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ELL\OneDrive\MK\ROZPOČTY\2024\2024_021_VV - SNÍŽENÍ ENERGETICKÉ NÁROČNOSTI GYMNÁZIA, SOŠ A VOŠ, NOVÝ BYDŽOV - DM J. JUNGMANNA\VV FINAL\"/>
    </mc:Choice>
  </mc:AlternateContent>
  <bookViews>
    <workbookView xWindow="0" yWindow="0" windowWidth="0" windowHeight="0"/>
  </bookViews>
  <sheets>
    <sheet name="Rekapitulace stavby" sheetId="1" r:id="rId1"/>
    <sheet name="D.1.1 - Architektonicko s..." sheetId="2" r:id="rId2"/>
    <sheet name="01 - Silnoproud - materiál" sheetId="3" r:id="rId3"/>
    <sheet name="02 - Silnoproud - montáž" sheetId="4" r:id="rId4"/>
    <sheet name="03 - Rozvodnice RH-1.NP" sheetId="5" r:id="rId5"/>
    <sheet name="04 - Rozvodnice RSZ01" sheetId="6" r:id="rId6"/>
    <sheet name="05 - Rozvodnice RSZ02" sheetId="7" r:id="rId7"/>
    <sheet name="06 - Rozvodnice RSZ1.1" sheetId="8" r:id="rId8"/>
    <sheet name="07 - Rozvodnice RSZ1.2" sheetId="9" r:id="rId9"/>
    <sheet name="08 - Rozvodnice RSZ1.3" sheetId="10" r:id="rId10"/>
    <sheet name="09 - Rozvodnice RSZ2.1" sheetId="11" r:id="rId11"/>
    <sheet name="10 - Rozvodnice RSZ2.2" sheetId="12" r:id="rId12"/>
    <sheet name="11 - Rozvodnice RSZ3" sheetId="13" r:id="rId13"/>
    <sheet name="12 - Ostatní náklady" sheetId="14" r:id="rId14"/>
    <sheet name="D.1.4.a - Zdravotně techn..." sheetId="15" r:id="rId15"/>
  </sheets>
  <definedNames>
    <definedName name="_xlnm.Print_Area" localSheetId="0">'Rekapitulace stavby'!$D$4:$AO$76,'Rekapitulace stavby'!$C$82:$AQ$110</definedName>
    <definedName name="_xlnm.Print_Titles" localSheetId="0">'Rekapitulace stavby'!$92:$92</definedName>
    <definedName name="_xlnm._FilterDatabase" localSheetId="1" hidden="1">'D.1.1 - Architektonicko s...'!$C$140:$K$924</definedName>
    <definedName name="_xlnm.Print_Area" localSheetId="1">'D.1.1 - Architektonicko s...'!$C$4:$J$76,'D.1.1 - Architektonicko s...'!$C$82:$J$122,'D.1.1 - Architektonicko s...'!$C$128:$K$924</definedName>
    <definedName name="_xlnm.Print_Titles" localSheetId="1">'D.1.1 - Architektonicko s...'!$140:$140</definedName>
    <definedName name="_xlnm._FilterDatabase" localSheetId="2" hidden="1">'01 - Silnoproud - materiál'!$C$124:$K$254</definedName>
    <definedName name="_xlnm.Print_Area" localSheetId="2">'01 - Silnoproud - materiál'!$C$4:$J$76,'01 - Silnoproud - materiál'!$C$82:$J$104,'01 - Silnoproud - materiál'!$C$110:$K$254</definedName>
    <definedName name="_xlnm.Print_Titles" localSheetId="2">'01 - Silnoproud - materiál'!$124:$124</definedName>
    <definedName name="_xlnm._FilterDatabase" localSheetId="3" hidden="1">'02 - Silnoproud - montáž'!$C$125:$K$266</definedName>
    <definedName name="_xlnm.Print_Area" localSheetId="3">'02 - Silnoproud - montáž'!$C$4:$J$76,'02 - Silnoproud - montáž'!$C$82:$J$105,'02 - Silnoproud - montáž'!$C$111:$K$266</definedName>
    <definedName name="_xlnm.Print_Titles" localSheetId="3">'02 - Silnoproud - montáž'!$125:$125</definedName>
    <definedName name="_xlnm._FilterDatabase" localSheetId="4" hidden="1">'03 - Rozvodnice RH-1.NP'!$C$121:$K$202</definedName>
    <definedName name="_xlnm.Print_Area" localSheetId="4">'03 - Rozvodnice RH-1.NP'!$C$4:$J$76,'03 - Rozvodnice RH-1.NP'!$C$82:$J$101,'03 - Rozvodnice RH-1.NP'!$C$107:$K$202</definedName>
    <definedName name="_xlnm.Print_Titles" localSheetId="4">'03 - Rozvodnice RH-1.NP'!$121:$121</definedName>
    <definedName name="_xlnm._FilterDatabase" localSheetId="5" hidden="1">'04 - Rozvodnice RSZ01'!$C$120:$K$170</definedName>
    <definedName name="_xlnm.Print_Area" localSheetId="5">'04 - Rozvodnice RSZ01'!$C$4:$J$76,'04 - Rozvodnice RSZ01'!$C$82:$J$100,'04 - Rozvodnice RSZ01'!$C$106:$K$170</definedName>
    <definedName name="_xlnm.Print_Titles" localSheetId="5">'04 - Rozvodnice RSZ01'!$120:$120</definedName>
    <definedName name="_xlnm._FilterDatabase" localSheetId="6" hidden="1">'05 - Rozvodnice RSZ02'!$C$120:$K$162</definedName>
    <definedName name="_xlnm.Print_Area" localSheetId="6">'05 - Rozvodnice RSZ02'!$C$4:$J$76,'05 - Rozvodnice RSZ02'!$C$82:$J$100,'05 - Rozvodnice RSZ02'!$C$106:$K$162</definedName>
    <definedName name="_xlnm.Print_Titles" localSheetId="6">'05 - Rozvodnice RSZ02'!$120:$120</definedName>
    <definedName name="_xlnm._FilterDatabase" localSheetId="7" hidden="1">'06 - Rozvodnice RSZ1.1'!$C$120:$K$166</definedName>
    <definedName name="_xlnm.Print_Area" localSheetId="7">'06 - Rozvodnice RSZ1.1'!$C$4:$J$76,'06 - Rozvodnice RSZ1.1'!$C$82:$J$100,'06 - Rozvodnice RSZ1.1'!$C$106:$K$166</definedName>
    <definedName name="_xlnm.Print_Titles" localSheetId="7">'06 - Rozvodnice RSZ1.1'!$120:$120</definedName>
    <definedName name="_xlnm._FilterDatabase" localSheetId="8" hidden="1">'07 - Rozvodnice RSZ1.2'!$C$120:$K$162</definedName>
    <definedName name="_xlnm.Print_Area" localSheetId="8">'07 - Rozvodnice RSZ1.2'!$C$4:$J$76,'07 - Rozvodnice RSZ1.2'!$C$82:$J$100,'07 - Rozvodnice RSZ1.2'!$C$106:$K$162</definedName>
    <definedName name="_xlnm.Print_Titles" localSheetId="8">'07 - Rozvodnice RSZ1.2'!$120:$120</definedName>
    <definedName name="_xlnm._FilterDatabase" localSheetId="9" hidden="1">'08 - Rozvodnice RSZ1.3'!$C$120:$K$162</definedName>
    <definedName name="_xlnm.Print_Area" localSheetId="9">'08 - Rozvodnice RSZ1.3'!$C$4:$J$76,'08 - Rozvodnice RSZ1.3'!$C$82:$J$100,'08 - Rozvodnice RSZ1.3'!$C$106:$K$162</definedName>
    <definedName name="_xlnm.Print_Titles" localSheetId="9">'08 - Rozvodnice RSZ1.3'!$120:$120</definedName>
    <definedName name="_xlnm._FilterDatabase" localSheetId="10" hidden="1">'09 - Rozvodnice RSZ2.1'!$C$120:$K$162</definedName>
    <definedName name="_xlnm.Print_Area" localSheetId="10">'09 - Rozvodnice RSZ2.1'!$C$4:$J$76,'09 - Rozvodnice RSZ2.1'!$C$82:$J$100,'09 - Rozvodnice RSZ2.1'!$C$106:$K$162</definedName>
    <definedName name="_xlnm.Print_Titles" localSheetId="10">'09 - Rozvodnice RSZ2.1'!$120:$120</definedName>
    <definedName name="_xlnm._FilterDatabase" localSheetId="11" hidden="1">'10 - Rozvodnice RSZ2.2'!$C$120:$K$162</definedName>
    <definedName name="_xlnm.Print_Area" localSheetId="11">'10 - Rozvodnice RSZ2.2'!$C$4:$J$76,'10 - Rozvodnice RSZ2.2'!$C$82:$J$100,'10 - Rozvodnice RSZ2.2'!$C$106:$K$162</definedName>
    <definedName name="_xlnm.Print_Titles" localSheetId="11">'10 - Rozvodnice RSZ2.2'!$120:$120</definedName>
    <definedName name="_xlnm._FilterDatabase" localSheetId="12" hidden="1">'11 - Rozvodnice RSZ3'!$C$120:$K$162</definedName>
    <definedName name="_xlnm.Print_Area" localSheetId="12">'11 - Rozvodnice RSZ3'!$C$4:$J$76,'11 - Rozvodnice RSZ3'!$C$82:$J$100,'11 - Rozvodnice RSZ3'!$C$106:$K$162</definedName>
    <definedName name="_xlnm.Print_Titles" localSheetId="12">'11 - Rozvodnice RSZ3'!$120:$120</definedName>
    <definedName name="_xlnm._FilterDatabase" localSheetId="13" hidden="1">'12 - Ostatní náklady'!$C$121:$K$130</definedName>
    <definedName name="_xlnm.Print_Area" localSheetId="13">'12 - Ostatní náklady'!$C$4:$J$76,'12 - Ostatní náklady'!$C$82:$J$101,'12 - Ostatní náklady'!$C$107:$K$130</definedName>
    <definedName name="_xlnm.Print_Titles" localSheetId="13">'12 - Ostatní náklady'!$121:$121</definedName>
    <definedName name="_xlnm._FilterDatabase" localSheetId="14" hidden="1">'D.1.4.a - Zdravotně techn...'!$C$122:$K$219</definedName>
    <definedName name="_xlnm.Print_Area" localSheetId="14">'D.1.4.a - Zdravotně techn...'!$C$4:$J$76,'D.1.4.a - Zdravotně techn...'!$C$82:$J$104,'D.1.4.a - Zdravotně techn...'!$C$110:$K$219</definedName>
    <definedName name="_xlnm.Print_Titles" localSheetId="14">'D.1.4.a - Zdravotně techn...'!$122:$122</definedName>
  </definedNames>
  <calcPr/>
</workbook>
</file>

<file path=xl/calcChain.xml><?xml version="1.0" encoding="utf-8"?>
<calcChain xmlns="http://schemas.openxmlformats.org/spreadsheetml/2006/main">
  <c i="15" l="1" r="J37"/>
  <c r="J36"/>
  <c i="1" r="AY109"/>
  <c i="15" r="J35"/>
  <c i="1" r="AX109"/>
  <c i="15"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48"/>
  <c r="BH148"/>
  <c r="BG148"/>
  <c r="BF148"/>
  <c r="T148"/>
  <c r="R148"/>
  <c r="P148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BI126"/>
  <c r="BH126"/>
  <c r="BG126"/>
  <c r="BF126"/>
  <c r="T126"/>
  <c r="R126"/>
  <c r="P126"/>
  <c r="F117"/>
  <c r="E115"/>
  <c r="F89"/>
  <c r="E87"/>
  <c r="J24"/>
  <c r="E24"/>
  <c r="J92"/>
  <c r="J23"/>
  <c r="J21"/>
  <c r="E21"/>
  <c r="J119"/>
  <c r="J20"/>
  <c r="J18"/>
  <c r="E18"/>
  <c r="F120"/>
  <c r="J17"/>
  <c r="J15"/>
  <c r="E15"/>
  <c r="F91"/>
  <c r="J14"/>
  <c r="J12"/>
  <c r="J117"/>
  <c r="E7"/>
  <c r="E113"/>
  <c i="14" r="J39"/>
  <c r="J38"/>
  <c i="1" r="AY108"/>
  <c i="14" r="J37"/>
  <c i="1" r="AX108"/>
  <c i="14"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91"/>
  <c r="E89"/>
  <c r="J26"/>
  <c r="E26"/>
  <c r="J119"/>
  <c r="J25"/>
  <c r="J23"/>
  <c r="E23"/>
  <c r="J93"/>
  <c r="J22"/>
  <c r="J20"/>
  <c r="E20"/>
  <c r="F119"/>
  <c r="J19"/>
  <c r="J17"/>
  <c r="E17"/>
  <c r="F93"/>
  <c r="J16"/>
  <c r="J14"/>
  <c r="J116"/>
  <c r="E7"/>
  <c r="E110"/>
  <c i="13" r="J39"/>
  <c r="J38"/>
  <c i="1" r="AY107"/>
  <c i="13" r="J37"/>
  <c i="1" r="AX107"/>
  <c i="13"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118"/>
  <c r="J25"/>
  <c r="J23"/>
  <c r="E23"/>
  <c r="J93"/>
  <c r="J22"/>
  <c r="J20"/>
  <c r="E20"/>
  <c r="F118"/>
  <c r="J19"/>
  <c r="J17"/>
  <c r="E17"/>
  <c r="F93"/>
  <c r="J16"/>
  <c r="J14"/>
  <c r="J91"/>
  <c r="E7"/>
  <c r="E85"/>
  <c i="12" r="J39"/>
  <c r="J38"/>
  <c i="1" r="AY106"/>
  <c i="12" r="J37"/>
  <c i="1" r="AX106"/>
  <c i="12"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118"/>
  <c r="J25"/>
  <c r="J23"/>
  <c r="E23"/>
  <c r="J93"/>
  <c r="J22"/>
  <c r="J20"/>
  <c r="E20"/>
  <c r="F94"/>
  <c r="J19"/>
  <c r="J17"/>
  <c r="E17"/>
  <c r="F117"/>
  <c r="J16"/>
  <c r="J14"/>
  <c r="J91"/>
  <c r="E7"/>
  <c r="E85"/>
  <c i="11" r="J39"/>
  <c r="J38"/>
  <c i="1" r="AY105"/>
  <c i="11" r="J37"/>
  <c i="1" r="AX105"/>
  <c i="11"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118"/>
  <c r="J25"/>
  <c r="J23"/>
  <c r="E23"/>
  <c r="J117"/>
  <c r="J22"/>
  <c r="J20"/>
  <c r="E20"/>
  <c r="F94"/>
  <c r="J19"/>
  <c r="J17"/>
  <c r="E17"/>
  <c r="F93"/>
  <c r="J16"/>
  <c r="J14"/>
  <c r="J115"/>
  <c r="E7"/>
  <c r="E109"/>
  <c i="10" r="J39"/>
  <c r="J38"/>
  <c i="1" r="AY104"/>
  <c i="10" r="J37"/>
  <c i="1" r="AX104"/>
  <c i="10"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94"/>
  <c r="J25"/>
  <c r="J23"/>
  <c r="E23"/>
  <c r="J93"/>
  <c r="J22"/>
  <c r="J20"/>
  <c r="E20"/>
  <c r="F118"/>
  <c r="J19"/>
  <c r="J17"/>
  <c r="E17"/>
  <c r="F93"/>
  <c r="J16"/>
  <c r="J14"/>
  <c r="J91"/>
  <c r="E7"/>
  <c r="E109"/>
  <c i="9" r="J39"/>
  <c r="J38"/>
  <c i="1" r="AY103"/>
  <c i="9" r="J37"/>
  <c i="1" r="AX103"/>
  <c i="9"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118"/>
  <c r="J25"/>
  <c r="J23"/>
  <c r="E23"/>
  <c r="J93"/>
  <c r="J22"/>
  <c r="J20"/>
  <c r="E20"/>
  <c r="F94"/>
  <c r="J19"/>
  <c r="J17"/>
  <c r="E17"/>
  <c r="F117"/>
  <c r="J16"/>
  <c r="J14"/>
  <c r="J115"/>
  <c r="E7"/>
  <c r="E109"/>
  <c i="8" r="J39"/>
  <c r="J38"/>
  <c i="1" r="AY102"/>
  <c i="8" r="J37"/>
  <c i="1" r="AX102"/>
  <c i="8"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118"/>
  <c r="J25"/>
  <c r="J23"/>
  <c r="E23"/>
  <c r="J117"/>
  <c r="J22"/>
  <c r="J20"/>
  <c r="E20"/>
  <c r="F94"/>
  <c r="J19"/>
  <c r="J17"/>
  <c r="E17"/>
  <c r="F117"/>
  <c r="J16"/>
  <c r="J14"/>
  <c r="J115"/>
  <c r="E7"/>
  <c r="E85"/>
  <c i="7" r="J39"/>
  <c r="J38"/>
  <c i="1" r="AY101"/>
  <c i="7" r="J37"/>
  <c i="1" r="AX101"/>
  <c i="7"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94"/>
  <c r="J25"/>
  <c r="J23"/>
  <c r="E23"/>
  <c r="J117"/>
  <c r="J22"/>
  <c r="J20"/>
  <c r="E20"/>
  <c r="F118"/>
  <c r="J19"/>
  <c r="J17"/>
  <c r="E17"/>
  <c r="F117"/>
  <c r="J16"/>
  <c r="J14"/>
  <c r="J91"/>
  <c r="E7"/>
  <c r="E85"/>
  <c i="6" r="J39"/>
  <c r="J38"/>
  <c i="1" r="AY100"/>
  <c i="6" r="J37"/>
  <c i="1" r="AX100"/>
  <c i="6"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91"/>
  <c r="E89"/>
  <c r="J26"/>
  <c r="E26"/>
  <c r="J118"/>
  <c r="J25"/>
  <c r="J23"/>
  <c r="E23"/>
  <c r="J93"/>
  <c r="J22"/>
  <c r="J20"/>
  <c r="E20"/>
  <c r="F118"/>
  <c r="J19"/>
  <c r="J17"/>
  <c r="E17"/>
  <c r="F117"/>
  <c r="J16"/>
  <c r="J14"/>
  <c r="J115"/>
  <c r="E7"/>
  <c r="E85"/>
  <c i="5" r="J39"/>
  <c r="J38"/>
  <c i="1" r="AY99"/>
  <c i="5" r="J37"/>
  <c i="1" r="AX99"/>
  <c i="5" r="BI201"/>
  <c r="BH201"/>
  <c r="BG201"/>
  <c r="BF201"/>
  <c r="T201"/>
  <c r="T200"/>
  <c r="R201"/>
  <c r="R200"/>
  <c r="P201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F116"/>
  <c r="E114"/>
  <c r="F91"/>
  <c r="E89"/>
  <c r="J26"/>
  <c r="E26"/>
  <c r="J94"/>
  <c r="J25"/>
  <c r="J23"/>
  <c r="E23"/>
  <c r="J118"/>
  <c r="J22"/>
  <c r="J20"/>
  <c r="E20"/>
  <c r="F119"/>
  <c r="J19"/>
  <c r="J17"/>
  <c r="E17"/>
  <c r="F93"/>
  <c r="J16"/>
  <c r="J14"/>
  <c r="J116"/>
  <c r="E7"/>
  <c r="E85"/>
  <c i="4" r="J39"/>
  <c r="J38"/>
  <c i="1" r="AY98"/>
  <c i="4" r="J37"/>
  <c i="1" r="AX98"/>
  <c i="4"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F120"/>
  <c r="E118"/>
  <c r="F91"/>
  <c r="E89"/>
  <c r="J26"/>
  <c r="E26"/>
  <c r="J123"/>
  <c r="J25"/>
  <c r="J23"/>
  <c r="E23"/>
  <c r="J93"/>
  <c r="J22"/>
  <c r="J20"/>
  <c r="E20"/>
  <c r="F94"/>
  <c r="J19"/>
  <c r="J17"/>
  <c r="E17"/>
  <c r="F93"/>
  <c r="J16"/>
  <c r="J14"/>
  <c r="J120"/>
  <c r="E7"/>
  <c r="E85"/>
  <c i="3" r="J39"/>
  <c r="J38"/>
  <c i="1" r="AY97"/>
  <c i="3" r="J37"/>
  <c i="1" r="AX97"/>
  <c i="3"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F119"/>
  <c r="E117"/>
  <c r="F91"/>
  <c r="E89"/>
  <c r="J26"/>
  <c r="E26"/>
  <c r="J94"/>
  <c r="J25"/>
  <c r="J23"/>
  <c r="E23"/>
  <c r="J93"/>
  <c r="J22"/>
  <c r="J20"/>
  <c r="E20"/>
  <c r="F94"/>
  <c r="J19"/>
  <c r="J17"/>
  <c r="E17"/>
  <c r="F121"/>
  <c r="J16"/>
  <c r="J14"/>
  <c r="J119"/>
  <c r="E7"/>
  <c r="E85"/>
  <c i="2" r="J37"/>
  <c r="J36"/>
  <c i="1" r="AY95"/>
  <c i="2" r="J35"/>
  <c i="1" r="AX95"/>
  <c i="2" r="BI923"/>
  <c r="BH923"/>
  <c r="BG923"/>
  <c r="BF923"/>
  <c r="T923"/>
  <c r="T922"/>
  <c r="R923"/>
  <c r="R922"/>
  <c r="P923"/>
  <c r="P922"/>
  <c r="BI919"/>
  <c r="BH919"/>
  <c r="BG919"/>
  <c r="BF919"/>
  <c r="T919"/>
  <c r="R919"/>
  <c r="P919"/>
  <c r="BI917"/>
  <c r="BH917"/>
  <c r="BG917"/>
  <c r="BF917"/>
  <c r="T917"/>
  <c r="R917"/>
  <c r="P917"/>
  <c r="BI914"/>
  <c r="BH914"/>
  <c r="BG914"/>
  <c r="BF914"/>
  <c r="T914"/>
  <c r="R914"/>
  <c r="P914"/>
  <c r="BI911"/>
  <c r="BH911"/>
  <c r="BG911"/>
  <c r="BF911"/>
  <c r="T911"/>
  <c r="T910"/>
  <c r="R911"/>
  <c r="R910"/>
  <c r="P911"/>
  <c r="P910"/>
  <c r="BI908"/>
  <c r="BH908"/>
  <c r="BG908"/>
  <c r="BF908"/>
  <c r="T908"/>
  <c r="R908"/>
  <c r="P908"/>
  <c r="BI906"/>
  <c r="BH906"/>
  <c r="BG906"/>
  <c r="BF906"/>
  <c r="T906"/>
  <c r="R906"/>
  <c r="P906"/>
  <c r="BI903"/>
  <c r="BH903"/>
  <c r="BG903"/>
  <c r="BF903"/>
  <c r="T903"/>
  <c r="T902"/>
  <c r="R903"/>
  <c r="R902"/>
  <c r="P903"/>
  <c r="P902"/>
  <c r="BI885"/>
  <c r="BH885"/>
  <c r="BG885"/>
  <c r="BF885"/>
  <c r="T885"/>
  <c r="R885"/>
  <c r="P885"/>
  <c r="BI883"/>
  <c r="BH883"/>
  <c r="BG883"/>
  <c r="BF883"/>
  <c r="T883"/>
  <c r="R883"/>
  <c r="P883"/>
  <c r="BI880"/>
  <c r="BH880"/>
  <c r="BG880"/>
  <c r="BF880"/>
  <c r="T880"/>
  <c r="R880"/>
  <c r="P880"/>
  <c r="BI877"/>
  <c r="BH877"/>
  <c r="BG877"/>
  <c r="BF877"/>
  <c r="T877"/>
  <c r="R877"/>
  <c r="P877"/>
  <c r="BI874"/>
  <c r="BH874"/>
  <c r="BG874"/>
  <c r="BF874"/>
  <c r="T874"/>
  <c r="R874"/>
  <c r="P874"/>
  <c r="BI866"/>
  <c r="BH866"/>
  <c r="BG866"/>
  <c r="BF866"/>
  <c r="T866"/>
  <c r="R866"/>
  <c r="P866"/>
  <c r="BI864"/>
  <c r="BH864"/>
  <c r="BG864"/>
  <c r="BF864"/>
  <c r="T864"/>
  <c r="R864"/>
  <c r="P864"/>
  <c r="BI859"/>
  <c r="BH859"/>
  <c r="BG859"/>
  <c r="BF859"/>
  <c r="T859"/>
  <c r="R859"/>
  <c r="P859"/>
  <c r="BI857"/>
  <c r="BH857"/>
  <c r="BG857"/>
  <c r="BF857"/>
  <c r="T857"/>
  <c r="R857"/>
  <c r="P857"/>
  <c r="BI855"/>
  <c r="BH855"/>
  <c r="BG855"/>
  <c r="BF855"/>
  <c r="T855"/>
  <c r="R855"/>
  <c r="P855"/>
  <c r="BI852"/>
  <c r="BH852"/>
  <c r="BG852"/>
  <c r="BF852"/>
  <c r="T852"/>
  <c r="R852"/>
  <c r="P852"/>
  <c r="BI850"/>
  <c r="BH850"/>
  <c r="BG850"/>
  <c r="BF850"/>
  <c r="T850"/>
  <c r="R850"/>
  <c r="P850"/>
  <c r="BI848"/>
  <c r="BH848"/>
  <c r="BG848"/>
  <c r="BF848"/>
  <c r="T848"/>
  <c r="R848"/>
  <c r="P848"/>
  <c r="BI846"/>
  <c r="BH846"/>
  <c r="BG846"/>
  <c r="BF846"/>
  <c r="T846"/>
  <c r="R846"/>
  <c r="P846"/>
  <c r="BI844"/>
  <c r="BH844"/>
  <c r="BG844"/>
  <c r="BF844"/>
  <c r="T844"/>
  <c r="R844"/>
  <c r="P844"/>
  <c r="BI842"/>
  <c r="BH842"/>
  <c r="BG842"/>
  <c r="BF842"/>
  <c r="T842"/>
  <c r="R842"/>
  <c r="P842"/>
  <c r="BI839"/>
  <c r="BH839"/>
  <c r="BG839"/>
  <c r="BF839"/>
  <c r="T839"/>
  <c r="R839"/>
  <c r="P839"/>
  <c r="BI833"/>
  <c r="BH833"/>
  <c r="BG833"/>
  <c r="BF833"/>
  <c r="T833"/>
  <c r="R833"/>
  <c r="P833"/>
  <c r="BI827"/>
  <c r="BH827"/>
  <c r="BG827"/>
  <c r="BF827"/>
  <c r="T827"/>
  <c r="R827"/>
  <c r="P827"/>
  <c r="BI825"/>
  <c r="BH825"/>
  <c r="BG825"/>
  <c r="BF825"/>
  <c r="T825"/>
  <c r="R825"/>
  <c r="P825"/>
  <c r="BI823"/>
  <c r="BH823"/>
  <c r="BG823"/>
  <c r="BF823"/>
  <c r="T823"/>
  <c r="R823"/>
  <c r="P823"/>
  <c r="BI821"/>
  <c r="BH821"/>
  <c r="BG821"/>
  <c r="BF821"/>
  <c r="T821"/>
  <c r="R821"/>
  <c r="P821"/>
  <c r="BI819"/>
  <c r="BH819"/>
  <c r="BG819"/>
  <c r="BF819"/>
  <c r="T819"/>
  <c r="R819"/>
  <c r="P819"/>
  <c r="BI816"/>
  <c r="BH816"/>
  <c r="BG816"/>
  <c r="BF816"/>
  <c r="T816"/>
  <c r="R816"/>
  <c r="P816"/>
  <c r="BI814"/>
  <c r="BH814"/>
  <c r="BG814"/>
  <c r="BF814"/>
  <c r="T814"/>
  <c r="R814"/>
  <c r="P814"/>
  <c r="BI812"/>
  <c r="BH812"/>
  <c r="BG812"/>
  <c r="BF812"/>
  <c r="T812"/>
  <c r="R812"/>
  <c r="P812"/>
  <c r="BI810"/>
  <c r="BH810"/>
  <c r="BG810"/>
  <c r="BF810"/>
  <c r="T810"/>
  <c r="R810"/>
  <c r="P810"/>
  <c r="BI807"/>
  <c r="BH807"/>
  <c r="BG807"/>
  <c r="BF807"/>
  <c r="T807"/>
  <c r="R807"/>
  <c r="P807"/>
  <c r="BI805"/>
  <c r="BH805"/>
  <c r="BG805"/>
  <c r="BF805"/>
  <c r="T805"/>
  <c r="R805"/>
  <c r="P805"/>
  <c r="BI802"/>
  <c r="BH802"/>
  <c r="BG802"/>
  <c r="BF802"/>
  <c r="T802"/>
  <c r="R802"/>
  <c r="P802"/>
  <c r="BI799"/>
  <c r="BH799"/>
  <c r="BG799"/>
  <c r="BF799"/>
  <c r="T799"/>
  <c r="R799"/>
  <c r="P799"/>
  <c r="BI793"/>
  <c r="BH793"/>
  <c r="BG793"/>
  <c r="BF793"/>
  <c r="T793"/>
  <c r="R793"/>
  <c r="P793"/>
  <c r="BI791"/>
  <c r="BH791"/>
  <c r="BG791"/>
  <c r="BF791"/>
  <c r="T791"/>
  <c r="R791"/>
  <c r="P791"/>
  <c r="BI788"/>
  <c r="BH788"/>
  <c r="BG788"/>
  <c r="BF788"/>
  <c r="T788"/>
  <c r="R788"/>
  <c r="P788"/>
  <c r="BI783"/>
  <c r="BH783"/>
  <c r="BG783"/>
  <c r="BF783"/>
  <c r="T783"/>
  <c r="R783"/>
  <c r="P783"/>
  <c r="BI778"/>
  <c r="BH778"/>
  <c r="BG778"/>
  <c r="BF778"/>
  <c r="T778"/>
  <c r="R778"/>
  <c r="P778"/>
  <c r="BI773"/>
  <c r="BH773"/>
  <c r="BG773"/>
  <c r="BF773"/>
  <c r="T773"/>
  <c r="R773"/>
  <c r="P773"/>
  <c r="BI768"/>
  <c r="BH768"/>
  <c r="BG768"/>
  <c r="BF768"/>
  <c r="T768"/>
  <c r="R768"/>
  <c r="P768"/>
  <c r="BI763"/>
  <c r="BH763"/>
  <c r="BG763"/>
  <c r="BF763"/>
  <c r="T763"/>
  <c r="R763"/>
  <c r="P763"/>
  <c r="BI758"/>
  <c r="BH758"/>
  <c r="BG758"/>
  <c r="BF758"/>
  <c r="T758"/>
  <c r="R758"/>
  <c r="P758"/>
  <c r="BI753"/>
  <c r="BH753"/>
  <c r="BG753"/>
  <c r="BF753"/>
  <c r="T753"/>
  <c r="R753"/>
  <c r="P753"/>
  <c r="BI748"/>
  <c r="BH748"/>
  <c r="BG748"/>
  <c r="BF748"/>
  <c r="T748"/>
  <c r="R748"/>
  <c r="P748"/>
  <c r="BI743"/>
  <c r="BH743"/>
  <c r="BG743"/>
  <c r="BF743"/>
  <c r="T743"/>
  <c r="R743"/>
  <c r="P743"/>
  <c r="BI738"/>
  <c r="BH738"/>
  <c r="BG738"/>
  <c r="BF738"/>
  <c r="T738"/>
  <c r="R738"/>
  <c r="P738"/>
  <c r="BI733"/>
  <c r="BH733"/>
  <c r="BG733"/>
  <c r="BF733"/>
  <c r="T733"/>
  <c r="R733"/>
  <c r="P733"/>
  <c r="BI728"/>
  <c r="BH728"/>
  <c r="BG728"/>
  <c r="BF728"/>
  <c r="T728"/>
  <c r="R728"/>
  <c r="P728"/>
  <c r="BI723"/>
  <c r="BH723"/>
  <c r="BG723"/>
  <c r="BF723"/>
  <c r="T723"/>
  <c r="R723"/>
  <c r="P723"/>
  <c r="BI718"/>
  <c r="BH718"/>
  <c r="BG718"/>
  <c r="BF718"/>
  <c r="T718"/>
  <c r="R718"/>
  <c r="P718"/>
  <c r="BI713"/>
  <c r="BH713"/>
  <c r="BG713"/>
  <c r="BF713"/>
  <c r="T713"/>
  <c r="R713"/>
  <c r="P713"/>
  <c r="BI708"/>
  <c r="BH708"/>
  <c r="BG708"/>
  <c r="BF708"/>
  <c r="T708"/>
  <c r="R708"/>
  <c r="P708"/>
  <c r="BI703"/>
  <c r="BH703"/>
  <c r="BG703"/>
  <c r="BF703"/>
  <c r="T703"/>
  <c r="R703"/>
  <c r="P703"/>
  <c r="BI698"/>
  <c r="BH698"/>
  <c r="BG698"/>
  <c r="BF698"/>
  <c r="T698"/>
  <c r="R698"/>
  <c r="P698"/>
  <c r="BI693"/>
  <c r="BH693"/>
  <c r="BG693"/>
  <c r="BF693"/>
  <c r="T693"/>
  <c r="R693"/>
  <c r="P693"/>
  <c r="BI688"/>
  <c r="BH688"/>
  <c r="BG688"/>
  <c r="BF688"/>
  <c r="T688"/>
  <c r="R688"/>
  <c r="P688"/>
  <c r="BI683"/>
  <c r="BH683"/>
  <c r="BG683"/>
  <c r="BF683"/>
  <c r="T683"/>
  <c r="R683"/>
  <c r="P683"/>
  <c r="BI678"/>
  <c r="BH678"/>
  <c r="BG678"/>
  <c r="BF678"/>
  <c r="T678"/>
  <c r="R678"/>
  <c r="P678"/>
  <c r="BI673"/>
  <c r="BH673"/>
  <c r="BG673"/>
  <c r="BF673"/>
  <c r="T673"/>
  <c r="R673"/>
  <c r="P673"/>
  <c r="BI668"/>
  <c r="BH668"/>
  <c r="BG668"/>
  <c r="BF668"/>
  <c r="T668"/>
  <c r="R668"/>
  <c r="P668"/>
  <c r="BI663"/>
  <c r="BH663"/>
  <c r="BG663"/>
  <c r="BF663"/>
  <c r="T663"/>
  <c r="R663"/>
  <c r="P663"/>
  <c r="BI658"/>
  <c r="BH658"/>
  <c r="BG658"/>
  <c r="BF658"/>
  <c r="T658"/>
  <c r="R658"/>
  <c r="P658"/>
  <c r="BI653"/>
  <c r="BH653"/>
  <c r="BG653"/>
  <c r="BF653"/>
  <c r="T653"/>
  <c r="R653"/>
  <c r="P653"/>
  <c r="BI648"/>
  <c r="BH648"/>
  <c r="BG648"/>
  <c r="BF648"/>
  <c r="T648"/>
  <c r="R648"/>
  <c r="P648"/>
  <c r="BI643"/>
  <c r="BH643"/>
  <c r="BG643"/>
  <c r="BF643"/>
  <c r="T643"/>
  <c r="R643"/>
  <c r="P643"/>
  <c r="BI638"/>
  <c r="BH638"/>
  <c r="BG638"/>
  <c r="BF638"/>
  <c r="T638"/>
  <c r="R638"/>
  <c r="P638"/>
  <c r="BI633"/>
  <c r="BH633"/>
  <c r="BG633"/>
  <c r="BF633"/>
  <c r="T633"/>
  <c r="R633"/>
  <c r="P633"/>
  <c r="BI628"/>
  <c r="BH628"/>
  <c r="BG628"/>
  <c r="BF628"/>
  <c r="T628"/>
  <c r="R628"/>
  <c r="P628"/>
  <c r="BI623"/>
  <c r="BH623"/>
  <c r="BG623"/>
  <c r="BF623"/>
  <c r="T623"/>
  <c r="R623"/>
  <c r="P623"/>
  <c r="BI618"/>
  <c r="BH618"/>
  <c r="BG618"/>
  <c r="BF618"/>
  <c r="T618"/>
  <c r="R618"/>
  <c r="P618"/>
  <c r="BI613"/>
  <c r="BH613"/>
  <c r="BG613"/>
  <c r="BF613"/>
  <c r="T613"/>
  <c r="R613"/>
  <c r="P613"/>
  <c r="BI608"/>
  <c r="BH608"/>
  <c r="BG608"/>
  <c r="BF608"/>
  <c r="T608"/>
  <c r="R608"/>
  <c r="P608"/>
  <c r="BI603"/>
  <c r="BH603"/>
  <c r="BG603"/>
  <c r="BF603"/>
  <c r="T603"/>
  <c r="R603"/>
  <c r="P603"/>
  <c r="BI598"/>
  <c r="BH598"/>
  <c r="BG598"/>
  <c r="BF598"/>
  <c r="T598"/>
  <c r="R598"/>
  <c r="P598"/>
  <c r="BI595"/>
  <c r="BH595"/>
  <c r="BG595"/>
  <c r="BF595"/>
  <c r="T595"/>
  <c r="R595"/>
  <c r="P595"/>
  <c r="BI590"/>
  <c r="BH590"/>
  <c r="BG590"/>
  <c r="BF590"/>
  <c r="T590"/>
  <c r="R590"/>
  <c r="P590"/>
  <c r="BI587"/>
  <c r="BH587"/>
  <c r="BG587"/>
  <c r="BF587"/>
  <c r="T587"/>
  <c r="R587"/>
  <c r="P587"/>
  <c r="BI584"/>
  <c r="BH584"/>
  <c r="BG584"/>
  <c r="BF584"/>
  <c r="T584"/>
  <c r="R584"/>
  <c r="P584"/>
  <c r="BI579"/>
  <c r="BH579"/>
  <c r="BG579"/>
  <c r="BF579"/>
  <c r="T579"/>
  <c r="R579"/>
  <c r="P579"/>
  <c r="BI577"/>
  <c r="BH577"/>
  <c r="BG577"/>
  <c r="BF577"/>
  <c r="T577"/>
  <c r="R577"/>
  <c r="P577"/>
  <c r="BI572"/>
  <c r="BH572"/>
  <c r="BG572"/>
  <c r="BF572"/>
  <c r="T572"/>
  <c r="R572"/>
  <c r="P572"/>
  <c r="BI569"/>
  <c r="BH569"/>
  <c r="BG569"/>
  <c r="BF569"/>
  <c r="T569"/>
  <c r="R569"/>
  <c r="P569"/>
  <c r="BI567"/>
  <c r="BH567"/>
  <c r="BG567"/>
  <c r="BF567"/>
  <c r="T567"/>
  <c r="R567"/>
  <c r="P567"/>
  <c r="BI563"/>
  <c r="BH563"/>
  <c r="BG563"/>
  <c r="BF563"/>
  <c r="T563"/>
  <c r="R563"/>
  <c r="P563"/>
  <c r="BI560"/>
  <c r="BH560"/>
  <c r="BG560"/>
  <c r="BF560"/>
  <c r="T560"/>
  <c r="R560"/>
  <c r="P560"/>
  <c r="BI557"/>
  <c r="BH557"/>
  <c r="BG557"/>
  <c r="BF557"/>
  <c r="T557"/>
  <c r="R557"/>
  <c r="P557"/>
  <c r="BI554"/>
  <c r="BH554"/>
  <c r="BG554"/>
  <c r="BF554"/>
  <c r="T554"/>
  <c r="R554"/>
  <c r="P554"/>
  <c r="BI551"/>
  <c r="BH551"/>
  <c r="BG551"/>
  <c r="BF551"/>
  <c r="T551"/>
  <c r="R551"/>
  <c r="P551"/>
  <c r="BI548"/>
  <c r="BH548"/>
  <c r="BG548"/>
  <c r="BF548"/>
  <c r="T548"/>
  <c r="R548"/>
  <c r="P548"/>
  <c r="BI542"/>
  <c r="BH542"/>
  <c r="BG542"/>
  <c r="BF542"/>
  <c r="T542"/>
  <c r="R542"/>
  <c r="P542"/>
  <c r="BI539"/>
  <c r="BH539"/>
  <c r="BG539"/>
  <c r="BF539"/>
  <c r="T539"/>
  <c r="R539"/>
  <c r="P539"/>
  <c r="BI533"/>
  <c r="BH533"/>
  <c r="BG533"/>
  <c r="BF533"/>
  <c r="T533"/>
  <c r="R533"/>
  <c r="P533"/>
  <c r="BI530"/>
  <c r="BH530"/>
  <c r="BG530"/>
  <c r="BF530"/>
  <c r="T530"/>
  <c r="R530"/>
  <c r="P530"/>
  <c r="BI527"/>
  <c r="BH527"/>
  <c r="BG527"/>
  <c r="BF527"/>
  <c r="T527"/>
  <c r="R527"/>
  <c r="P527"/>
  <c r="BI524"/>
  <c r="BH524"/>
  <c r="BG524"/>
  <c r="BF524"/>
  <c r="T524"/>
  <c r="R524"/>
  <c r="P524"/>
  <c r="BI521"/>
  <c r="BH521"/>
  <c r="BG521"/>
  <c r="BF521"/>
  <c r="T521"/>
  <c r="R521"/>
  <c r="P521"/>
  <c r="BI518"/>
  <c r="BH518"/>
  <c r="BG518"/>
  <c r="BF518"/>
  <c r="T518"/>
  <c r="R518"/>
  <c r="P518"/>
  <c r="BI514"/>
  <c r="BH514"/>
  <c r="BG514"/>
  <c r="BF514"/>
  <c r="T514"/>
  <c r="R514"/>
  <c r="P514"/>
  <c r="BI511"/>
  <c r="BH511"/>
  <c r="BG511"/>
  <c r="BF511"/>
  <c r="T511"/>
  <c r="R511"/>
  <c r="P511"/>
  <c r="BI507"/>
  <c r="BH507"/>
  <c r="BG507"/>
  <c r="BF507"/>
  <c r="T507"/>
  <c r="R507"/>
  <c r="P507"/>
  <c r="BI502"/>
  <c r="BH502"/>
  <c r="BG502"/>
  <c r="BF502"/>
  <c r="T502"/>
  <c r="R502"/>
  <c r="P502"/>
  <c r="BI498"/>
  <c r="BH498"/>
  <c r="BG498"/>
  <c r="BF498"/>
  <c r="T498"/>
  <c r="T497"/>
  <c r="R498"/>
  <c r="R497"/>
  <c r="P498"/>
  <c r="P497"/>
  <c r="BI495"/>
  <c r="BH495"/>
  <c r="BG495"/>
  <c r="BF495"/>
  <c r="T495"/>
  <c r="R495"/>
  <c r="P495"/>
  <c r="BI492"/>
  <c r="BH492"/>
  <c r="BG492"/>
  <c r="BF492"/>
  <c r="T492"/>
  <c r="R492"/>
  <c r="P492"/>
  <c r="BI490"/>
  <c r="BH490"/>
  <c r="BG490"/>
  <c r="BF490"/>
  <c r="T490"/>
  <c r="R490"/>
  <c r="P490"/>
  <c r="BI488"/>
  <c r="BH488"/>
  <c r="BG488"/>
  <c r="BF488"/>
  <c r="T488"/>
  <c r="R488"/>
  <c r="P488"/>
  <c r="BI484"/>
  <c r="BH484"/>
  <c r="BG484"/>
  <c r="BF484"/>
  <c r="T484"/>
  <c r="R484"/>
  <c r="P484"/>
  <c r="BI482"/>
  <c r="BH482"/>
  <c r="BG482"/>
  <c r="BF482"/>
  <c r="T482"/>
  <c r="R482"/>
  <c r="P482"/>
  <c r="BI479"/>
  <c r="BH479"/>
  <c r="BG479"/>
  <c r="BF479"/>
  <c r="T479"/>
  <c r="R479"/>
  <c r="P479"/>
  <c r="BI476"/>
  <c r="BH476"/>
  <c r="BG476"/>
  <c r="BF476"/>
  <c r="T476"/>
  <c r="R476"/>
  <c r="P476"/>
  <c r="BI470"/>
  <c r="BH470"/>
  <c r="BG470"/>
  <c r="BF470"/>
  <c r="T470"/>
  <c r="R470"/>
  <c r="P470"/>
  <c r="BI466"/>
  <c r="BH466"/>
  <c r="BG466"/>
  <c r="BF466"/>
  <c r="T466"/>
  <c r="R466"/>
  <c r="P466"/>
  <c r="BI463"/>
  <c r="BH463"/>
  <c r="BG463"/>
  <c r="BF463"/>
  <c r="T463"/>
  <c r="R463"/>
  <c r="P463"/>
  <c r="BI459"/>
  <c r="BH459"/>
  <c r="BG459"/>
  <c r="BF459"/>
  <c r="T459"/>
  <c r="R459"/>
  <c r="P459"/>
  <c r="BI452"/>
  <c r="BH452"/>
  <c r="BG452"/>
  <c r="BF452"/>
  <c r="T452"/>
  <c r="R452"/>
  <c r="P452"/>
  <c r="BI448"/>
  <c r="BH448"/>
  <c r="BG448"/>
  <c r="BF448"/>
  <c r="T448"/>
  <c r="R448"/>
  <c r="P448"/>
  <c r="BI443"/>
  <c r="BH443"/>
  <c r="BG443"/>
  <c r="BF443"/>
  <c r="T443"/>
  <c r="R443"/>
  <c r="P443"/>
  <c r="BI440"/>
  <c r="BH440"/>
  <c r="BG440"/>
  <c r="BF440"/>
  <c r="T440"/>
  <c r="R440"/>
  <c r="P440"/>
  <c r="BI437"/>
  <c r="BH437"/>
  <c r="BG437"/>
  <c r="BF437"/>
  <c r="T437"/>
  <c r="R437"/>
  <c r="P437"/>
  <c r="BI431"/>
  <c r="BH431"/>
  <c r="BG431"/>
  <c r="BF431"/>
  <c r="T431"/>
  <c r="R431"/>
  <c r="P431"/>
  <c r="BI424"/>
  <c r="BH424"/>
  <c r="BG424"/>
  <c r="BF424"/>
  <c r="T424"/>
  <c r="R424"/>
  <c r="P424"/>
  <c r="BI421"/>
  <c r="BH421"/>
  <c r="BG421"/>
  <c r="BF421"/>
  <c r="T421"/>
  <c r="R421"/>
  <c r="P421"/>
  <c r="BI419"/>
  <c r="BH419"/>
  <c r="BG419"/>
  <c r="BF419"/>
  <c r="T419"/>
  <c r="R419"/>
  <c r="P419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08"/>
  <c r="BH408"/>
  <c r="BG408"/>
  <c r="BF408"/>
  <c r="T408"/>
  <c r="R408"/>
  <c r="P408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7"/>
  <c r="BH397"/>
  <c r="BG397"/>
  <c r="BF397"/>
  <c r="T397"/>
  <c r="R397"/>
  <c r="P397"/>
  <c r="BI394"/>
  <c r="BH394"/>
  <c r="BG394"/>
  <c r="BF394"/>
  <c r="T394"/>
  <c r="R394"/>
  <c r="P394"/>
  <c r="BI388"/>
  <c r="BH388"/>
  <c r="BG388"/>
  <c r="BF388"/>
  <c r="T388"/>
  <c r="R388"/>
  <c r="P388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59"/>
  <c r="BH359"/>
  <c r="BG359"/>
  <c r="BF359"/>
  <c r="T359"/>
  <c r="R359"/>
  <c r="P359"/>
  <c r="BI355"/>
  <c r="BH355"/>
  <c r="BG355"/>
  <c r="BF355"/>
  <c r="T355"/>
  <c r="R355"/>
  <c r="P355"/>
  <c r="BI352"/>
  <c r="BH352"/>
  <c r="BG352"/>
  <c r="BF352"/>
  <c r="T352"/>
  <c r="R352"/>
  <c r="P352"/>
  <c r="BI348"/>
  <c r="BH348"/>
  <c r="BG348"/>
  <c r="BF348"/>
  <c r="T348"/>
  <c r="R348"/>
  <c r="P348"/>
  <c r="BI345"/>
  <c r="BH345"/>
  <c r="BG345"/>
  <c r="BF345"/>
  <c r="T345"/>
  <c r="R345"/>
  <c r="P345"/>
  <c r="BI341"/>
  <c r="BH341"/>
  <c r="BG341"/>
  <c r="BF341"/>
  <c r="T341"/>
  <c r="R341"/>
  <c r="P341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19"/>
  <c r="BH319"/>
  <c r="BG319"/>
  <c r="BF319"/>
  <c r="T319"/>
  <c r="R319"/>
  <c r="P319"/>
  <c r="BI315"/>
  <c r="BH315"/>
  <c r="BG315"/>
  <c r="BF315"/>
  <c r="T315"/>
  <c r="R315"/>
  <c r="P315"/>
  <c r="BI308"/>
  <c r="BH308"/>
  <c r="BG308"/>
  <c r="BF308"/>
  <c r="T308"/>
  <c r="R308"/>
  <c r="P308"/>
  <c r="BI301"/>
  <c r="BH301"/>
  <c r="BG301"/>
  <c r="BF301"/>
  <c r="T301"/>
  <c r="R301"/>
  <c r="P301"/>
  <c r="BI297"/>
  <c r="BH297"/>
  <c r="BG297"/>
  <c r="BF297"/>
  <c r="T297"/>
  <c r="R297"/>
  <c r="P297"/>
  <c r="BI290"/>
  <c r="BH290"/>
  <c r="BG290"/>
  <c r="BF290"/>
  <c r="T290"/>
  <c r="R290"/>
  <c r="P290"/>
  <c r="BI283"/>
  <c r="BH283"/>
  <c r="BG283"/>
  <c r="BF283"/>
  <c r="T283"/>
  <c r="R283"/>
  <c r="P283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0"/>
  <c r="BH260"/>
  <c r="BG260"/>
  <c r="BF260"/>
  <c r="T260"/>
  <c r="R260"/>
  <c r="P260"/>
  <c r="BI248"/>
  <c r="BH248"/>
  <c r="BG248"/>
  <c r="BF248"/>
  <c r="T248"/>
  <c r="R248"/>
  <c r="P248"/>
  <c r="BI241"/>
  <c r="BH241"/>
  <c r="BG241"/>
  <c r="BF241"/>
  <c r="T241"/>
  <c r="R241"/>
  <c r="P241"/>
  <c r="BI236"/>
  <c r="BH236"/>
  <c r="BG236"/>
  <c r="BF236"/>
  <c r="T236"/>
  <c r="R236"/>
  <c r="P236"/>
  <c r="BI231"/>
  <c r="BH231"/>
  <c r="BG231"/>
  <c r="BF231"/>
  <c r="T231"/>
  <c r="R231"/>
  <c r="P231"/>
  <c r="BI225"/>
  <c r="BH225"/>
  <c r="BG225"/>
  <c r="BF225"/>
  <c r="T225"/>
  <c r="R225"/>
  <c r="P225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F135"/>
  <c r="E133"/>
  <c r="F89"/>
  <c r="E87"/>
  <c r="J24"/>
  <c r="E24"/>
  <c r="J138"/>
  <c r="J23"/>
  <c r="J21"/>
  <c r="E21"/>
  <c r="J137"/>
  <c r="J20"/>
  <c r="J18"/>
  <c r="E18"/>
  <c r="F138"/>
  <c r="J17"/>
  <c r="J15"/>
  <c r="E15"/>
  <c r="F137"/>
  <c r="J14"/>
  <c r="J12"/>
  <c r="J135"/>
  <c r="E7"/>
  <c r="E131"/>
  <c i="1" r="L90"/>
  <c r="AM90"/>
  <c r="AM89"/>
  <c r="L89"/>
  <c r="AM87"/>
  <c r="L87"/>
  <c r="L85"/>
  <c r="L84"/>
  <c i="2" r="F37"/>
  <c r="J603"/>
  <c r="J595"/>
  <c r="BK584"/>
  <c r="BK572"/>
  <c r="BK567"/>
  <c r="BK557"/>
  <c r="BK548"/>
  <c r="BK533"/>
  <c r="BK524"/>
  <c r="J518"/>
  <c r="J507"/>
  <c r="BK495"/>
  <c r="J488"/>
  <c r="BK479"/>
  <c r="J470"/>
  <c r="J452"/>
  <c r="BK440"/>
  <c r="J424"/>
  <c r="BK416"/>
  <c r="BK408"/>
  <c r="BK401"/>
  <c r="BK388"/>
  <c r="J381"/>
  <c r="BK370"/>
  <c r="J362"/>
  <c r="J352"/>
  <c r="BK341"/>
  <c r="BK330"/>
  <c r="J315"/>
  <c r="BK297"/>
  <c r="BK275"/>
  <c r="BK260"/>
  <c r="J236"/>
  <c r="J221"/>
  <c r="J210"/>
  <c r="J200"/>
  <c r="J191"/>
  <c r="J181"/>
  <c r="J171"/>
  <c r="J155"/>
  <c r="BK144"/>
  <c i="3" r="BK143"/>
  <c r="J131"/>
  <c r="J224"/>
  <c r="BK192"/>
  <c r="J129"/>
  <c r="BK236"/>
  <c r="J211"/>
  <c r="J184"/>
  <c r="BK251"/>
  <c r="J230"/>
  <c r="J204"/>
  <c r="J188"/>
  <c r="J145"/>
  <c r="BK167"/>
  <c r="J139"/>
  <c r="J226"/>
  <c r="BK200"/>
  <c r="J176"/>
  <c r="J143"/>
  <c r="J178"/>
  <c r="J141"/>
  <c r="J133"/>
  <c i="4" r="J233"/>
  <c r="BK189"/>
  <c r="J148"/>
  <c r="BK259"/>
  <c r="BK199"/>
  <c r="BK162"/>
  <c r="BK132"/>
  <c r="BK231"/>
  <c r="J207"/>
  <c r="BK183"/>
  <c r="BK154"/>
  <c r="J261"/>
  <c r="J235"/>
  <c r="BK216"/>
  <c r="BK185"/>
  <c r="BK175"/>
  <c r="J257"/>
  <c r="J203"/>
  <c r="BK156"/>
  <c r="BK261"/>
  <c r="BK207"/>
  <c r="J177"/>
  <c i="5" r="J178"/>
  <c r="BK180"/>
  <c r="J136"/>
  <c i="6" r="J149"/>
  <c r="BK169"/>
  <c r="J163"/>
  <c r="J135"/>
  <c r="BK129"/>
  <c r="BK153"/>
  <c r="J131"/>
  <c r="J145"/>
  <c i="7" r="BK149"/>
  <c r="BK133"/>
  <c r="BK143"/>
  <c r="J159"/>
  <c r="BK145"/>
  <c r="BK129"/>
  <c i="8" r="J159"/>
  <c r="J141"/>
  <c r="BK151"/>
  <c r="BK165"/>
  <c r="BK141"/>
  <c r="BK145"/>
  <c r="J155"/>
  <c i="9" r="BK153"/>
  <c r="J139"/>
  <c r="J133"/>
  <c r="BK125"/>
  <c r="J147"/>
  <c r="J125"/>
  <c i="10" r="BK145"/>
  <c r="BK123"/>
  <c r="J141"/>
  <c r="BK159"/>
  <c r="J151"/>
  <c r="BK127"/>
  <c i="11" r="J153"/>
  <c r="J155"/>
  <c r="BK161"/>
  <c r="J127"/>
  <c r="BK123"/>
  <c i="12" r="J161"/>
  <c i="13" r="J143"/>
  <c r="BK129"/>
  <c r="J125"/>
  <c i="14" r="BK125"/>
  <c i="15" r="J200"/>
  <c r="BK168"/>
  <c r="J218"/>
  <c r="J206"/>
  <c r="J185"/>
  <c r="BK158"/>
  <c r="J179"/>
  <c i="2" r="F34"/>
  <c r="J608"/>
  <c r="BK595"/>
  <c r="BK587"/>
  <c r="BK579"/>
  <c r="BK569"/>
  <c r="BK560"/>
  <c r="J554"/>
  <c r="J539"/>
  <c r="J527"/>
  <c r="J521"/>
  <c r="BK511"/>
  <c r="J502"/>
  <c r="BK492"/>
  <c r="BK484"/>
  <c r="BK470"/>
  <c r="J459"/>
  <c r="BK437"/>
  <c r="BK421"/>
  <c r="BK414"/>
  <c r="BK405"/>
  <c r="BK397"/>
  <c r="J385"/>
  <c r="J373"/>
  <c r="BK355"/>
  <c r="J345"/>
  <c r="J334"/>
  <c r="J319"/>
  <c r="J301"/>
  <c r="J283"/>
  <c r="J267"/>
  <c r="BK241"/>
  <c r="J225"/>
  <c r="BK210"/>
  <c r="BK200"/>
  <c r="J193"/>
  <c r="J185"/>
  <c r="J173"/>
  <c r="J158"/>
  <c r="J147"/>
  <c i="3" r="BK141"/>
  <c r="J238"/>
  <c r="J215"/>
  <c r="J137"/>
  <c r="BK249"/>
  <c r="BK224"/>
  <c r="BK209"/>
  <c r="J167"/>
  <c r="J249"/>
  <c r="J217"/>
  <c r="BK180"/>
  <c r="BK131"/>
  <c r="BK163"/>
  <c r="BK244"/>
  <c r="BK213"/>
  <c r="BK188"/>
  <c r="J151"/>
  <c r="BK202"/>
  <c r="J161"/>
  <c r="BK157"/>
  <c i="4" r="J245"/>
  <c r="BK195"/>
  <c r="J152"/>
  <c r="BK248"/>
  <c r="BK205"/>
  <c r="J168"/>
  <c r="J265"/>
  <c r="BK237"/>
  <c r="BK201"/>
  <c r="J179"/>
  <c r="BK144"/>
  <c r="J255"/>
  <c r="BK227"/>
  <c r="J214"/>
  <c r="J181"/>
  <c r="BK128"/>
  <c r="J212"/>
  <c r="BK168"/>
  <c r="BK134"/>
  <c r="BK243"/>
  <c r="BK197"/>
  <c i="5" r="J146"/>
  <c r="BK186"/>
  <c r="J144"/>
  <c r="BK176"/>
  <c r="J132"/>
  <c i="6" r="BK141"/>
  <c r="J147"/>
  <c r="J159"/>
  <c r="J153"/>
  <c r="BK127"/>
  <c i="7" r="BK159"/>
  <c r="BK141"/>
  <c r="BK125"/>
  <c r="J141"/>
  <c r="F36"/>
  <c i="8" r="BK127"/>
  <c r="J123"/>
  <c r="J129"/>
  <c r="J139"/>
  <c i="9" r="BK151"/>
  <c r="J155"/>
  <c r="J153"/>
  <c r="BK137"/>
  <c r="BK147"/>
  <c r="BK145"/>
  <c i="10" r="J161"/>
  <c r="BK161"/>
  <c r="BK129"/>
  <c r="J131"/>
  <c r="J127"/>
  <c i="11" r="J157"/>
  <c r="J125"/>
  <c r="J133"/>
  <c r="BK149"/>
  <c r="BK151"/>
  <c r="J147"/>
  <c r="BK129"/>
  <c i="13" r="BK123"/>
  <c r="J153"/>
  <c r="J151"/>
  <c r="J159"/>
  <c r="BK159"/>
  <c i="14" r="J129"/>
  <c i="15" r="BK185"/>
  <c r="BK162"/>
  <c r="J126"/>
  <c r="BK189"/>
  <c r="J214"/>
  <c r="J187"/>
  <c r="J160"/>
  <c r="J216"/>
  <c r="J173"/>
  <c r="J154"/>
  <c r="J194"/>
  <c r="J208"/>
  <c r="J181"/>
  <c i="2" r="F35"/>
  <c r="J577"/>
  <c r="J567"/>
  <c r="J557"/>
  <c r="BK542"/>
  <c r="BK530"/>
  <c r="BK521"/>
  <c r="BK514"/>
  <c r="BK502"/>
  <c r="J492"/>
  <c r="J484"/>
  <c r="BK476"/>
  <c r="BK463"/>
  <c r="J448"/>
  <c r="J440"/>
  <c r="BK424"/>
  <c r="J419"/>
  <c r="J412"/>
  <c r="J403"/>
  <c r="J394"/>
  <c r="BK377"/>
  <c r="BK366"/>
  <c r="J359"/>
  <c r="BK348"/>
  <c r="BK334"/>
  <c r="BK326"/>
  <c r="J308"/>
  <c r="J290"/>
  <c r="BK271"/>
  <c r="BK248"/>
  <c r="BK231"/>
  <c r="BK215"/>
  <c r="BK203"/>
  <c r="BK191"/>
  <c r="BK181"/>
  <c r="BK171"/>
  <c r="BK155"/>
  <c r="J144"/>
  <c i="3" r="BK139"/>
  <c r="BK230"/>
  <c r="J196"/>
  <c r="J147"/>
  <c r="J247"/>
  <c r="BK217"/>
  <c r="J186"/>
  <c r="BK127"/>
  <c r="J232"/>
  <c r="BK215"/>
  <c r="J198"/>
  <c r="J155"/>
  <c r="J165"/>
  <c r="BK133"/>
  <c r="J228"/>
  <c r="J194"/>
  <c r="BK172"/>
  <c r="BK129"/>
  <c r="J169"/>
  <c r="J174"/>
  <c i="4" r="J259"/>
  <c r="BK229"/>
  <c r="BK181"/>
  <c r="BK136"/>
  <c r="BK225"/>
  <c r="J191"/>
  <c r="J160"/>
  <c r="BK250"/>
  <c r="BK214"/>
  <c r="BK191"/>
  <c r="J162"/>
  <c r="J263"/>
  <c r="BK245"/>
  <c r="J223"/>
  <c r="J189"/>
  <c r="J166"/>
  <c r="J231"/>
  <c r="J187"/>
  <c r="J150"/>
  <c r="J253"/>
  <c r="J199"/>
  <c r="J164"/>
  <c i="5" r="J126"/>
  <c r="J152"/>
  <c r="BK182"/>
  <c r="J138"/>
  <c i="6" r="BK147"/>
  <c r="BK125"/>
  <c r="J125"/>
  <c r="BK143"/>
  <c r="J123"/>
  <c r="J151"/>
  <c r="J143"/>
  <c r="J169"/>
  <c i="7" r="BK161"/>
  <c r="J131"/>
  <c r="BK151"/>
  <c r="J157"/>
  <c r="J36"/>
  <c i="8" r="BK161"/>
  <c r="BK159"/>
  <c i="9" r="BK159"/>
  <c r="J135"/>
  <c r="BK141"/>
  <c r="J123"/>
  <c r="J157"/>
  <c r="J141"/>
  <c i="10" r="BK141"/>
  <c r="J157"/>
  <c r="BK125"/>
  <c r="J129"/>
  <c r="BK133"/>
  <c i="11" r="BK127"/>
  <c r="J141"/>
  <c r="J145"/>
  <c r="BK143"/>
  <c r="BK153"/>
  <c r="J159"/>
  <c i="13" r="J131"/>
  <c r="BK157"/>
  <c r="BK139"/>
  <c r="J149"/>
  <c r="J147"/>
  <c r="J129"/>
  <c i="15" r="BK214"/>
  <c r="BK191"/>
  <c r="BK179"/>
  <c r="BK175"/>
  <c r="J143"/>
  <c r="BK135"/>
  <c r="BK194"/>
  <c r="J130"/>
  <c r="J189"/>
  <c r="BK164"/>
  <c r="BK208"/>
  <c r="J175"/>
  <c r="BK212"/>
  <c r="BK187"/>
  <c r="BK126"/>
  <c r="J191"/>
  <c r="BK156"/>
  <c i="2" r="BK923"/>
  <c r="J923"/>
  <c r="BK919"/>
  <c r="J919"/>
  <c r="BK917"/>
  <c r="J917"/>
  <c r="J914"/>
  <c r="J911"/>
  <c r="J908"/>
  <c r="J906"/>
  <c r="J903"/>
  <c r="J885"/>
  <c r="J883"/>
  <c r="J880"/>
  <c r="J877"/>
  <c r="J874"/>
  <c r="J866"/>
  <c r="J864"/>
  <c r="J859"/>
  <c r="BK855"/>
  <c r="BK852"/>
  <c r="BK850"/>
  <c r="BK848"/>
  <c r="BK846"/>
  <c r="BK844"/>
  <c r="BK842"/>
  <c r="BK839"/>
  <c r="BK833"/>
  <c r="BK827"/>
  <c r="BK825"/>
  <c r="BK823"/>
  <c r="BK821"/>
  <c r="BK819"/>
  <c r="J819"/>
  <c r="J816"/>
  <c r="J814"/>
  <c r="J812"/>
  <c r="J810"/>
  <c r="J807"/>
  <c r="BK802"/>
  <c r="J802"/>
  <c r="J799"/>
  <c r="J793"/>
  <c r="J791"/>
  <c r="J788"/>
  <c r="J783"/>
  <c r="J778"/>
  <c r="J773"/>
  <c r="J768"/>
  <c r="J763"/>
  <c r="J758"/>
  <c r="J753"/>
  <c r="J748"/>
  <c r="J743"/>
  <c r="J738"/>
  <c r="J733"/>
  <c r="J728"/>
  <c r="J723"/>
  <c r="J718"/>
  <c r="J713"/>
  <c r="J708"/>
  <c r="J703"/>
  <c r="J698"/>
  <c r="J693"/>
  <c r="J688"/>
  <c r="J683"/>
  <c r="J678"/>
  <c r="J673"/>
  <c r="J668"/>
  <c r="J663"/>
  <c r="J658"/>
  <c r="J653"/>
  <c r="J648"/>
  <c r="J643"/>
  <c r="J638"/>
  <c r="J633"/>
  <c r="J628"/>
  <c r="J623"/>
  <c r="BK618"/>
  <c r="J618"/>
  <c r="BK613"/>
  <c r="J613"/>
  <c r="BK603"/>
  <c r="J598"/>
  <c r="J587"/>
  <c r="J579"/>
  <c r="J572"/>
  <c r="BK563"/>
  <c r="BK554"/>
  <c r="J548"/>
  <c r="J533"/>
  <c i="4" r="BK193"/>
  <c r="J138"/>
  <c r="BK223"/>
  <c r="BK166"/>
  <c i="5" r="BK130"/>
  <c r="BK162"/>
  <c r="BK124"/>
  <c r="J170"/>
  <c i="6" r="J155"/>
  <c r="BK163"/>
  <c r="J165"/>
  <c r="BK161"/>
  <c r="J167"/>
  <c r="BK135"/>
  <c r="J139"/>
  <c r="J161"/>
  <c r="BK131"/>
  <c i="7" r="J143"/>
  <c r="BK137"/>
  <c r="J161"/>
  <c r="J123"/>
  <c r="J153"/>
  <c r="BK135"/>
  <c i="8" r="J157"/>
  <c r="J133"/>
  <c r="BK155"/>
  <c r="J151"/>
  <c r="BK137"/>
  <c r="BK149"/>
  <c r="BK139"/>
  <c r="BK125"/>
  <c i="9" r="J127"/>
  <c r="BK155"/>
  <c r="BK161"/>
  <c r="BK129"/>
  <c r="J151"/>
  <c r="J137"/>
  <c i="10" r="J123"/>
  <c r="BK153"/>
  <c r="J147"/>
  <c r="BK157"/>
  <c r="J139"/>
  <c r="J145"/>
  <c i="11" r="J149"/>
  <c r="J161"/>
  <c r="BK137"/>
  <c r="J131"/>
  <c r="BK133"/>
  <c i="12" r="BK155"/>
  <c i="13" r="J137"/>
  <c r="BK147"/>
  <c r="J127"/>
  <c i="14" r="J127"/>
  <c r="BK127"/>
  <c i="15" r="J202"/>
  <c i="2" r="J34"/>
  <c r="BK608"/>
  <c r="BK598"/>
  <c r="J590"/>
  <c r="J584"/>
  <c r="J569"/>
  <c r="J560"/>
  <c r="BK551"/>
  <c r="BK539"/>
  <c r="BK527"/>
  <c r="J524"/>
  <c r="J511"/>
  <c r="BK498"/>
  <c r="BK490"/>
  <c r="BK482"/>
  <c r="J476"/>
  <c r="J463"/>
  <c r="BK448"/>
  <c r="J437"/>
  <c r="J416"/>
  <c r="J408"/>
  <c r="J401"/>
  <c r="BK385"/>
  <c r="BK373"/>
  <c r="J366"/>
  <c r="J355"/>
  <c r="BK345"/>
  <c r="BK338"/>
  <c r="BK319"/>
  <c r="BK308"/>
  <c r="J297"/>
  <c r="J275"/>
  <c r="J260"/>
  <c r="BK236"/>
  <c r="BK221"/>
  <c r="J215"/>
  <c r="J203"/>
  <c r="BK193"/>
  <c r="J187"/>
  <c r="J178"/>
  <c r="BK158"/>
  <c r="BK147"/>
  <c i="3" r="BK186"/>
  <c r="J135"/>
  <c r="J236"/>
  <c r="BK206"/>
  <c r="BK176"/>
  <c r="J253"/>
  <c r="BK234"/>
  <c r="BK190"/>
  <c r="BK253"/>
  <c r="BK238"/>
  <c r="BK226"/>
  <c r="J202"/>
  <c r="J163"/>
  <c r="J209"/>
  <c r="BK147"/>
  <c r="BK240"/>
  <c r="J206"/>
  <c r="J180"/>
  <c r="BK155"/>
  <c r="BK211"/>
  <c r="J172"/>
  <c r="BK135"/>
  <c r="J127"/>
  <c i="4" r="J241"/>
  <c r="J201"/>
  <c r="J173"/>
  <c r="BK140"/>
  <c r="BK253"/>
  <c r="BK210"/>
  <c r="BK173"/>
  <c r="J140"/>
  <c r="BK257"/>
  <c r="BK218"/>
  <c r="J197"/>
  <c r="J185"/>
  <c r="J158"/>
  <c r="BK130"/>
  <c r="J243"/>
  <c r="J205"/>
  <c r="BK177"/>
  <c r="J142"/>
  <c r="J229"/>
  <c r="BK160"/>
  <c r="J128"/>
  <c r="J227"/>
  <c r="BK158"/>
  <c r="J156"/>
  <c r="BK152"/>
  <c r="BK150"/>
  <c r="BK146"/>
  <c r="J144"/>
  <c r="BK138"/>
  <c r="J130"/>
  <c i="5" r="BK201"/>
  <c r="J198"/>
  <c r="BK194"/>
  <c r="J192"/>
  <c r="BK188"/>
  <c r="BK184"/>
  <c r="J182"/>
  <c r="BK178"/>
  <c r="J176"/>
  <c r="J168"/>
  <c r="BK166"/>
  <c r="J162"/>
  <c r="J156"/>
  <c r="BK148"/>
  <c r="BK142"/>
  <c r="BK138"/>
  <c r="BK126"/>
  <c r="J124"/>
  <c r="BK196"/>
  <c r="J188"/>
  <c r="J180"/>
  <c r="J174"/>
  <c r="BK170"/>
  <c r="J166"/>
  <c r="BK158"/>
  <c r="J148"/>
  <c r="J142"/>
  <c r="J134"/>
  <c r="BK128"/>
  <c r="J201"/>
  <c r="J196"/>
  <c r="BK192"/>
  <c r="J186"/>
  <c r="BK168"/>
  <c r="J164"/>
  <c r="BK160"/>
  <c r="BK156"/>
  <c r="J154"/>
  <c r="J150"/>
  <c r="BK144"/>
  <c r="J140"/>
  <c r="BK132"/>
  <c r="BK198"/>
  <c r="J194"/>
  <c r="J190"/>
  <c r="J184"/>
  <c r="BK174"/>
  <c r="BK164"/>
  <c r="J160"/>
  <c r="BK154"/>
  <c r="J128"/>
  <c r="BK172"/>
  <c r="BK134"/>
  <c i="6" r="BK149"/>
  <c r="BK145"/>
  <c r="BK151"/>
  <c i="7" r="J145"/>
  <c r="J135"/>
  <c r="BK157"/>
  <c r="J133"/>
  <c r="J151"/>
  <c r="J139"/>
  <c r="BK127"/>
  <c i="8" r="BK143"/>
  <c r="BK135"/>
  <c r="J125"/>
  <c r="J131"/>
  <c r="BK157"/>
  <c r="BK129"/>
  <c r="BK163"/>
  <c r="J137"/>
  <c i="9" r="J149"/>
  <c r="BK139"/>
  <c r="J143"/>
  <c r="J159"/>
  <c r="BK143"/>
  <c i="10" r="J153"/>
  <c r="BK149"/>
  <c r="J133"/>
  <c r="BK139"/>
  <c r="J135"/>
  <c r="J137"/>
  <c r="BK137"/>
  <c i="11" r="BK135"/>
  <c r="BK155"/>
  <c r="BK157"/>
  <c r="BK131"/>
  <c r="J137"/>
  <c r="BK125"/>
  <c i="12" r="J153"/>
  <c i="13" r="BK133"/>
  <c r="BK137"/>
  <c r="BK145"/>
  <c r="J123"/>
  <c i="15" r="J139"/>
  <c r="BK210"/>
  <c r="J168"/>
  <c r="J196"/>
  <c r="J170"/>
  <c r="BK148"/>
  <c r="J158"/>
  <c r="BK198"/>
  <c r="J166"/>
  <c r="BK204"/>
  <c r="BK166"/>
  <c r="BK130"/>
  <c i="2" r="F36"/>
  <c r="BK590"/>
  <c r="BK577"/>
  <c r="J563"/>
  <c r="J551"/>
  <c r="J542"/>
  <c r="J530"/>
  <c r="BK518"/>
  <c r="BK507"/>
  <c r="J498"/>
  <c r="J490"/>
  <c r="J482"/>
  <c r="J466"/>
  <c r="BK452"/>
  <c r="J443"/>
  <c r="J431"/>
  <c r="BK419"/>
  <c r="BK412"/>
  <c r="BK403"/>
  <c r="J397"/>
  <c r="J388"/>
  <c r="J377"/>
  <c r="BK362"/>
  <c r="BK352"/>
  <c r="J341"/>
  <c r="J330"/>
  <c r="BK315"/>
  <c r="BK290"/>
  <c r="J271"/>
  <c r="J248"/>
  <c r="J231"/>
  <c r="BK218"/>
  <c r="BK206"/>
  <c r="J197"/>
  <c r="BK185"/>
  <c r="BK178"/>
  <c r="BK160"/>
  <c r="BK150"/>
  <c i="3" r="BK198"/>
  <c r="J240"/>
  <c r="J213"/>
  <c r="J149"/>
  <c r="J242"/>
  <c r="BK220"/>
  <c r="BK178"/>
  <c r="BK247"/>
  <c r="J200"/>
  <c r="BK161"/>
  <c r="BK196"/>
  <c r="BK153"/>
  <c r="BK232"/>
  <c r="J192"/>
  <c r="BK169"/>
  <c r="J182"/>
  <c r="BK149"/>
  <c r="J153"/>
  <c i="4" r="BK255"/>
  <c r="BK221"/>
  <c r="J154"/>
  <c r="BK265"/>
  <c r="J221"/>
  <c r="J195"/>
  <c r="J146"/>
  <c r="BK241"/>
  <c r="BK212"/>
  <c r="BK170"/>
  <c r="J237"/>
  <c r="J183"/>
  <c r="BK142"/>
  <c r="BK233"/>
  <c r="J193"/>
  <c i="5" r="BK136"/>
  <c r="J158"/>
  <c r="BK140"/>
  <c r="BK152"/>
  <c i="6" r="BK159"/>
  <c r="BK139"/>
  <c r="J157"/>
  <c r="BK123"/>
  <c r="J141"/>
  <c r="J129"/>
  <c r="BK137"/>
  <c r="BK155"/>
  <c i="7" r="J147"/>
  <c r="BK139"/>
  <c r="BK123"/>
  <c r="BK147"/>
  <c r="BK153"/>
  <c r="J149"/>
  <c r="BK131"/>
  <c i="8" r="J147"/>
  <c r="J135"/>
  <c r="J161"/>
  <c r="BK131"/>
  <c r="J149"/>
  <c r="J165"/>
  <c r="BK133"/>
  <c i="9" r="J145"/>
  <c r="BK127"/>
  <c r="J129"/>
  <c r="BK123"/>
  <c r="BK149"/>
  <c r="BK133"/>
  <c i="10" r="BK147"/>
  <c r="BK151"/>
  <c r="J125"/>
  <c r="J155"/>
  <c r="BK131"/>
  <c i="11" r="BK159"/>
  <c r="J123"/>
  <c r="J139"/>
  <c r="J135"/>
  <c r="BK145"/>
  <c i="12" r="J151"/>
  <c r="BK139"/>
  <c r="J135"/>
  <c r="BK157"/>
  <c r="J155"/>
  <c r="J145"/>
  <c r="BK131"/>
  <c r="BK127"/>
  <c r="J125"/>
  <c r="J157"/>
  <c r="J149"/>
  <c r="BK147"/>
  <c r="BK141"/>
  <c r="J139"/>
  <c r="BK135"/>
  <c r="J129"/>
  <c r="BK125"/>
  <c r="BK161"/>
  <c r="J159"/>
  <c r="BK151"/>
  <c r="BK149"/>
  <c r="J143"/>
  <c r="J141"/>
  <c r="BK137"/>
  <c r="BK133"/>
  <c r="J123"/>
  <c r="J133"/>
  <c r="BK153"/>
  <c r="J147"/>
  <c r="BK145"/>
  <c r="BK143"/>
  <c r="J137"/>
  <c r="BK129"/>
  <c r="BK123"/>
  <c r="J131"/>
  <c r="J127"/>
  <c i="13" r="BK155"/>
  <c r="BK149"/>
  <c r="BK143"/>
  <c r="J139"/>
  <c r="BK135"/>
  <c r="BK127"/>
  <c r="BK125"/>
  <c r="J161"/>
  <c r="BK151"/>
  <c r="J145"/>
  <c r="BK141"/>
  <c r="J157"/>
  <c r="J141"/>
  <c r="BK153"/>
  <c r="BK161"/>
  <c r="J133"/>
  <c i="15" r="BK206"/>
  <c r="J183"/>
  <c r="J177"/>
  <c r="BK160"/>
  <c r="J198"/>
  <c r="BK143"/>
  <c r="BK202"/>
  <c r="BK183"/>
  <c r="BK154"/>
  <c r="BK196"/>
  <c r="J164"/>
  <c r="J135"/>
  <c r="BK170"/>
  <c r="J210"/>
  <c r="BK177"/>
  <c r="BK139"/>
  <c i="1" r="AS96"/>
  <c i="2" r="BK914"/>
  <c r="BK911"/>
  <c r="BK908"/>
  <c r="BK906"/>
  <c r="BK903"/>
  <c r="BK885"/>
  <c r="BK883"/>
  <c r="BK880"/>
  <c r="BK877"/>
  <c r="BK874"/>
  <c r="BK866"/>
  <c r="BK864"/>
  <c r="BK859"/>
  <c r="BK857"/>
  <c r="J857"/>
  <c r="J855"/>
  <c r="J852"/>
  <c r="J850"/>
  <c r="J848"/>
  <c r="J846"/>
  <c r="J844"/>
  <c r="J842"/>
  <c r="J839"/>
  <c r="J833"/>
  <c r="J827"/>
  <c r="J825"/>
  <c r="J823"/>
  <c r="J821"/>
  <c r="BK816"/>
  <c r="BK814"/>
  <c r="BK812"/>
  <c r="BK810"/>
  <c r="BK807"/>
  <c r="BK805"/>
  <c r="J805"/>
  <c r="BK799"/>
  <c r="BK793"/>
  <c r="BK791"/>
  <c r="BK788"/>
  <c r="BK783"/>
  <c r="BK778"/>
  <c r="BK773"/>
  <c r="BK768"/>
  <c r="BK763"/>
  <c r="BK758"/>
  <c r="BK753"/>
  <c r="BK748"/>
  <c r="BK743"/>
  <c r="BK738"/>
  <c r="BK733"/>
  <c r="BK728"/>
  <c r="BK723"/>
  <c r="BK718"/>
  <c r="BK713"/>
  <c r="BK708"/>
  <c r="BK703"/>
  <c r="BK698"/>
  <c r="BK693"/>
  <c r="BK688"/>
  <c r="BK683"/>
  <c r="BK678"/>
  <c r="BK673"/>
  <c r="BK668"/>
  <c r="BK663"/>
  <c r="BK658"/>
  <c r="BK653"/>
  <c r="BK648"/>
  <c r="BK643"/>
  <c r="BK638"/>
  <c r="BK633"/>
  <c r="BK628"/>
  <c r="BK623"/>
  <c r="J514"/>
  <c r="J495"/>
  <c r="BK488"/>
  <c r="J479"/>
  <c r="BK466"/>
  <c r="BK459"/>
  <c r="BK443"/>
  <c r="BK431"/>
  <c r="J421"/>
  <c r="J414"/>
  <c r="J405"/>
  <c r="BK394"/>
  <c r="BK381"/>
  <c r="J370"/>
  <c r="BK359"/>
  <c r="J348"/>
  <c r="J338"/>
  <c r="J326"/>
  <c r="BK301"/>
  <c r="BK283"/>
  <c r="BK267"/>
  <c r="J241"/>
  <c r="BK225"/>
  <c r="J218"/>
  <c r="J206"/>
  <c r="BK197"/>
  <c r="BK187"/>
  <c r="BK173"/>
  <c r="J160"/>
  <c r="J150"/>
  <c i="3" r="BK151"/>
  <c r="J244"/>
  <c r="J222"/>
  <c r="BK165"/>
  <c r="J251"/>
  <c r="BK228"/>
  <c r="BK204"/>
  <c r="BK174"/>
  <c r="BK242"/>
  <c r="BK222"/>
  <c r="J190"/>
  <c r="J157"/>
  <c r="BK182"/>
  <c r="BK145"/>
  <c r="J234"/>
  <c r="J220"/>
  <c r="BK184"/>
  <c r="J159"/>
  <c r="BK194"/>
  <c r="BK159"/>
  <c r="BK137"/>
  <c i="4" r="J248"/>
  <c r="BK203"/>
  <c r="BK164"/>
  <c r="J132"/>
  <c r="J216"/>
  <c r="BK187"/>
  <c r="J134"/>
  <c r="BK235"/>
  <c r="J210"/>
  <c r="J170"/>
  <c r="J136"/>
  <c r="J250"/>
  <c r="J239"/>
  <c r="J218"/>
  <c r="BK148"/>
  <c r="J225"/>
  <c r="J175"/>
  <c r="BK263"/>
  <c r="BK239"/>
  <c r="BK179"/>
  <c i="5" r="BK150"/>
  <c r="BK190"/>
  <c r="BK146"/>
  <c r="J130"/>
  <c r="J172"/>
  <c i="6" r="BK167"/>
  <c r="J137"/>
  <c r="J133"/>
  <c r="BK157"/>
  <c r="BK133"/>
  <c r="BK165"/>
  <c r="J127"/>
  <c i="7" r="J155"/>
  <c r="J129"/>
  <c r="J127"/>
  <c r="BK155"/>
  <c r="J137"/>
  <c r="J125"/>
  <c i="8" r="J127"/>
  <c r="J143"/>
  <c r="J163"/>
  <c r="BK147"/>
  <c r="BK123"/>
  <c r="J145"/>
  <c r="BK153"/>
  <c r="J153"/>
  <c i="9" r="J131"/>
  <c r="BK157"/>
  <c r="BK131"/>
  <c r="BK135"/>
  <c r="J161"/>
  <c i="10" r="J143"/>
  <c r="BK155"/>
  <c r="BK135"/>
  <c r="J149"/>
  <c r="BK143"/>
  <c r="J159"/>
  <c i="11" r="J129"/>
  <c r="BK147"/>
  <c r="J143"/>
  <c r="BK139"/>
  <c r="J151"/>
  <c r="BK141"/>
  <c i="12" r="BK159"/>
  <c i="13" r="J155"/>
  <c r="J135"/>
  <c r="BK131"/>
  <c i="14" r="BK129"/>
  <c r="J125"/>
  <c i="15" r="J204"/>
  <c r="BK181"/>
  <c r="BK218"/>
  <c r="J162"/>
  <c r="BK216"/>
  <c r="J156"/>
  <c r="BK200"/>
  <c r="J148"/>
  <c r="J212"/>
  <c r="BK173"/>
  <c i="2" l="1" r="R224"/>
  <c r="P487"/>
  <c r="P501"/>
  <c r="BK532"/>
  <c r="J532"/>
  <c r="J107"/>
  <c r="R532"/>
  <c r="P562"/>
  <c r="T562"/>
  <c r="R571"/>
  <c r="P589"/>
  <c r="BK790"/>
  <c r="J790"/>
  <c r="J112"/>
  <c r="R818"/>
  <c r="P854"/>
  <c r="T905"/>
  <c r="T901"/>
  <c r="P913"/>
  <c i="3" r="T171"/>
  <c r="P208"/>
  <c r="BK246"/>
  <c r="J246"/>
  <c r="J103"/>
  <c i="4" r="T127"/>
  <c r="BK209"/>
  <c r="J209"/>
  <c r="J101"/>
  <c r="R209"/>
  <c r="P247"/>
  <c r="R247"/>
  <c i="5" r="R123"/>
  <c r="R122"/>
  <c i="6" r="T122"/>
  <c r="T121"/>
  <c i="7" r="P122"/>
  <c r="P121"/>
  <c i="1" r="AU101"/>
  <c i="8" r="R122"/>
  <c r="R121"/>
  <c i="9" r="P122"/>
  <c r="P121"/>
  <c i="1" r="AU103"/>
  <c i="10" r="P122"/>
  <c r="P121"/>
  <c i="1" r="AU104"/>
  <c i="11" r="T122"/>
  <c r="T121"/>
  <c i="12" r="BK122"/>
  <c r="J122"/>
  <c r="J99"/>
  <c i="13" r="R122"/>
  <c r="R121"/>
  <c i="14" r="BK124"/>
  <c r="J124"/>
  <c r="J100"/>
  <c r="P124"/>
  <c r="P123"/>
  <c r="P122"/>
  <c i="1" r="AU108"/>
  <c i="14" r="R124"/>
  <c r="R123"/>
  <c r="R122"/>
  <c r="T124"/>
  <c r="T123"/>
  <c r="T122"/>
  <c i="2" r="T224"/>
  <c r="R487"/>
  <c r="T501"/>
  <c r="T532"/>
  <c r="BK571"/>
  <c r="J571"/>
  <c r="J109"/>
  <c r="T571"/>
  <c r="T589"/>
  <c r="R790"/>
  <c r="R863"/>
  <c r="R905"/>
  <c r="R913"/>
  <c i="3" r="P171"/>
  <c r="R208"/>
  <c r="T246"/>
  <c i="4" r="R127"/>
  <c r="R220"/>
  <c r="P252"/>
  <c i="6" r="BK122"/>
  <c r="J122"/>
  <c r="J99"/>
  <c i="7" r="R122"/>
  <c r="R121"/>
  <c i="9" r="BK122"/>
  <c r="J122"/>
  <c r="J99"/>
  <c i="11" r="R122"/>
  <c r="R121"/>
  <c i="13" r="T122"/>
  <c r="T121"/>
  <c i="2" r="BK224"/>
  <c r="J224"/>
  <c r="J101"/>
  <c r="BK393"/>
  <c r="J393"/>
  <c r="J102"/>
  <c r="T487"/>
  <c r="T597"/>
  <c r="T818"/>
  <c r="T854"/>
  <c i="3" r="R126"/>
  <c r="BK219"/>
  <c r="J219"/>
  <c r="J102"/>
  <c r="P246"/>
  <c i="4" r="P172"/>
  <c r="BK220"/>
  <c r="J220"/>
  <c r="J102"/>
  <c r="R252"/>
  <c i="8" r="T122"/>
  <c r="T121"/>
  <c i="9" r="T122"/>
  <c r="T121"/>
  <c i="10" r="BK122"/>
  <c r="J122"/>
  <c r="J99"/>
  <c i="11" r="P122"/>
  <c r="P121"/>
  <c i="1" r="AU105"/>
  <c i="13" r="P122"/>
  <c r="P121"/>
  <c i="1" r="AU107"/>
  <c i="2" r="P143"/>
  <c r="BK196"/>
  <c r="J196"/>
  <c r="J99"/>
  <c r="T196"/>
  <c r="T209"/>
  <c r="R393"/>
  <c r="R597"/>
  <c r="P818"/>
  <c r="BK854"/>
  <c r="J854"/>
  <c r="J114"/>
  <c r="R854"/>
  <c r="T913"/>
  <c i="3" r="BK126"/>
  <c r="J126"/>
  <c r="J99"/>
  <c r="BK171"/>
  <c r="J171"/>
  <c r="J100"/>
  <c r="R219"/>
  <c i="4" r="T172"/>
  <c r="T209"/>
  <c i="6" r="R122"/>
  <c r="R121"/>
  <c i="8" r="BK122"/>
  <c r="BK121"/>
  <c r="J121"/>
  <c r="J98"/>
  <c i="9" r="R122"/>
  <c r="R121"/>
  <c i="11" r="BK122"/>
  <c r="J122"/>
  <c r="J99"/>
  <c i="12" r="R122"/>
  <c r="R121"/>
  <c i="15" r="BK125"/>
  <c r="BK134"/>
  <c r="J134"/>
  <c r="J99"/>
  <c r="P153"/>
  <c i="2" r="R143"/>
  <c r="P196"/>
  <c r="BK209"/>
  <c r="J209"/>
  <c r="J100"/>
  <c r="P209"/>
  <c r="T393"/>
  <c r="P597"/>
  <c r="BK818"/>
  <c r="J818"/>
  <c r="J113"/>
  <c r="BK863"/>
  <c r="J863"/>
  <c r="J115"/>
  <c r="P905"/>
  <c r="P901"/>
  <c r="BK913"/>
  <c r="J913"/>
  <c r="J120"/>
  <c i="3" r="P126"/>
  <c r="BK208"/>
  <c r="J208"/>
  <c r="J101"/>
  <c r="T219"/>
  <c i="4" r="BK172"/>
  <c r="J172"/>
  <c r="J100"/>
  <c r="P220"/>
  <c r="BK252"/>
  <c r="J252"/>
  <c r="J104"/>
  <c i="5" r="T123"/>
  <c r="T122"/>
  <c i="8" r="P122"/>
  <c r="P121"/>
  <c i="1" r="AU102"/>
  <c i="10" r="T122"/>
  <c r="T121"/>
  <c i="15" r="R125"/>
  <c r="R134"/>
  <c r="T153"/>
  <c i="2" r="BK143"/>
  <c r="P224"/>
  <c r="BK487"/>
  <c r="J487"/>
  <c r="J103"/>
  <c r="BK597"/>
  <c r="J597"/>
  <c r="J111"/>
  <c r="P790"/>
  <c r="T863"/>
  <c r="BK905"/>
  <c r="J905"/>
  <c r="J118"/>
  <c i="3" r="R171"/>
  <c r="T208"/>
  <c r="R246"/>
  <c i="4" r="P127"/>
  <c r="T220"/>
  <c r="T252"/>
  <c i="5" r="BK123"/>
  <c r="J123"/>
  <c r="J99"/>
  <c i="6" r="P122"/>
  <c r="P121"/>
  <c i="1" r="AU100"/>
  <c i="7" r="T122"/>
  <c r="T121"/>
  <c i="10" r="R122"/>
  <c r="R121"/>
  <c i="12" r="P122"/>
  <c r="P121"/>
  <c i="1" r="AU106"/>
  <c i="13" r="BK122"/>
  <c r="J122"/>
  <c r="J99"/>
  <c i="15" r="P125"/>
  <c r="P134"/>
  <c r="BK153"/>
  <c r="P172"/>
  <c i="2" r="T143"/>
  <c r="T142"/>
  <c r="R196"/>
  <c r="R209"/>
  <c r="P393"/>
  <c r="BK501"/>
  <c r="J501"/>
  <c r="J106"/>
  <c r="R501"/>
  <c r="R500"/>
  <c r="P532"/>
  <c r="BK562"/>
  <c r="J562"/>
  <c r="J108"/>
  <c r="R562"/>
  <c r="P571"/>
  <c r="BK589"/>
  <c r="J589"/>
  <c r="J110"/>
  <c r="R589"/>
  <c r="T790"/>
  <c r="P863"/>
  <c i="3" r="T126"/>
  <c r="T125"/>
  <c r="P219"/>
  <c i="4" r="BK127"/>
  <c r="BK126"/>
  <c r="J126"/>
  <c r="J98"/>
  <c r="R172"/>
  <c r="P209"/>
  <c r="BK247"/>
  <c r="J247"/>
  <c r="J103"/>
  <c r="T247"/>
  <c i="5" r="P123"/>
  <c r="P122"/>
  <c i="1" r="AU99"/>
  <c i="7" r="BK122"/>
  <c r="J122"/>
  <c r="J99"/>
  <c i="12" r="T122"/>
  <c r="T121"/>
  <c i="15" r="T125"/>
  <c r="T134"/>
  <c r="R153"/>
  <c r="BK172"/>
  <c r="J172"/>
  <c r="J102"/>
  <c r="R172"/>
  <c r="T172"/>
  <c r="BK193"/>
  <c r="J193"/>
  <c r="J103"/>
  <c r="P193"/>
  <c r="R193"/>
  <c r="T193"/>
  <c i="2" r="BK902"/>
  <c r="J902"/>
  <c r="J117"/>
  <c r="BK922"/>
  <c r="J922"/>
  <c r="J121"/>
  <c r="BK910"/>
  <c r="J910"/>
  <c r="J119"/>
  <c i="5" r="BK200"/>
  <c r="J200"/>
  <c r="J100"/>
  <c i="2" r="BK497"/>
  <c r="J497"/>
  <c r="J104"/>
  <c i="15" r="J91"/>
  <c r="F119"/>
  <c r="BE126"/>
  <c r="BE164"/>
  <c r="BE175"/>
  <c i="14" r="BK123"/>
  <c r="J123"/>
  <c r="J99"/>
  <c i="15" r="E85"/>
  <c r="F92"/>
  <c r="BE154"/>
  <c r="BE183"/>
  <c r="BE185"/>
  <c r="BE210"/>
  <c r="BE214"/>
  <c r="BE218"/>
  <c r="BE130"/>
  <c r="BE148"/>
  <c r="BE160"/>
  <c r="BE170"/>
  <c r="BE177"/>
  <c r="BE191"/>
  <c r="BE202"/>
  <c r="BE206"/>
  <c r="BE216"/>
  <c r="J89"/>
  <c r="J120"/>
  <c r="BE143"/>
  <c r="BE156"/>
  <c r="BE162"/>
  <c r="BE168"/>
  <c r="BE179"/>
  <c r="BE194"/>
  <c r="BE200"/>
  <c r="BE204"/>
  <c r="BE135"/>
  <c r="BE139"/>
  <c r="BE208"/>
  <c r="BE212"/>
  <c r="BE158"/>
  <c r="BE166"/>
  <c r="BE173"/>
  <c r="BE181"/>
  <c r="BE187"/>
  <c r="BE189"/>
  <c r="BE196"/>
  <c r="BE198"/>
  <c i="13" r="BK121"/>
  <c r="J121"/>
  <c i="14" r="E85"/>
  <c r="F94"/>
  <c r="F118"/>
  <c r="J91"/>
  <c r="J94"/>
  <c r="J118"/>
  <c r="BE129"/>
  <c r="BE127"/>
  <c r="BE125"/>
  <c i="12" r="BK121"/>
  <c r="J121"/>
  <c r="J98"/>
  <c i="13" r="F94"/>
  <c r="BE143"/>
  <c r="BE153"/>
  <c r="E109"/>
  <c r="J117"/>
  <c r="BE129"/>
  <c r="BE137"/>
  <c r="BE139"/>
  <c r="BE141"/>
  <c r="BE157"/>
  <c r="J94"/>
  <c r="BE131"/>
  <c r="F117"/>
  <c r="BE135"/>
  <c r="BE145"/>
  <c r="BE149"/>
  <c r="BE151"/>
  <c r="BE155"/>
  <c r="BE161"/>
  <c r="J115"/>
  <c r="BE123"/>
  <c r="BE125"/>
  <c r="BE127"/>
  <c r="BE133"/>
  <c r="BE147"/>
  <c r="BE159"/>
  <c i="11" r="BK121"/>
  <c r="J121"/>
  <c r="J98"/>
  <c i="12" r="F93"/>
  <c r="F118"/>
  <c r="BE139"/>
  <c r="BE141"/>
  <c r="BE133"/>
  <c r="J115"/>
  <c r="BE123"/>
  <c r="BE125"/>
  <c r="E109"/>
  <c r="BE127"/>
  <c r="BE129"/>
  <c r="BE131"/>
  <c r="BE147"/>
  <c r="BE153"/>
  <c r="J94"/>
  <c r="BE143"/>
  <c r="BE145"/>
  <c r="BE155"/>
  <c r="BE157"/>
  <c r="BE161"/>
  <c r="J117"/>
  <c r="BE135"/>
  <c r="BE137"/>
  <c r="BE151"/>
  <c r="BE159"/>
  <c r="BE149"/>
  <c i="11" r="J93"/>
  <c r="F118"/>
  <c r="BE123"/>
  <c r="BE127"/>
  <c r="BE155"/>
  <c i="10" r="BK121"/>
  <c r="J121"/>
  <c r="J98"/>
  <c i="11" r="J91"/>
  <c r="BE141"/>
  <c r="BE149"/>
  <c r="E85"/>
  <c r="BE125"/>
  <c r="BE129"/>
  <c r="BE133"/>
  <c r="BE137"/>
  <c r="BE153"/>
  <c r="BE157"/>
  <c r="F117"/>
  <c r="BE135"/>
  <c r="BE147"/>
  <c r="BE131"/>
  <c r="BE139"/>
  <c r="BE145"/>
  <c r="BE151"/>
  <c r="BE159"/>
  <c r="J94"/>
  <c r="BE143"/>
  <c r="BE161"/>
  <c i="9" r="BK121"/>
  <c r="J121"/>
  <c r="J98"/>
  <c i="10" r="E85"/>
  <c r="F94"/>
  <c r="J115"/>
  <c r="J118"/>
  <c r="BE125"/>
  <c r="BE127"/>
  <c r="BE147"/>
  <c r="BE149"/>
  <c r="BE151"/>
  <c r="BE153"/>
  <c r="J117"/>
  <c r="BE145"/>
  <c r="F117"/>
  <c r="BE131"/>
  <c r="BE141"/>
  <c r="BE133"/>
  <c r="BE135"/>
  <c r="BE137"/>
  <c r="BE155"/>
  <c r="BE161"/>
  <c r="BE123"/>
  <c r="BE143"/>
  <c r="BE159"/>
  <c r="BE129"/>
  <c r="BE139"/>
  <c r="BE157"/>
  <c i="9" r="J91"/>
  <c r="J117"/>
  <c r="BE123"/>
  <c r="J94"/>
  <c r="F118"/>
  <c r="BE125"/>
  <c r="BE135"/>
  <c r="BE139"/>
  <c r="BE153"/>
  <c r="BE161"/>
  <c r="E85"/>
  <c r="BE127"/>
  <c r="BE131"/>
  <c r="BE141"/>
  <c r="BE149"/>
  <c r="BE155"/>
  <c i="8" r="J122"/>
  <c r="J99"/>
  <c i="9" r="F93"/>
  <c r="BE133"/>
  <c r="BE145"/>
  <c r="BE159"/>
  <c r="BE129"/>
  <c r="BE151"/>
  <c r="BE137"/>
  <c r="BE143"/>
  <c r="BE147"/>
  <c r="BE157"/>
  <c i="7" r="BK121"/>
  <c r="J121"/>
  <c i="8" r="J93"/>
  <c r="F118"/>
  <c r="J91"/>
  <c r="BE123"/>
  <c r="BE125"/>
  <c r="BE127"/>
  <c r="BE131"/>
  <c r="BE135"/>
  <c r="BE143"/>
  <c r="BE147"/>
  <c r="BE157"/>
  <c r="BE159"/>
  <c r="BE161"/>
  <c r="F93"/>
  <c r="BE149"/>
  <c r="BE155"/>
  <c r="E109"/>
  <c r="BE129"/>
  <c r="BE133"/>
  <c r="BE141"/>
  <c r="BE145"/>
  <c r="BE151"/>
  <c r="BE153"/>
  <c r="BE163"/>
  <c r="BE165"/>
  <c r="J94"/>
  <c r="BE137"/>
  <c r="BE139"/>
  <c i="7" r="F93"/>
  <c r="F94"/>
  <c r="J115"/>
  <c r="J118"/>
  <c r="BE141"/>
  <c r="BE149"/>
  <c r="BE157"/>
  <c i="1" r="AW101"/>
  <c i="7" r="J93"/>
  <c r="BE127"/>
  <c r="BE131"/>
  <c r="BE133"/>
  <c r="BE137"/>
  <c r="BE145"/>
  <c r="BE161"/>
  <c i="6" r="BK121"/>
  <c r="J121"/>
  <c r="J98"/>
  <c i="7" r="E109"/>
  <c r="BE123"/>
  <c r="BE125"/>
  <c r="BE129"/>
  <c r="BE135"/>
  <c r="BE139"/>
  <c r="BE143"/>
  <c r="BE159"/>
  <c i="1" r="BA101"/>
  <c i="7" r="BE147"/>
  <c r="BE151"/>
  <c r="BE153"/>
  <c r="BE155"/>
  <c i="5" r="BK122"/>
  <c r="J122"/>
  <c r="J98"/>
  <c i="6" r="J94"/>
  <c r="BE137"/>
  <c r="F94"/>
  <c r="J117"/>
  <c r="BE149"/>
  <c r="BE161"/>
  <c r="J91"/>
  <c r="E109"/>
  <c r="BE139"/>
  <c r="BE141"/>
  <c r="BE151"/>
  <c r="BE155"/>
  <c r="BE159"/>
  <c r="BE145"/>
  <c r="BE157"/>
  <c r="BE169"/>
  <c r="BE147"/>
  <c r="F93"/>
  <c r="BE123"/>
  <c r="BE125"/>
  <c r="BE131"/>
  <c r="BE135"/>
  <c r="BE153"/>
  <c r="BE167"/>
  <c r="BE143"/>
  <c r="BE127"/>
  <c r="BE129"/>
  <c r="BE133"/>
  <c r="BE163"/>
  <c r="BE165"/>
  <c i="5" r="F94"/>
  <c r="J119"/>
  <c r="BE134"/>
  <c r="BE158"/>
  <c r="J91"/>
  <c r="E110"/>
  <c r="BE128"/>
  <c r="BE132"/>
  <c r="BE138"/>
  <c r="BE156"/>
  <c r="BE170"/>
  <c r="BE184"/>
  <c r="J93"/>
  <c r="BE144"/>
  <c r="BE148"/>
  <c r="BE152"/>
  <c r="BE162"/>
  <c r="BE182"/>
  <c r="BE186"/>
  <c r="BE188"/>
  <c i="4" r="J127"/>
  <c r="J99"/>
  <c i="5" r="BE130"/>
  <c r="BE142"/>
  <c r="BE166"/>
  <c r="BE172"/>
  <c r="F118"/>
  <c r="BE124"/>
  <c r="BE126"/>
  <c r="BE168"/>
  <c r="BE176"/>
  <c r="BE178"/>
  <c r="BE192"/>
  <c r="BE198"/>
  <c r="BE136"/>
  <c r="BE140"/>
  <c r="BE146"/>
  <c r="BE150"/>
  <c r="BE154"/>
  <c r="BE160"/>
  <c r="BE164"/>
  <c r="BE174"/>
  <c r="BE180"/>
  <c r="BE190"/>
  <c r="BE194"/>
  <c r="BE196"/>
  <c r="BE201"/>
  <c i="4" r="E114"/>
  <c r="F123"/>
  <c r="BE136"/>
  <c r="BE142"/>
  <c r="BE148"/>
  <c r="BE156"/>
  <c r="BE162"/>
  <c r="BE195"/>
  <c r="BE205"/>
  <c r="BE221"/>
  <c r="BE229"/>
  <c r="BE231"/>
  <c r="BE235"/>
  <c r="BE237"/>
  <c r="J94"/>
  <c r="F122"/>
  <c r="BE132"/>
  <c r="BE144"/>
  <c r="BE154"/>
  <c r="BE158"/>
  <c r="BE166"/>
  <c r="BE201"/>
  <c r="BE253"/>
  <c i="3" r="BK125"/>
  <c r="J125"/>
  <c r="J98"/>
  <c i="4" r="BE140"/>
  <c r="BE146"/>
  <c r="BE164"/>
  <c r="BE168"/>
  <c r="BE183"/>
  <c r="BE207"/>
  <c r="BE210"/>
  <c r="BE225"/>
  <c r="BE241"/>
  <c r="BE263"/>
  <c r="J122"/>
  <c r="BE128"/>
  <c r="BE138"/>
  <c r="BE152"/>
  <c r="BE160"/>
  <c r="BE173"/>
  <c r="BE175"/>
  <c r="BE181"/>
  <c r="BE189"/>
  <c r="BE212"/>
  <c r="BE216"/>
  <c r="BE239"/>
  <c r="BE248"/>
  <c r="BE259"/>
  <c r="BE265"/>
  <c r="J91"/>
  <c r="BE130"/>
  <c r="BE170"/>
  <c r="BE185"/>
  <c r="BE197"/>
  <c r="BE203"/>
  <c r="BE214"/>
  <c r="BE218"/>
  <c r="BE223"/>
  <c r="BE233"/>
  <c r="BE245"/>
  <c r="BE250"/>
  <c r="BE255"/>
  <c r="BE257"/>
  <c r="BE261"/>
  <c r="BE134"/>
  <c r="BE150"/>
  <c r="BE177"/>
  <c r="BE179"/>
  <c r="BE187"/>
  <c r="BE191"/>
  <c r="BE193"/>
  <c r="BE199"/>
  <c r="BE227"/>
  <c r="BE243"/>
  <c i="3" r="F93"/>
  <c r="BE147"/>
  <c r="BE149"/>
  <c r="BE159"/>
  <c i="2" r="J143"/>
  <c r="J98"/>
  <c i="3" r="J91"/>
  <c r="J122"/>
  <c r="BE153"/>
  <c r="BE165"/>
  <c r="BE192"/>
  <c r="BE200"/>
  <c r="BE215"/>
  <c r="E113"/>
  <c r="F122"/>
  <c r="BE135"/>
  <c r="BE139"/>
  <c r="BE161"/>
  <c r="BE182"/>
  <c r="BE186"/>
  <c r="BE198"/>
  <c r="BE204"/>
  <c r="BE211"/>
  <c r="BE217"/>
  <c r="BE222"/>
  <c r="BE224"/>
  <c r="BE238"/>
  <c r="BE169"/>
  <c r="J121"/>
  <c r="BE141"/>
  <c r="BE151"/>
  <c r="BE172"/>
  <c r="BE176"/>
  <c r="BE178"/>
  <c r="BE196"/>
  <c r="BE213"/>
  <c r="BE240"/>
  <c r="BE247"/>
  <c r="BE253"/>
  <c i="2" r="BK500"/>
  <c r="J500"/>
  <c r="J105"/>
  <c i="3" r="BE129"/>
  <c r="BE131"/>
  <c r="BE137"/>
  <c r="BE143"/>
  <c r="BE145"/>
  <c r="BE155"/>
  <c r="BE157"/>
  <c r="BE163"/>
  <c r="BE180"/>
  <c r="BE188"/>
  <c r="BE202"/>
  <c r="BE206"/>
  <c r="BE226"/>
  <c r="BE230"/>
  <c r="BE244"/>
  <c r="BE251"/>
  <c r="BE133"/>
  <c r="BE167"/>
  <c r="BE174"/>
  <c r="BE184"/>
  <c r="BE190"/>
  <c r="BE194"/>
  <c r="BE209"/>
  <c r="BE220"/>
  <c r="BE228"/>
  <c r="BE232"/>
  <c r="BE234"/>
  <c r="BE242"/>
  <c r="BE249"/>
  <c r="BE127"/>
  <c r="BE236"/>
  <c i="2" r="E85"/>
  <c r="J89"/>
  <c r="F91"/>
  <c r="J91"/>
  <c r="F92"/>
  <c r="J92"/>
  <c r="BE144"/>
  <c r="BE147"/>
  <c r="BE150"/>
  <c r="BE155"/>
  <c r="BE158"/>
  <c r="BE160"/>
  <c r="BE171"/>
  <c r="BE173"/>
  <c r="BE178"/>
  <c r="BE181"/>
  <c r="BE185"/>
  <c r="BE187"/>
  <c r="BE191"/>
  <c r="BE193"/>
  <c r="BE197"/>
  <c r="BE200"/>
  <c r="BE203"/>
  <c r="BE206"/>
  <c r="BE210"/>
  <c r="BE215"/>
  <c r="BE218"/>
  <c r="BE221"/>
  <c r="BE225"/>
  <c r="BE231"/>
  <c r="BE236"/>
  <c r="BE241"/>
  <c r="BE248"/>
  <c r="BE260"/>
  <c r="BE267"/>
  <c r="BE271"/>
  <c r="BE275"/>
  <c r="BE283"/>
  <c r="BE290"/>
  <c r="BE297"/>
  <c r="BE301"/>
  <c r="BE308"/>
  <c r="BE315"/>
  <c r="BE319"/>
  <c r="BE326"/>
  <c r="BE330"/>
  <c r="BE334"/>
  <c r="BE338"/>
  <c r="BE341"/>
  <c r="BE345"/>
  <c r="BE348"/>
  <c r="BE352"/>
  <c r="BE355"/>
  <c r="BE359"/>
  <c r="BE362"/>
  <c r="BE366"/>
  <c r="BE370"/>
  <c r="BE373"/>
  <c r="BE377"/>
  <c r="BE381"/>
  <c r="BE385"/>
  <c r="BE388"/>
  <c r="BE394"/>
  <c r="BE397"/>
  <c r="BE401"/>
  <c r="BE403"/>
  <c r="BE405"/>
  <c r="BE408"/>
  <c r="BE412"/>
  <c r="BE414"/>
  <c r="BE416"/>
  <c r="BE419"/>
  <c r="BE421"/>
  <c r="BE424"/>
  <c r="BE431"/>
  <c r="BE437"/>
  <c r="BE440"/>
  <c r="BE443"/>
  <c r="BE448"/>
  <c r="BE452"/>
  <c r="BE459"/>
  <c r="BE463"/>
  <c r="BE466"/>
  <c r="BE470"/>
  <c r="BE476"/>
  <c r="BE479"/>
  <c r="BE482"/>
  <c r="BE484"/>
  <c r="BE488"/>
  <c r="BE490"/>
  <c r="BE492"/>
  <c r="BE495"/>
  <c r="BE498"/>
  <c r="BE502"/>
  <c r="BE507"/>
  <c r="BE511"/>
  <c r="BE514"/>
  <c r="BE518"/>
  <c r="BE521"/>
  <c r="BE524"/>
  <c r="BE527"/>
  <c r="BE530"/>
  <c r="BE533"/>
  <c r="BE539"/>
  <c r="BE542"/>
  <c r="BE548"/>
  <c r="BE551"/>
  <c r="BE554"/>
  <c r="BE557"/>
  <c r="BE560"/>
  <c r="BE563"/>
  <c r="BE567"/>
  <c r="BE569"/>
  <c r="BE572"/>
  <c r="BE577"/>
  <c r="BE579"/>
  <c r="BE584"/>
  <c r="BE587"/>
  <c r="BE590"/>
  <c r="BE595"/>
  <c r="BE598"/>
  <c r="BE603"/>
  <c r="BE608"/>
  <c r="BE613"/>
  <c r="BE618"/>
  <c r="BE623"/>
  <c r="BE628"/>
  <c r="BE633"/>
  <c r="BE638"/>
  <c r="BE643"/>
  <c r="BE648"/>
  <c r="BE653"/>
  <c r="BE658"/>
  <c r="BE663"/>
  <c r="BE668"/>
  <c r="BE673"/>
  <c r="BE678"/>
  <c r="BE683"/>
  <c r="BE688"/>
  <c r="BE693"/>
  <c r="BE698"/>
  <c r="BE703"/>
  <c r="BE708"/>
  <c r="BE713"/>
  <c r="BE718"/>
  <c r="BE723"/>
  <c r="BE728"/>
  <c r="BE733"/>
  <c r="BE738"/>
  <c r="BE743"/>
  <c r="BE748"/>
  <c r="BE753"/>
  <c r="BE758"/>
  <c r="BE763"/>
  <c r="BE768"/>
  <c r="BE773"/>
  <c r="BE778"/>
  <c r="BE783"/>
  <c r="BE788"/>
  <c r="BE791"/>
  <c r="BE793"/>
  <c r="BE799"/>
  <c r="BE802"/>
  <c r="BE805"/>
  <c r="BE807"/>
  <c r="BE810"/>
  <c r="BE812"/>
  <c r="BE814"/>
  <c r="BE816"/>
  <c r="BE819"/>
  <c r="BE821"/>
  <c r="BE823"/>
  <c r="BE825"/>
  <c r="BE827"/>
  <c r="BE833"/>
  <c r="BE839"/>
  <c r="BE842"/>
  <c r="BE844"/>
  <c r="BE846"/>
  <c r="BE848"/>
  <c r="BE850"/>
  <c r="BE852"/>
  <c r="BE855"/>
  <c r="BE857"/>
  <c r="BE859"/>
  <c r="BE864"/>
  <c r="BE866"/>
  <c r="BE874"/>
  <c r="BE877"/>
  <c r="BE880"/>
  <c r="BE883"/>
  <c r="BE885"/>
  <c r="BE903"/>
  <c r="BE906"/>
  <c r="BE908"/>
  <c r="BE911"/>
  <c r="BE914"/>
  <c r="BE917"/>
  <c r="BE919"/>
  <c r="BE923"/>
  <c i="1" r="AW95"/>
  <c r="BA95"/>
  <c r="BB95"/>
  <c r="BC95"/>
  <c r="BD95"/>
  <c i="3" r="F37"/>
  <c i="1" r="BB97"/>
  <c i="5" r="F38"/>
  <c i="1" r="BC99"/>
  <c i="4" r="J32"/>
  <c i="6" r="F38"/>
  <c i="1" r="BC100"/>
  <c i="8" r="F38"/>
  <c i="1" r="BC102"/>
  <c i="9" r="F37"/>
  <c i="1" r="BB103"/>
  <c i="11" r="J36"/>
  <c i="1" r="AW105"/>
  <c i="12" r="J36"/>
  <c i="1" r="AW106"/>
  <c i="13" r="J36"/>
  <c i="1" r="AW107"/>
  <c i="15" r="F37"/>
  <c i="1" r="BD109"/>
  <c i="3" r="F38"/>
  <c i="1" r="BC97"/>
  <c i="5" r="F36"/>
  <c i="1" r="BA99"/>
  <c i="6" r="F36"/>
  <c i="1" r="BA100"/>
  <c i="8" r="F36"/>
  <c i="1" r="BA102"/>
  <c i="10" r="F36"/>
  <c i="1" r="BA104"/>
  <c i="12" r="F37"/>
  <c i="1" r="BB106"/>
  <c i="13" r="F36"/>
  <c i="1" r="BA107"/>
  <c i="15" r="F34"/>
  <c i="1" r="BA109"/>
  <c i="3" r="F36"/>
  <c i="1" r="BA97"/>
  <c i="5" r="J36"/>
  <c i="1" r="AW99"/>
  <c i="6" r="F39"/>
  <c i="1" r="BD100"/>
  <c i="7" r="F37"/>
  <c i="1" r="BB101"/>
  <c i="8" r="J32"/>
  <c i="9" r="J36"/>
  <c i="1" r="AW103"/>
  <c i="10" r="F39"/>
  <c i="1" r="BD104"/>
  <c i="11" r="F36"/>
  <c i="1" r="BA105"/>
  <c i="12" r="F39"/>
  <c i="1" r="BD106"/>
  <c i="14" r="J36"/>
  <c i="1" r="AW108"/>
  <c i="14" r="F39"/>
  <c i="1" r="BD108"/>
  <c i="3" r="F39"/>
  <c i="1" r="BD97"/>
  <c i="4" r="J36"/>
  <c i="1" r="AW98"/>
  <c i="5" r="F37"/>
  <c i="1" r="BB99"/>
  <c i="6" r="J36"/>
  <c i="1" r="AW100"/>
  <c i="8" r="F39"/>
  <c i="1" r="BD102"/>
  <c i="9" r="F39"/>
  <c i="1" r="BD103"/>
  <c i="11" r="F38"/>
  <c i="1" r="BC105"/>
  <c i="12" r="F38"/>
  <c i="1" r="BC106"/>
  <c i="14" r="F38"/>
  <c i="1" r="BC108"/>
  <c i="13" r="J32"/>
  <c i="15" r="J34"/>
  <c i="1" r="AW109"/>
  <c r="AS94"/>
  <c i="4" r="F36"/>
  <c i="1" r="BA98"/>
  <c i="4" r="F39"/>
  <c i="1" r="BD98"/>
  <c i="7" r="F39"/>
  <c i="1" r="BD101"/>
  <c i="8" r="F37"/>
  <c i="1" r="BB102"/>
  <c i="9" r="F36"/>
  <c i="1" r="BA103"/>
  <c i="10" r="F37"/>
  <c i="1" r="BB104"/>
  <c i="12" r="F36"/>
  <c i="1" r="BA106"/>
  <c i="13" r="F38"/>
  <c i="1" r="BC107"/>
  <c i="15" r="F35"/>
  <c i="1" r="BB109"/>
  <c i="4" r="F38"/>
  <c i="1" r="BC98"/>
  <c i="4" r="F37"/>
  <c i="1" r="BB98"/>
  <c i="7" r="F38"/>
  <c i="1" r="BC101"/>
  <c i="8" r="J36"/>
  <c i="1" r="AW102"/>
  <c i="10" r="F38"/>
  <c i="1" r="BC104"/>
  <c i="11" r="F39"/>
  <c i="1" r="BD105"/>
  <c i="13" r="F37"/>
  <c i="1" r="BB107"/>
  <c i="14" r="F36"/>
  <c i="1" r="BA108"/>
  <c i="15" r="F36"/>
  <c i="1" r="BC109"/>
  <c i="3" r="J36"/>
  <c i="1" r="AW97"/>
  <c i="5" r="F39"/>
  <c i="1" r="BD99"/>
  <c i="6" r="F37"/>
  <c i="1" r="BB100"/>
  <c i="7" r="J32"/>
  <c i="9" r="F38"/>
  <c i="1" r="BC103"/>
  <c i="10" r="J36"/>
  <c i="1" r="AW104"/>
  <c i="11" r="F37"/>
  <c i="1" r="BB105"/>
  <c i="13" r="F39"/>
  <c i="1" r="BD107"/>
  <c i="14" r="F37"/>
  <c i="1" r="BB108"/>
  <c i="15" l="1" r="BK152"/>
  <c r="J152"/>
  <c r="J100"/>
  <c i="2" r="R142"/>
  <c r="T500"/>
  <c r="T141"/>
  <c i="15" r="T124"/>
  <c r="P124"/>
  <c r="R152"/>
  <c i="4" r="P126"/>
  <c i="1" r="AU98"/>
  <c i="3" r="R125"/>
  <c i="2" r="BK142"/>
  <c r="J142"/>
  <c r="J97"/>
  <c i="15" r="R124"/>
  <c r="R123"/>
  <c r="P152"/>
  <c r="BK124"/>
  <c r="BK123"/>
  <c r="J123"/>
  <c r="J96"/>
  <c i="4" r="R126"/>
  <c i="2" r="R901"/>
  <c r="P500"/>
  <c i="15" r="T152"/>
  <c i="2" r="P142"/>
  <c r="P141"/>
  <c i="1" r="AU95"/>
  <c i="4" r="T126"/>
  <c i="3" r="P125"/>
  <c i="1" r="AU97"/>
  <c i="15" r="J125"/>
  <c r="J98"/>
  <c i="2" r="BK901"/>
  <c r="J901"/>
  <c r="J116"/>
  <c i="15" r="J153"/>
  <c r="J101"/>
  <c i="14" r="BK122"/>
  <c r="J122"/>
  <c r="J98"/>
  <c i="1" r="AG107"/>
  <c i="13" r="J98"/>
  <c i="1" r="AG102"/>
  <c r="AG101"/>
  <c i="7" r="J98"/>
  <c i="1" r="AG98"/>
  <c i="2" r="BK141"/>
  <c r="J141"/>
  <c r="J96"/>
  <c i="4" r="F35"/>
  <c i="1" r="AZ98"/>
  <c i="6" r="J35"/>
  <c i="1" r="AV100"/>
  <c r="AT100"/>
  <c i="9" r="F35"/>
  <c i="1" r="AZ103"/>
  <c i="11" r="J35"/>
  <c i="1" r="AV105"/>
  <c r="AT105"/>
  <c i="14" r="J35"/>
  <c i="1" r="AV108"/>
  <c r="AT108"/>
  <c r="BC96"/>
  <c i="15" r="F33"/>
  <c i="1" r="AZ109"/>
  <c i="2" r="J33"/>
  <c i="1" r="AV95"/>
  <c r="AT95"/>
  <c i="2" r="F33"/>
  <c i="1" r="AZ95"/>
  <c i="3" r="J32"/>
  <c i="1" r="AG97"/>
  <c i="4" r="J35"/>
  <c i="1" r="AV98"/>
  <c r="AT98"/>
  <c r="AN98"/>
  <c i="6" r="F35"/>
  <c i="1" r="AZ100"/>
  <c i="8" r="J35"/>
  <c i="1" r="AV102"/>
  <c r="AT102"/>
  <c r="AN102"/>
  <c i="10" r="J32"/>
  <c i="1" r="AG104"/>
  <c i="11" r="F35"/>
  <c i="1" r="AZ105"/>
  <c i="13" r="F35"/>
  <c i="1" r="AZ107"/>
  <c r="BD96"/>
  <c i="3" r="F35"/>
  <c i="1" r="AZ97"/>
  <c i="5" r="J35"/>
  <c i="1" r="AV99"/>
  <c r="AT99"/>
  <c i="7" r="J35"/>
  <c i="1" r="AV101"/>
  <c r="AT101"/>
  <c r="AN101"/>
  <c i="9" r="J35"/>
  <c i="1" r="AV103"/>
  <c r="AT103"/>
  <c i="11" r="J32"/>
  <c i="1" r="AG105"/>
  <c i="12" r="F35"/>
  <c i="1" r="AZ106"/>
  <c i="14" r="F35"/>
  <c i="1" r="AZ108"/>
  <c i="15" r="J33"/>
  <c i="1" r="AV109"/>
  <c r="AT109"/>
  <c i="3" r="J35"/>
  <c i="1" r="AV97"/>
  <c r="AT97"/>
  <c i="5" r="J32"/>
  <c i="1" r="AG99"/>
  <c i="6" r="J32"/>
  <c i="1" r="AG100"/>
  <c i="7" r="F35"/>
  <c i="1" r="AZ101"/>
  <c i="9" r="J32"/>
  <c i="1" r="AG103"/>
  <c i="10" r="F35"/>
  <c i="1" r="AZ104"/>
  <c i="12" r="J35"/>
  <c i="1" r="AV106"/>
  <c r="AT106"/>
  <c r="BB96"/>
  <c r="AX96"/>
  <c i="5" r="F35"/>
  <c i="1" r="AZ99"/>
  <c i="8" r="F35"/>
  <c i="1" r="AZ102"/>
  <c i="10" r="J35"/>
  <c i="1" r="AV104"/>
  <c r="AT104"/>
  <c i="12" r="J32"/>
  <c i="1" r="AG106"/>
  <c i="13" r="J35"/>
  <c i="1" r="AV107"/>
  <c r="AT107"/>
  <c r="AN107"/>
  <c r="BA96"/>
  <c i="15" l="1" r="P123"/>
  <c i="1" r="AU109"/>
  <c i="2" r="R141"/>
  <c i="15" r="T123"/>
  <c r="J124"/>
  <c r="J97"/>
  <c i="1" r="AN106"/>
  <c i="13" r="J41"/>
  <c i="1" r="AN105"/>
  <c i="12" r="J41"/>
  <c i="1" r="AN104"/>
  <c i="11" r="J41"/>
  <c i="1" r="AN103"/>
  <c i="10" r="J41"/>
  <c i="9" r="J41"/>
  <c i="8" r="J41"/>
  <c i="1" r="AN100"/>
  <c i="7" r="J41"/>
  <c i="1" r="AN99"/>
  <c i="6" r="J41"/>
  <c i="5" r="J41"/>
  <c i="1" r="AN97"/>
  <c i="4" r="J41"/>
  <c i="3" r="J41"/>
  <c i="1" r="AU96"/>
  <c r="BC94"/>
  <c r="AY94"/>
  <c r="BD94"/>
  <c r="W33"/>
  <c i="2" r="J30"/>
  <c i="1" r="AG95"/>
  <c i="14" r="J32"/>
  <c i="1" r="AG108"/>
  <c r="AN108"/>
  <c r="BA94"/>
  <c r="AW94"/>
  <c r="AK30"/>
  <c i="15" r="J30"/>
  <c i="1" r="AG109"/>
  <c r="AZ96"/>
  <c r="AV96"/>
  <c r="BB94"/>
  <c r="AX94"/>
  <c r="AY96"/>
  <c r="AW96"/>
  <c i="15" l="1" r="J39"/>
  <c i="14" r="J41"/>
  <c i="2" r="J39"/>
  <c i="1" r="AN95"/>
  <c r="AN109"/>
  <c r="W32"/>
  <c r="AU94"/>
  <c r="AT96"/>
  <c r="W31"/>
  <c r="W30"/>
  <c r="AG96"/>
  <c r="AZ94"/>
  <c r="AV94"/>
  <c r="AK29"/>
  <c l="1" r="AN96"/>
  <c r="AG94"/>
  <c r="AK26"/>
  <c r="AK35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<sst xmlns="http://schemas.openxmlformats.org/spreadsheetml/2006/main">
  <si>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</si>
  <si>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</si>
  <si>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</si>
  <si>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</si>
  <si>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{79f31d4f-b057-422f-868e-533b19b0846e}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</si>
  <si>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</si>
  <si>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</si>
  <si>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</si>
  <si>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</si>
  <si>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</si>
  <si>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</si>
  <si>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</si>
  <si>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</si>
  <si>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</si>
  <si>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2024/021/25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</si>
  <si>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</si>
  <si>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</si>
  <si>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Snížení energetické náročnosti Gymnázia, SOŠ a VOŠ, Nový Bydžov - DM J. Jungmanna</t>
  </si>
  <si>
    <t>KSO:</t>
  </si>
  <si>
    <t>CC-CZ:</t>
  </si>
  <si>
    <t>Místo:</t>
  </si>
  <si>
    <t xml:space="preserve"> </t>
  </si>
  <si>
    <t>Datum:</t>
  </si>
  <si>
    <t>15. 10. 2025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</si>
  <si>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</si>
  <si>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</si>
  <si>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</si>
  <si>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</si>
  <si>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</si>
  <si>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</si>
  <si>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</si>
  <si>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</si>
  <si>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</si>
  <si>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</si>
  <si>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</si>
  <si>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</si>
  <si>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</si>
  <si>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</si>
  <si>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</si>
  <si>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</si>
  <si>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</si>
  <si>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</si>
  <si>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</si>
  <si>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</si>
  <si>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</si>
  <si>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</si>
  <si>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</si>
  <si>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</si>
  <si>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</si>
  <si>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</si>
  <si>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</si>
  <si>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</si>
  <si>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</si>
  <si>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</si>
  <si>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</si>
  <si>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</si>
  <si>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</si>
  <si>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</si>
  <si>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</si>
  <si>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</si>
  <si>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</si>
  <si>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</si>
  <si>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</si>
  <si>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</si>
  <si>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</si>
  <si>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</si>
  <si>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</si>
  <si>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</si>
  <si>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</si>
  <si>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</si>
  <si>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</si>
  <si>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</si>
  <si>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</si>
  <si>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</si>
  <si>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</si>
  <si>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</si>
  <si>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</si>
  <si>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</si>
  <si>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</si>
  <si>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řešení</t>
  </si>
  <si>
    <t>STA</t>
  </si>
  <si>
    <t>1</t>
  </si>
  <si>
    <t>{636cb0b4-fb2e-431c-9cff-28bea92b8d0d}</t>
  </si>
  <si>
    <t>2</t>
  </si>
  <si>
    <t>D.1.4.b</t>
  </si>
  <si>
    <t>Elektroinstalace</t>
  </si>
  <si>
    <t>{d085ff5a-b8c9-4473-971b-fad3c3134c15}</t>
  </si>
  <si>
    <t>01</t>
  </si>
  <si>
    <t>Silnoproud - materiál</t>
  </si>
  <si>
    <t>Soupis</t>
  </si>
  <si>
    <t>{92239579-e9e0-40b4-9104-534d2a34a9b0}</t>
  </si>
  <si>
    <t>02</t>
  </si>
  <si>
    <t>Silnoproud - montáž</t>
  </si>
  <si>
    <t>{e812ac01-dd69-441e-b61c-193702d55995}</t>
  </si>
  <si>
    <t>03</t>
  </si>
  <si>
    <t>Rozvodnice RH-1.NP</t>
  </si>
  <si>
    <t>{657dce6d-e868-463d-aa06-1f13c60749ea}</t>
  </si>
  <si>
    <t>04</t>
  </si>
  <si>
    <t>Rozvodnice RSZ01</t>
  </si>
  <si>
    <t>{6420176d-35d2-4e21-bcb6-81860082a0e0}</t>
  </si>
  <si>
    <t>05</t>
  </si>
  <si>
    <t>Rozvodnice RSZ02</t>
  </si>
  <si>
    <t>{305916ab-89cd-4e21-b29e-7e74ffad77ba}</t>
  </si>
  <si>
    <t>06</t>
  </si>
  <si>
    <t>Rozvodnice RSZ1.1</t>
  </si>
  <si>
    <t>{4040eb9a-ff50-4d91-ab75-4ca115657286}</t>
  </si>
  <si>
    <t>07</t>
  </si>
  <si>
    <t>Rozvodnice RSZ1.2</t>
  </si>
  <si>
    <t>{ef6063ee-823b-413c-9fd6-d42ea3c0cc1b}</t>
  </si>
  <si>
    <t>08</t>
  </si>
  <si>
    <t>Rozvodnice RSZ1.3</t>
  </si>
  <si>
    <t>{fe24bac8-ad8d-46e6-8a4d-fcbb8d2f9f19}</t>
  </si>
  <si>
    <t>09</t>
  </si>
  <si>
    <t>Rozvodnice RSZ2.1</t>
  </si>
  <si>
    <t>{b2094593-de12-4976-868c-9df36788ad7f}</t>
  </si>
  <si>
    <t>10</t>
  </si>
  <si>
    <t>Rozvodnice RSZ2.2</t>
  </si>
  <si>
    <t>{ce8c2f0c-ae3a-45a8-a9bb-95763f651bc7}</t>
  </si>
  <si>
    <t>11</t>
  </si>
  <si>
    <t>Rozvodnice RSZ3</t>
  </si>
  <si>
    <t>{74e9bc1c-7a08-4707-b2ac-cc021fd3420e}</t>
  </si>
  <si>
    <t>Ostatní náklady</t>
  </si>
  <si>
    <t>{f35f32bb-88a6-4cc1-a28c-5322f693b956}</t>
  </si>
  <si>
    <t>D.1.4.a</t>
  </si>
  <si>
    <t>Zdravotně technické instalace</t>
  </si>
  <si>
    <t>{40d0483c-5df7-4f7e-b3b6-f94b1ce41f1f}</t>
  </si>
  <si>
    <t>KRYCÍ LIST SOUPISU PRACÍ</t>
  </si>
  <si>
    <t>Objekt:</t>
  </si>
  <si>
    <t>D.1.1 - Architektonicko 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</si>
  <si>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</si>
  <si>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</si>
  <si>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</si>
  <si>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</si>
  <si>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</si>
  <si>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</si>
  <si>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</si>
  <si>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</si>
  <si>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</si>
  <si>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</si>
  <si>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</si>
  <si>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</si>
  <si>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</si>
  <si>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</si>
  <si>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</si>
  <si>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</si>
  <si>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742 - Elektroinstalace - slaboproud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</si>
  <si>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</si>
  <si>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</si>
  <si>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</si>
  <si>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</si>
  <si>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</si>
  <si>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</si>
  <si>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</si>
  <si>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</si>
  <si>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</si>
  <si>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</si>
  <si>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</si>
  <si>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</si>
  <si>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</si>
  <si>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</si>
  <si>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</si>
  <si>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</si>
  <si>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</si>
  <si>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</si>
  <si>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</si>
  <si>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</si>
  <si>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</si>
  <si>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</si>
  <si>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</si>
  <si>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</si>
  <si>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</si>
  <si>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</si>
  <si>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</si>
  <si>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</si>
  <si>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</si>
  <si>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</si>
  <si>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</si>
  <si>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113106021</t>
  </si>
  <si>
    <t>Rozebrání dlažeb při překopech komunikací pro pěší z betonových dlaždic ručně</t>
  </si>
  <si>
    <t>m2</t>
  </si>
  <si>
    <t>CS ÚRS 2025 02</t>
  </si>
  <si>
    <t>4</t>
  </si>
  <si>
    <t>-1894024584</t>
  </si>
  <si>
    <t>PP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</si>
  <si>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dlaždic, desek nebo tvarovek</t>
  </si>
  <si>
    <t>VV</t>
  </si>
  <si>
    <t>"okapový chodník" 1,0*(11,443+1,95+2,10+1,80+1,95+11,40+2,45+1,77+0,94+6,36+10,05+3,11+4,35+7,45+4,60+5,30+11,32)</t>
  </si>
  <si>
    <t>113106023</t>
  </si>
  <si>
    <t>Rozebrání dlažeb při překopech komunikací pro pěší ze zámkové dlažby ručně</t>
  </si>
  <si>
    <t>-1477662118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</si>
  <si>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</si>
  <si>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"chodník" 1,0*18,310</t>
  </si>
  <si>
    <t>3</t>
  </si>
  <si>
    <t>113107012</t>
  </si>
  <si>
    <t>Odstranění podkladu z kameniva těženého tl přes 100 do 200 mm při překopech ručně</t>
  </si>
  <si>
    <t>133787710</t>
  </si>
  <si>
    <t>Odstranění podkladů nebo krytů při překopech inženýrských sítí s přemístěním hmot na skládku ve vzdálenosti do 3 m nebo s naložením na dopravní prostředek ručně z kameniva těženého, o tl. vrstvy přes 100 do 200 mm</t>
  </si>
  <si>
    <t>"okapový chodník" 88,343</t>
  </si>
  <si>
    <t>"chodník" 18,310</t>
  </si>
  <si>
    <t>Součet</t>
  </si>
  <si>
    <t>119002121</t>
  </si>
  <si>
    <t>Přechodová lávka délky do 2 m včetně zábradlí pro zabezpečení výkopu zřízení</t>
  </si>
  <si>
    <t>kus</t>
  </si>
  <si>
    <t>-1503267079</t>
  </si>
  <si>
    <t>Pomocné konstrukce při zabezpečení výkopu vodorovné pochozí přechodová lávka délky do 2 m včetně zábradlí zřízení</t>
  </si>
  <si>
    <t>"půdorys 1.NP - nový stav" 1</t>
  </si>
  <si>
    <t>5</t>
  </si>
  <si>
    <t>119002122</t>
  </si>
  <si>
    <t>Přechodová lávka délky do 2 m včetně zábradlí pro zabezpečení výkopu odstranění</t>
  </si>
  <si>
    <t>-1940726288</t>
  </si>
  <si>
    <t>Pomocné konstrukce při zabezpečení výkopu vodorovné pochozí přechodová lávka délky do 2 m včetně zábradlí odstranění</t>
  </si>
  <si>
    <t>6</t>
  </si>
  <si>
    <t>119003217</t>
  </si>
  <si>
    <t>Mobilní plotová zábrana vyplněná dráty výšky do 1,5 m pro zabezpečení výkopu zřízení</t>
  </si>
  <si>
    <t>m</t>
  </si>
  <si>
    <t>-104935622</t>
  </si>
  <si>
    <t>Pomocné konstrukce při zabezpečení výkopu svislé ocelové mobilní oplocení, výšky do 1,5 m panely vyplněné dráty zřízení</t>
  </si>
  <si>
    <t>18,31+1,0*2</t>
  </si>
  <si>
    <t>11,443+1,0</t>
  </si>
  <si>
    <t>1,0+1,8+2,1+1,95+1,0</t>
  </si>
  <si>
    <t>1,0+1,95+13,4+2,45+1,0</t>
  </si>
  <si>
    <t>1,77+1,0*2</t>
  </si>
  <si>
    <t>6,36+0,94+12,05+3,01+4,35</t>
  </si>
  <si>
    <t>4,6+7,45+6,3+11,32+1,0</t>
  </si>
  <si>
    <t>121,553*1,05 'Přepočtené koeficientem množství</t>
  </si>
  <si>
    <t>7</t>
  </si>
  <si>
    <t>119003218</t>
  </si>
  <si>
    <t>Mobilní plotová zábrana vyplněná dráty výšky do 1,5 m pro zabezpečení výkopu odstranění</t>
  </si>
  <si>
    <t>-10631015</t>
  </si>
  <si>
    <t>Pomocné konstrukce při zabezpečení výkopu svislé ocelové mobilní oplocení, výšky do 1,5 m panely vyplněné dráty odstranění</t>
  </si>
  <si>
    <t>8</t>
  </si>
  <si>
    <t>132212222</t>
  </si>
  <si>
    <t>Hloubení zapažených rýh šířky do 2000 mm v nesoudržných horninách třídy těžitelnosti I skupiny 3 ručně</t>
  </si>
  <si>
    <t>m3</t>
  </si>
  <si>
    <t>-25883475</t>
  </si>
  <si>
    <t>Hloubení zapažených rýh šířky přes 800 do 2 000 mm ručně s urovnáním dna do předepsaného profilu a spádu v hornině třídy těžitelnosti I skupiny 3 nesoudržných</t>
  </si>
  <si>
    <t>"okapový chodník" 88,343*0,9</t>
  </si>
  <si>
    <t>"chodník" 18,310*0,9</t>
  </si>
  <si>
    <t>9</t>
  </si>
  <si>
    <t>162751117</t>
  </si>
  <si>
    <t>Vodorovné přemístění přes 9 000 do 10000 m výkopku/sypaniny z horniny třídy těžitelnosti I skupiny 1 až 3</t>
  </si>
  <si>
    <t>-1272000303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</si>
  <si>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</si>
  <si>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"předpoklad 10 % výkopku odvoz na skládku" 95,988*0,1</t>
  </si>
  <si>
    <t>162751119</t>
  </si>
  <si>
    <t>Příplatek k vodorovnému přemístění výkopku/sypaniny z horniny třídy těžitelnosti I skupiny 1 až 3 ZKD 1000 m přes 10000 m</t>
  </si>
  <si>
    <t>-1419131727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</si>
  <si>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</si>
  <si>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9,599</t>
  </si>
  <si>
    <t>9,599*10 'Přepočtené koeficientem množství</t>
  </si>
  <si>
    <t>167151101</t>
  </si>
  <si>
    <t>Nakládání výkopku z hornin třídy těžitelnosti I skupiny 1 až 3 do 100 m3</t>
  </si>
  <si>
    <t>-1282229229</t>
  </si>
  <si>
    <t>Nakládání, skládání a překládání neulehlého výkopku nebo sypaniny strojně nakládání, množství do 100 m3, z horniny třídy těžitelnosti I, skupiny 1 až 3</t>
  </si>
  <si>
    <t>171201221</t>
  </si>
  <si>
    <t>Poplatek za uložení na skládce (skládkovné) zeminy a kamení kód odpadu 17 05 04</t>
  </si>
  <si>
    <t>t</t>
  </si>
  <si>
    <t>-1771285189</t>
  </si>
  <si>
    <t>Poplatek za uložení stavebního odpadu na skládce (skládkovné) zeminy a kamení zatříděného do Katalogu odpadů pod kódem 17 05 04</t>
  </si>
  <si>
    <t>9,599*1,8 'Přepočtené koeficientem množství</t>
  </si>
  <si>
    <t>13</t>
  </si>
  <si>
    <t>171251201</t>
  </si>
  <si>
    <t>Uložení sypaniny na skládky nebo meziskládky</t>
  </si>
  <si>
    <t>-1034585278</t>
  </si>
  <si>
    <t>Uložení sypaniny na skládky nebo meziskládky bez hutnění s upravením uložené sypaniny do předepsaného tvaru</t>
  </si>
  <si>
    <t>14</t>
  </si>
  <si>
    <t>174111101</t>
  </si>
  <si>
    <t>Zásyp jam, šachet rýh nebo kolem objektů sypaninou se zhutněním ručně</t>
  </si>
  <si>
    <t>1765650111</t>
  </si>
  <si>
    <t>Zásyp sypaninou z jakékoliv horniny ručně s uložením výkopku ve vrstvách se zhutněním jam, šachet, rýh nebo kolem objektů v těchto vykopávkách</t>
  </si>
  <si>
    <t>"zpětný zásyp původní zeminou" 95,988*0,9</t>
  </si>
  <si>
    <t>Svislé a kompletní konstrukce</t>
  </si>
  <si>
    <t>15</t>
  </si>
  <si>
    <t>319202112</t>
  </si>
  <si>
    <t>Dodatečná izolace zdiva tl přes 150 do 300 mm nízkotlakou injektáží - injektážní krém na bázi silanu</t>
  </si>
  <si>
    <t>CS ÚRS 2024 01</t>
  </si>
  <si>
    <t>-252803570</t>
  </si>
  <si>
    <t>"mč. 016" 1,8+1,4</t>
  </si>
  <si>
    <t>16</t>
  </si>
  <si>
    <t>319202113</t>
  </si>
  <si>
    <t>Dodatečná izolace zdiva tl přes 300 do 450 mm nízkotlakou injektáží - injektážní krém na bázi silanu</t>
  </si>
  <si>
    <t>-1221854977</t>
  </si>
  <si>
    <t>"mč. 016" 10,20+7,60+3,50</t>
  </si>
  <si>
    <t>17</t>
  </si>
  <si>
    <t>319202114</t>
  </si>
  <si>
    <t>Dodatečná izolace zdiva tl přes 450 do 600 mm nízkotlakou injektáží - injektážní krém na bázi silanu</t>
  </si>
  <si>
    <t>1894504088</t>
  </si>
  <si>
    <t>"mč. 016" 3,8+4*0,45+4,025</t>
  </si>
  <si>
    <t>18</t>
  </si>
  <si>
    <t>319202115</t>
  </si>
  <si>
    <t>Dodatečná izolace zdiva tl přes 600 do 900 mm nízkotlakou injektáží - injektážní krém na bázi silanu</t>
  </si>
  <si>
    <t>693062324</t>
  </si>
  <si>
    <t>3,0</t>
  </si>
  <si>
    <t>Komunikace pozemní</t>
  </si>
  <si>
    <t>19</t>
  </si>
  <si>
    <t>564851011</t>
  </si>
  <si>
    <t>Podklad ze štěrkodrtě ŠD plochy do 100 m2 tl 150 mm</t>
  </si>
  <si>
    <t>-467805031</t>
  </si>
  <si>
    <t>Podklad ze štěrkodrti ŠD s rozprostřením a zhutněním plochy jednotlivě do 100 m2, po zhutnění tl. 150 mm</t>
  </si>
  <si>
    <t>20</t>
  </si>
  <si>
    <t>596211110</t>
  </si>
  <si>
    <t>Kladení zámkové dlažby komunikací pro pěší ručně tl 60 mm skupiny A pl do 50 m2</t>
  </si>
  <si>
    <t>-148813890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</si>
  <si>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</si>
  <si>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596211114</t>
  </si>
  <si>
    <t>Příplatek za kombinaci dvou barev u kladení betonových dlažeb komunikací pro pěší ručně tl 60 mm skupiny A</t>
  </si>
  <si>
    <t>-1652743930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</si>
  <si>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dvou barev</t>
  </si>
  <si>
    <t>18,31</t>
  </si>
  <si>
    <t>22</t>
  </si>
  <si>
    <t>596811220</t>
  </si>
  <si>
    <t>Kladení betonové dlažby komunikací pro pěší do lože z kameniva velikosti přes 0,09 do 0,25 m2 pl do 50 m2</t>
  </si>
  <si>
    <t>211656965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</si>
  <si>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</si>
  <si>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Úpravy povrchů, podlahy a osazování výplní</t>
  </si>
  <si>
    <t>23</t>
  </si>
  <si>
    <t>611131111</t>
  </si>
  <si>
    <t>Polymercementový spojovací můstek vnitřních stropů nanášený ručně</t>
  </si>
  <si>
    <t>-937103761</t>
  </si>
  <si>
    <t>Podkladní a spojovací vrstva vnitřních omítaných ploch polymercementový spojovací můstek nanášený ručně stropů</t>
  </si>
  <si>
    <t>zateplení stropu suterénu - skladba S3</t>
  </si>
  <si>
    <t>"mč. 002 - 006" 17,00+37,85+51,07+5,41+7,64</t>
  </si>
  <si>
    <t>"mč. 008 - 016" 28,49+11,00+24,92+45,75+14,34+14,83+9,03+4,58+40,34</t>
  </si>
  <si>
    <t>24</t>
  </si>
  <si>
    <t>611142001</t>
  </si>
  <si>
    <t>Pletivo sklovláknité vnitřních stropů vtlačené do tmelu</t>
  </si>
  <si>
    <t>-1439795089</t>
  </si>
  <si>
    <t>Pletivo vnitřních ploch v ploše nebo pruzích, na plném podkladu sklovláknité vtlačené do tmelu včetně tmelu stropů</t>
  </si>
  <si>
    <t>312,250</t>
  </si>
  <si>
    <t>25</t>
  </si>
  <si>
    <t>611311131</t>
  </si>
  <si>
    <t>Vápenný štuk vnitřních rovných stropů tloušťky do 3 mm</t>
  </si>
  <si>
    <t>-547830696</t>
  </si>
  <si>
    <t>Vápenný štuk vnitřních ploch tloušťky do 3 mm vodorovných konstrukcí stropů rovných</t>
  </si>
  <si>
    <t>26</t>
  </si>
  <si>
    <t>612125100</t>
  </si>
  <si>
    <t>Vyplnění spár vápennou maltou vnitřních stěn z cihel</t>
  </si>
  <si>
    <t>-1375520674</t>
  </si>
  <si>
    <t>Vyplnění spár vnitřních povrchů vápennou maltou, ploch z cihel stěn</t>
  </si>
  <si>
    <t>skladba S1, S2</t>
  </si>
  <si>
    <t>"mč. 016" 2,0*(3,8+4,025+0,225+10,20*2)</t>
  </si>
  <si>
    <t>"mč. 131" 1,2*(3,8*2+5,05*2)</t>
  </si>
  <si>
    <t>"mč. 132" 1,2*(4,025*2+5,0*2)</t>
  </si>
  <si>
    <t>27</t>
  </si>
  <si>
    <t>612131121</t>
  </si>
  <si>
    <t>Penetrační disperzní nátěr vnitřních stěn nanášený ručně</t>
  </si>
  <si>
    <t>-1381455924</t>
  </si>
  <si>
    <t>Podkladní a spojovací vrstva vnitřních omítaných ploch penetrace disperzní nanášená ručně stěn</t>
  </si>
  <si>
    <t>skladba S5</t>
  </si>
  <si>
    <t>"3.NP" 32,843*2</t>
  </si>
  <si>
    <t>nad keramickým obkladem a stropem sprch</t>
  </si>
  <si>
    <t>"1.NP" 0,3*(1,0*2+0,9)*5+1,0*(1,0*2+5,0)</t>
  </si>
  <si>
    <t>"2.NP" 0,3*(1,0*2+0,9)*3+1,0*(1,0*2+3,0)</t>
  </si>
  <si>
    <t>28</t>
  </si>
  <si>
    <t>612131151</t>
  </si>
  <si>
    <t>Sanační postřik vnitřních stěn nanášený celoplošně ručně</t>
  </si>
  <si>
    <t>-1689547791</t>
  </si>
  <si>
    <t>Sanační postřik vnitřních omítaných ploch vápenocementový nanášený ručně celoplošně stěn</t>
  </si>
  <si>
    <t>"mč. 016" 56,900</t>
  </si>
  <si>
    <t>"mč. 131" 21,240</t>
  </si>
  <si>
    <t>"mč. 132" 21,660</t>
  </si>
  <si>
    <t>29</t>
  </si>
  <si>
    <t>612135011</t>
  </si>
  <si>
    <t>Vyrovnání podkladu vnitřních stěn tmelem tl do 2 mm</t>
  </si>
  <si>
    <t>-1001361414</t>
  </si>
  <si>
    <t>Vyrovnání nerovností podkladu vnitřních omítaných ploch tmelem, tloušťky do 2 mm stěn</t>
  </si>
  <si>
    <t>"3.NP" 32,843</t>
  </si>
  <si>
    <t>30</t>
  </si>
  <si>
    <t>612135095</t>
  </si>
  <si>
    <t>Příplatek k vyrovnání vnitřních stěn tmelem za každý dalších 1 mm tloušťky</t>
  </si>
  <si>
    <t>-1947862085</t>
  </si>
  <si>
    <t>Vyrovnání nerovností podkladu vnitřních omítaných ploch Příplatek k ceně za každý další 1 mm tloušťky podkladní vrstvy přes 2 mm tmelem stěn</t>
  </si>
  <si>
    <t>32,843</t>
  </si>
  <si>
    <t>32,843*3 'Přepočtené koeficientem množství</t>
  </si>
  <si>
    <t>31</t>
  </si>
  <si>
    <t>612311131</t>
  </si>
  <si>
    <t>Vápenný štuk vnitřních stěn tloušťky do 3 mm</t>
  </si>
  <si>
    <t>859306050</t>
  </si>
  <si>
    <t>Vápenný štuk vnitřních ploch tloušťky do 3 mm svislých konstrukcí stěn</t>
  </si>
  <si>
    <t>"3.NP" 3,3*(2,95*2+1,50+3,20)-0,95*2,25</t>
  </si>
  <si>
    <t>"1.NP" 11,35</t>
  </si>
  <si>
    <t>"2.NP" 7,61</t>
  </si>
  <si>
    <t>32</t>
  </si>
  <si>
    <t>612324111</t>
  </si>
  <si>
    <t>Sanační omítka podkladní vnitřních stěn nanášená ručně</t>
  </si>
  <si>
    <t>2133796467</t>
  </si>
  <si>
    <t>Omítka sanační vnitřních ploch podkladní (vyrovnávací) tloušťky do 10 mm nanášená ručně svislých konstrukcí stěn</t>
  </si>
  <si>
    <t>33</t>
  </si>
  <si>
    <t>612325131</t>
  </si>
  <si>
    <t>Omítka sanační jádrová vnitřních stěn nanášená ručně</t>
  </si>
  <si>
    <t>-1830871238</t>
  </si>
  <si>
    <t>Omítka sanační vnitřních ploch jádrová tloušťky do 15 mm nanášená ručně svislých konstrukcí stěn</t>
  </si>
  <si>
    <t>34</t>
  </si>
  <si>
    <t>612325412</t>
  </si>
  <si>
    <t>Oprava vnitřní vápenocementové hladké omítky tl do 20 mm stěn v rozsahu plochy přes 10 do 30 %</t>
  </si>
  <si>
    <t>92180976</t>
  </si>
  <si>
    <t>Oprava vápenocementové omítky vnitřních ploch hladké, tl. do 20 mm stěn, v rozsahu opravované plochy přes 10 do 30%</t>
  </si>
  <si>
    <t>35</t>
  </si>
  <si>
    <t>612328131</t>
  </si>
  <si>
    <t>Sanační štuk vnitřních stěn tloušťky do 3 mm</t>
  </si>
  <si>
    <t>-782787725</t>
  </si>
  <si>
    <t>Sanační štuk vnitřních ploch tloušťky do 3 mm svislých konstrukcí stěn</t>
  </si>
  <si>
    <t>36</t>
  </si>
  <si>
    <t>619991011</t>
  </si>
  <si>
    <t>Obalení samostatných konstrukcí a prvků PE fólií</t>
  </si>
  <si>
    <t>-1391622088</t>
  </si>
  <si>
    <t>Zakrytí vnitřních ploch před znečištěním PE fólií včetně pozdějšího odkrytí samostatných konstrukcí a prvků</t>
  </si>
  <si>
    <t>okna interiér</t>
  </si>
  <si>
    <t>"mč. 016" 1,05*2,0+0,90*0,8*2</t>
  </si>
  <si>
    <t>"mč. 131" 1,6*2,07+1,0*2,25+0,9*2,02</t>
  </si>
  <si>
    <t>"mč. 132" 1,0*2,07*2+0,7*2,02+0,9*2,02</t>
  </si>
  <si>
    <t>37</t>
  </si>
  <si>
    <t>619996117</t>
  </si>
  <si>
    <t>Ochrana podlahy obedněním z OSB desek</t>
  </si>
  <si>
    <t>-526410562</t>
  </si>
  <si>
    <t>Ochrana stavebních konstrukcí a samostatných prvků včetně pozdějšího odstranění obedněním z OSB desek podlahy</t>
  </si>
  <si>
    <t>ochrana stávajících podlah - hlavní komunikační trasy</t>
  </si>
  <si>
    <t>200,00</t>
  </si>
  <si>
    <t>38</t>
  </si>
  <si>
    <t>619996145</t>
  </si>
  <si>
    <t>Ochrana samostatných konstrukcí a prvků obalením geotextilií</t>
  </si>
  <si>
    <t>-1548282791</t>
  </si>
  <si>
    <t>Ochrana stavebních konstrukcí a samostatných prvků včetně pozdějšího odstranění obalením geotextilií samostatných konstrukcí a prvků</t>
  </si>
  <si>
    <t>"podlahy 1.PP" 329,42</t>
  </si>
  <si>
    <t>"podlahy 1.NP" 531,45</t>
  </si>
  <si>
    <t>"podlahy 2.NP" 410,00</t>
  </si>
  <si>
    <t>"podlahy 3.NP" 260,86</t>
  </si>
  <si>
    <t>39</t>
  </si>
  <si>
    <t>621131121</t>
  </si>
  <si>
    <t>Penetrační nátěr vnějších podhledů nanášený ručně</t>
  </si>
  <si>
    <t>489270256</t>
  </si>
  <si>
    <t>Podkladní a spojovací vrstva vnějších omítaných ploch penetrace nanášená ručně podhledů</t>
  </si>
  <si>
    <t>zateplení stropu průjezdu</t>
  </si>
  <si>
    <t>"m.č 126" 24,19*2</t>
  </si>
  <si>
    <t>40</t>
  </si>
  <si>
    <t>621151031</t>
  </si>
  <si>
    <t>Penetrační silikonový nátěr vnějších pastovitých tenkovrstvých omítek podhledů</t>
  </si>
  <si>
    <t>-1401215390</t>
  </si>
  <si>
    <t>Penetrační nátěr vnějších pastovitých tenkovrstvých omítek silikonový podhledů</t>
  </si>
  <si>
    <t>"m.č 126" 24,19</t>
  </si>
  <si>
    <t>41</t>
  </si>
  <si>
    <t>621221041</t>
  </si>
  <si>
    <t>Montáž kontaktního zateplení vnějších podhledů lepením a mechanickým kotvením TI z minerální vlny s podélnou orientací do betonu a zdiva tl přes 160 do 200 mm</t>
  </si>
  <si>
    <t>-1828477084</t>
  </si>
  <si>
    <t>Montáž kontaktního zateplení lepením a mechanickým kotvením z desek minerální vlny s podélnou orientací vláken nebo kombinovaných (dodávka ve specifikaci) na vnější podhledy, na podklad betonový nebo z lehčeného betonu, z tvárnic keramických nebo vápenopískových, tloušťky desek přes 160 do 200 mm</t>
  </si>
  <si>
    <t>42</t>
  </si>
  <si>
    <t>M</t>
  </si>
  <si>
    <t>63142030</t>
  </si>
  <si>
    <t>deska tepelně izolační minerální kontaktních fasád podélné vlákno λ=0,035-0,036 tl 180mm</t>
  </si>
  <si>
    <t>1721283031</t>
  </si>
  <si>
    <t>24,19*1,05 'Přepočtené koeficientem množství</t>
  </si>
  <si>
    <t>43</t>
  </si>
  <si>
    <t>621531012</t>
  </si>
  <si>
    <t>Tenkovrstvá silikonová zatíraná omítka zrnitost 1,5 mm vnějších podhledů</t>
  </si>
  <si>
    <t>389943688</t>
  </si>
  <si>
    <t>Omítka tenkovrstvá silikonová vnějších ploch probarvená bez penetrace zatíraná (škrábaná), zrnitost 1,5 mm podhledů</t>
  </si>
  <si>
    <t>44</t>
  </si>
  <si>
    <t>622131121</t>
  </si>
  <si>
    <t>Penetrační nátěr vnějších stěn nanášený ručně</t>
  </si>
  <si>
    <t>1400109742</t>
  </si>
  <si>
    <t>Podkladní a spojovací vrstva vnějších omítaných ploch penetrace nanášená ručně stěn</t>
  </si>
  <si>
    <t>"skladba S1" 1,15*(18,31+11,539+1,94+5,46+10,20+3,11+5,30+8,45+4,60+6,40+10,40)+1,5*(2,80+2,10+5,0+11,60+1,55+1,77)</t>
  </si>
  <si>
    <t>45</t>
  </si>
  <si>
    <t>622131151</t>
  </si>
  <si>
    <t>Sanační postřik vnějších stěn nanášený celoplošně ručně</t>
  </si>
  <si>
    <t>2057530163</t>
  </si>
  <si>
    <t>Sanační postřik vnějších ploch nanášený ručně celoplošně stěn</t>
  </si>
  <si>
    <t>"skladba S2" 0,6*11,5+1,0*(2,80+2,10+5,00+11,40+7,62+1,94+10,05+3,01+4,45)+1,75*4,25</t>
  </si>
  <si>
    <t>46</t>
  </si>
  <si>
    <t>622135001</t>
  </si>
  <si>
    <t>Vyrovnání podkladu vnějších stěn maltou vápenocementovou tl do 10 mm</t>
  </si>
  <si>
    <t>1308685236</t>
  </si>
  <si>
    <t>Vyrovnání nerovností podkladu vnějších omítaných ploch maltou, tloušťky do 10 mm vápenocementovou stěn</t>
  </si>
  <si>
    <t>"skladba S1" 135,795</t>
  </si>
  <si>
    <t>47</t>
  </si>
  <si>
    <t>622221031</t>
  </si>
  <si>
    <t>Montáž kontaktního zateplení vnitřních stěn lepením a mechanickým kotvením TI z minerální vlny s podélnou orientací do zdiva a betonu tl přes 120 do 160 mm</t>
  </si>
  <si>
    <t>1135136332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</si>
  <si>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120 do 160 mm</t>
  </si>
  <si>
    <t>48</t>
  </si>
  <si>
    <t>63142029</t>
  </si>
  <si>
    <t>deska tepelně izolační minerální kontaktních fasád podélné vlákno λ=0,035-0,036 tl 160mm</t>
  </si>
  <si>
    <t>-902536447</t>
  </si>
  <si>
    <t>32,843*1,05 'Přepočtené koeficientem množství</t>
  </si>
  <si>
    <t>49</t>
  </si>
  <si>
    <t>622324411</t>
  </si>
  <si>
    <t>Sanační podkladní omítka vnějších stěn nanášená ručně</t>
  </si>
  <si>
    <t>157010477</t>
  </si>
  <si>
    <t>Omítka sanační vnějších ploch podkladní (vyrovnávací) tloušťky do 15 mm nanášená ručně stěn</t>
  </si>
  <si>
    <t>"skladba S2" 62,708</t>
  </si>
  <si>
    <t>50</t>
  </si>
  <si>
    <t>622325102</t>
  </si>
  <si>
    <t>Oprava vnější vápenocementové hladké omítky složitosti 1 stěn v rozsahu přes 10 do 30 %</t>
  </si>
  <si>
    <t>-7177598</t>
  </si>
  <si>
    <t>Oprava vápenocementové omítky vnějších ploch stupně členitosti 1 hladké stěn, v rozsahu opravované plochy přes 10 do 30%</t>
  </si>
  <si>
    <t>51</t>
  </si>
  <si>
    <t>622325103</t>
  </si>
  <si>
    <t>Oprava vnější vápenocementové hladké omítky složitosti 1 stěn v rozsahu přes 30 do 50 %</t>
  </si>
  <si>
    <t>318848945</t>
  </si>
  <si>
    <t>Oprava vápenocementové omítky vnějších ploch stupně členitosti 1 hladké stěn, v rozsahu opravované plochy přes 30 do 50%</t>
  </si>
  <si>
    <t>52</t>
  </si>
  <si>
    <t>622325121</t>
  </si>
  <si>
    <t>Sanační jádrová omítka vnějších stěn nanášená ručně</t>
  </si>
  <si>
    <t>478360577</t>
  </si>
  <si>
    <t>Omítka sanační vnějších ploch jádrová tloušťky do 15 mm nanášená ručně stěn</t>
  </si>
  <si>
    <t>53</t>
  </si>
  <si>
    <t>622328231</t>
  </si>
  <si>
    <t>Sanační štuk vnějších stěn tloušťky do 3 mm</t>
  </si>
  <si>
    <t>1453528944</t>
  </si>
  <si>
    <t>Sanační štuk vnějších ploch tloušťky do 3 mm stěn</t>
  </si>
  <si>
    <t>54</t>
  </si>
  <si>
    <t>622-R-001</t>
  </si>
  <si>
    <t>D+M Provedení sanačního opatření vnější strany pilíře pomocí sanačních omítek a štuků vč. opravy hydroizolace</t>
  </si>
  <si>
    <t>kpl</t>
  </si>
  <si>
    <t>-786898788</t>
  </si>
  <si>
    <t>opracování, aplikace sanačních omítek a napojení na stávající hydroizolaci</t>
  </si>
  <si>
    <t>"terasa m.č. 402 - viz. výkres D.1.1.14 Půdorys půdy-nový stav" 1</t>
  </si>
  <si>
    <t>55</t>
  </si>
  <si>
    <t>629991011</t>
  </si>
  <si>
    <t>Zakrytí výplní otvorů a svislých ploch fólií přilepenou lepící páskou</t>
  </si>
  <si>
    <t>-256845892</t>
  </si>
  <si>
    <t>Zakrytí vnějších ploch před znečištěním včetně pozdějšího odkrytí výplní otvorů a svislých ploch fólií přilepenou lepící páskou</t>
  </si>
  <si>
    <t>15,0</t>
  </si>
  <si>
    <t>56</t>
  </si>
  <si>
    <t>629995101</t>
  </si>
  <si>
    <t>Očištění vnějších ploch tlakovou vodou</t>
  </si>
  <si>
    <t>-352999767</t>
  </si>
  <si>
    <t>Očištění vnějších ploch tlakovou vodou omytím</t>
  </si>
  <si>
    <t>Ostatní konstrukce a práce, bourání</t>
  </si>
  <si>
    <t>57</t>
  </si>
  <si>
    <t>941311112</t>
  </si>
  <si>
    <t>Montáž lešení řadového modulového lehkého zatížení do 200 kg/m2 š od 0,6 do 0,9 m v přes 10 do 25 m</t>
  </si>
  <si>
    <t>-1452849113</t>
  </si>
  <si>
    <t>Lešení řadové modulové lehké pracovní s podlahami s provozním zatížením tř. 3 do 200 kg/m2 šířky tř. SW06 od 0,6 do 0,9 m výšky přes 10 do 25 m montáž</t>
  </si>
  <si>
    <t>12,0*(26,21+21,89+2,1+11,4+12,29+5,36+10,05+3,01+5,35+8,45+4,6+6,3+10,32+6,3+8,89+1,0*8)</t>
  </si>
  <si>
    <t>58</t>
  </si>
  <si>
    <t>941311212</t>
  </si>
  <si>
    <t>Příplatek k lešení řadovému modulovému lehkému do 200 kg/m2 š od 0,6 do 0,9 m v přes 10 do 25 m za každý den použití</t>
  </si>
  <si>
    <t>1369332284</t>
  </si>
  <si>
    <t>Lešení řadové modulové lehké pracovní s podlahami s provozním zatížením tř. 3 do 200 kg/m2 šířky tř. SW06 od 0,6 do 0,9 m výšky přes 10 do 25 m příplatek k ceně za každý den použití</t>
  </si>
  <si>
    <t>1806,24</t>
  </si>
  <si>
    <t>1806,24*90 'Přepočtené koeficientem množství</t>
  </si>
  <si>
    <t>59</t>
  </si>
  <si>
    <t>941321322</t>
  </si>
  <si>
    <t>Odborná prohlídka lešení řadového modulového těžkého s podlahami zatížení do 300 kg/m2 š od 0,9 do 1,5 m v do 25 m pl přes 500 do 2000 m2 zakrytého sítí</t>
  </si>
  <si>
    <t>-529025381</t>
  </si>
  <si>
    <t>Odborná prohlídka lešení řadového modulového těžkého pracovního s podlahami s provozním zatížením tř. 4 do 300 kg/m2 šířky tř. od SW 09 a SW 12 od 0,9 do 1,5 m výšky do 25 m, celkové plochy přes 500 do 2 000 m2 zakrytého sítí</t>
  </si>
  <si>
    <t>60</t>
  </si>
  <si>
    <t>941311812</t>
  </si>
  <si>
    <t>Demontáž lešení řadového modulového lehkého zatížení do 200 kg/m2 š od 0,6 do 0,9 m v přes 10 do 25 m</t>
  </si>
  <si>
    <t>985036926</t>
  </si>
  <si>
    <t>Lešení řadové modulové lehké pracovní s podlahami s provozním zatížením tř. 3 do 200 kg/m2 šířky tř. SW06 od 0,6 do 0,9 m výšky přes 10 do 25 m demontáž</t>
  </si>
  <si>
    <t>61</t>
  </si>
  <si>
    <t>944511111</t>
  </si>
  <si>
    <t>Montáž ochranné sítě z textilie z umělých vláken</t>
  </si>
  <si>
    <t>-1239498245</t>
  </si>
  <si>
    <t>Síť ochranná zavěšená na konstrukci lešení z textilie z umělých vláken montáž</t>
  </si>
  <si>
    <t>62</t>
  </si>
  <si>
    <t>944511211</t>
  </si>
  <si>
    <t>Příplatek k ochranné síti za každý den použití</t>
  </si>
  <si>
    <t>-502711759</t>
  </si>
  <si>
    <t>Síť ochranná zavěšená na konstrukci lešení z textilie z umělých vláken příplatek k ceně za každý den použití</t>
  </si>
  <si>
    <t>63</t>
  </si>
  <si>
    <t>944511811</t>
  </si>
  <si>
    <t>Demontáž ochranné sítě z textilie z umělých vláken</t>
  </si>
  <si>
    <t>-1025545966</t>
  </si>
  <si>
    <t>Síť ochranná zavěšená na konstrukci lešení z textilie z umělých vláken demontáž</t>
  </si>
  <si>
    <t>64</t>
  </si>
  <si>
    <t>944711114</t>
  </si>
  <si>
    <t>Montáž záchytné stříšky š přes 2,5 m</t>
  </si>
  <si>
    <t>1880014244</t>
  </si>
  <si>
    <t>Stříška záchytná zřizovaná současně s lehkým nebo těžkým lešením šířky přes 2,5 m montáž</t>
  </si>
  <si>
    <t>65</t>
  </si>
  <si>
    <t>944711214</t>
  </si>
  <si>
    <t>Příplatek k záchytné stříšce š přes 2,5 m za každý den použití</t>
  </si>
  <si>
    <t>1622034822</t>
  </si>
  <si>
    <t>Stříška záchytná zřizovaná současně s lehkým nebo těžkým lešením šířky přes 2,5 m příplatek k ceně za každý den použití</t>
  </si>
  <si>
    <t>4*90 'Přepočtené koeficientem množství</t>
  </si>
  <si>
    <t>66</t>
  </si>
  <si>
    <t>944711814</t>
  </si>
  <si>
    <t>Demontáž záchytné stříšky š přes 2,5 m</t>
  </si>
  <si>
    <t>459609512</t>
  </si>
  <si>
    <t>Stříška záchytná zřizovaná současně s lehkým nebo těžkým lešením šířky přes 2,5 m demontáž</t>
  </si>
  <si>
    <t>67</t>
  </si>
  <si>
    <t>949101111</t>
  </si>
  <si>
    <t>Lešení pomocné pro objekty pozemních staveb s lešeňovou podlahou v do 1,9 m zatížení do 150 kg/m2</t>
  </si>
  <si>
    <t>-1864825678</t>
  </si>
  <si>
    <t>Lešení pomocné pracovní pro objekty pozemních staveb pro zatížení do 150 kg/m2, o výšce lešeňové podlahy do 1,9 m</t>
  </si>
  <si>
    <t>350,0</t>
  </si>
  <si>
    <t>68</t>
  </si>
  <si>
    <t>952901111</t>
  </si>
  <si>
    <t>Vyčištění budov bytové a občanské výstavby při výšce podlaží do 4 m</t>
  </si>
  <si>
    <t>2078029232</t>
  </si>
  <si>
    <t>Vyčištění budov nebo objektů před předáním do užívání budov bytové nebo občanské výstavby, světlé výšky podlaží do 4 m</t>
  </si>
  <si>
    <t>69</t>
  </si>
  <si>
    <t>953943211</t>
  </si>
  <si>
    <t>Osazování hasicího přístroje</t>
  </si>
  <si>
    <t>249249758</t>
  </si>
  <si>
    <t>Osazování drobných kovových předmětů kotvených do stěny hasicího přístroje</t>
  </si>
  <si>
    <t>provedení a množství dle PBŘ</t>
  </si>
  <si>
    <t>"21 A" 7</t>
  </si>
  <si>
    <t>"34 A" 4</t>
  </si>
  <si>
    <t>70</t>
  </si>
  <si>
    <t>RMAT0002</t>
  </si>
  <si>
    <t>přenosný hasící přístroj s hasící schopností 21 A</t>
  </si>
  <si>
    <t>1249334672</t>
  </si>
  <si>
    <t>71</t>
  </si>
  <si>
    <t>RMAT0003</t>
  </si>
  <si>
    <t>přenosný hasící přístroj s hasící schopností 34 A</t>
  </si>
  <si>
    <t>-1263440270</t>
  </si>
  <si>
    <t>72</t>
  </si>
  <si>
    <t>978011191</t>
  </si>
  <si>
    <t>Otlučení (osekání) vnitřní vápenné nebo vápenocementové omítky stropů v rozsahu přes 50 do 100 %</t>
  </si>
  <si>
    <t>1019120357</t>
  </si>
  <si>
    <t>Otlučení vápenných nebo vápenocementových omítek vnitřních ploch stropů, v rozsahu přes 50 do 100 %</t>
  </si>
  <si>
    <t>73</t>
  </si>
  <si>
    <t>978013141</t>
  </si>
  <si>
    <t>Otlučení (osekání) vnitřní vápenné nebo vápenocementové omítky stěn v rozsahu přes 10 do 30 %</t>
  </si>
  <si>
    <t>699051262</t>
  </si>
  <si>
    <t>Otlučení vápenných nebo vápenocementových omítek vnitřních ploch stěn s vyškrabáním spar, s očištěním zdiva, v rozsahu přes 10 do 30 %</t>
  </si>
  <si>
    <t>74</t>
  </si>
  <si>
    <t>978013191</t>
  </si>
  <si>
    <t>Otlučení (osekání) vnitřní vápenné nebo vápenocementové omítky stěn v rozsahu přes 50 do 100 %</t>
  </si>
  <si>
    <t>-21591339</t>
  </si>
  <si>
    <t>Otlučení vápenných nebo vápenocementových omítek vnitřních ploch stěn s vyškrabáním spar, s očištěním zdiva, v rozsahu přes 50 do 100 %</t>
  </si>
  <si>
    <t>75</t>
  </si>
  <si>
    <t>978015331</t>
  </si>
  <si>
    <t>Otlučení (osekání) vnější vápenné nebo vápenocementové omítky stupně členitosti 1 a 2 v rozsahu přes 10 do 20 %</t>
  </si>
  <si>
    <t>1588082309</t>
  </si>
  <si>
    <t>Otlučení vápenných nebo vápenocementových omítek vnějších ploch s vyškrabáním spar a s očištěním zdiva stupně členitosti 1 a 2, v rozsahu přes 10 do 20 %</t>
  </si>
  <si>
    <t>76</t>
  </si>
  <si>
    <t>978015361</t>
  </si>
  <si>
    <t>Otlučení (osekání) vnější vápenné nebo vápenocementové omítky stupně členitosti 1 a 2 v rozsahu přes 40 do 50 %</t>
  </si>
  <si>
    <t>-1441236857</t>
  </si>
  <si>
    <t>Otlučení vápenných nebo vápenocementových omítek vnějších ploch s vyškrabáním spar a s očištěním zdiva stupně členitosti 1 a 2, v rozsahu přes 30 do 50 %</t>
  </si>
  <si>
    <t>77</t>
  </si>
  <si>
    <t>978015391</t>
  </si>
  <si>
    <t>Otlučení (osekání) vnější vápenné nebo vápenocementové omítky stupně členitosti 1 a 2 v rozsahu přes 80 do 100 %</t>
  </si>
  <si>
    <t>-315427229</t>
  </si>
  <si>
    <t>Otlučení vápenných nebo vápenocementových omítek vnějších ploch s vyškrabáním spar a s očištěním zdiva stupně členitosti 1 a 2, v rozsahu přes 80 do 100 %</t>
  </si>
  <si>
    <t>78</t>
  </si>
  <si>
    <t>978035127</t>
  </si>
  <si>
    <t>Odstranění tenkovrstvé omítky tl přes 2 mm odsekáním v rozsahu přes 50 do 100 %</t>
  </si>
  <si>
    <t>300520216</t>
  </si>
  <si>
    <t>Odstranění tenkovrstvých omítek nebo štuku tloušťky přes 2 mm odsekáním, rozsahu přes 50 do 100%</t>
  </si>
  <si>
    <t>79</t>
  </si>
  <si>
    <t>979051111</t>
  </si>
  <si>
    <t>Očištění desek nebo dlaždic se spárováním z kameniva těženého při překopech inženýrských sítí</t>
  </si>
  <si>
    <t>1661737252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</si>
  <si>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</si>
  <si>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80</t>
  </si>
  <si>
    <t>979051121</t>
  </si>
  <si>
    <t>Očištění zámkových dlaždic se spárováním z kameniva těženého při překopech inženýrských sítí</t>
  </si>
  <si>
    <t>1773459002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</si>
  <si>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</si>
  <si>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81</t>
  </si>
  <si>
    <t>993111111</t>
  </si>
  <si>
    <t>Dovoz a odvoz lešení řadového do 10 km včetně naložení a složení</t>
  </si>
  <si>
    <t>-1712259253</t>
  </si>
  <si>
    <t>Dovoz a odvoz lešení včetně naložení a složení řadového, na vzdálenost do 10 km</t>
  </si>
  <si>
    <t>82</t>
  </si>
  <si>
    <t>993111119</t>
  </si>
  <si>
    <t>Příplatek k ceně dovozu a odvozu lešení řadového ZKD 10 km přes 10 km</t>
  </si>
  <si>
    <t>-2036135244</t>
  </si>
  <si>
    <t>Dovoz a odvoz lešení včetně naložení a složení řadového, na vzdálenost Příplatek k ceně za každých dalších i započatých 10 km přes 10 km</t>
  </si>
  <si>
    <t>997</t>
  </si>
  <si>
    <t>Přesun sutě</t>
  </si>
  <si>
    <t>83</t>
  </si>
  <si>
    <t>997013114</t>
  </si>
  <si>
    <t>Vnitrostaveništní doprava suti a vybouraných hmot pro budovy v přes 12 do 15 m</t>
  </si>
  <si>
    <t>2047597950</t>
  </si>
  <si>
    <t>Vnitrostaveništní doprava suti a vybouraných hmot vodorovně do 50 m s naložením základní pro budovy a haly výšky přes 12 do 15 m</t>
  </si>
  <si>
    <t>84</t>
  </si>
  <si>
    <t>997013501</t>
  </si>
  <si>
    <t>Odvoz suti a vybouraných hmot na skládku nebo meziskládku do 1 km se složením</t>
  </si>
  <si>
    <t>-448820972</t>
  </si>
  <si>
    <t>Odvoz suti a vybouraných hmot na skládku nebo meziskládku se složením, na vzdálenost do 1 km</t>
  </si>
  <si>
    <t>85</t>
  </si>
  <si>
    <t>997013509</t>
  </si>
  <si>
    <t>Příplatek k odvozu suti a vybouraných hmot na skládku ZKD 1 km přes 1 km</t>
  </si>
  <si>
    <t>-523123392</t>
  </si>
  <si>
    <t>Odvoz suti a vybouraných hmot na skládku nebo meziskládku se složením, na vzdálenost Příplatek k ceně za každý další započatý 1 km přes 1 km</t>
  </si>
  <si>
    <t>97,24*19 'Přepočtené koeficientem množství</t>
  </si>
  <si>
    <t>86</t>
  </si>
  <si>
    <t>997013631</t>
  </si>
  <si>
    <t>Poplatek za uložení na skládce (skládkovné) stavebního odpadu směsného kód odpadu 17 09 04</t>
  </si>
  <si>
    <t>-1529072573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</si>
  <si>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</si>
  <si>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</si>
  <si>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</si>
  <si>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87</t>
  </si>
  <si>
    <t>998011010</t>
  </si>
  <si>
    <t>Přesun hmot pro budovy zděné s omezením mechanizace pro budovy v přes 12 do 24 m</t>
  </si>
  <si>
    <t>-451623522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</si>
  <si>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</si>
  <si>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PSV</t>
  </si>
  <si>
    <t>Práce a dodávky PSV</t>
  </si>
  <si>
    <t>711</t>
  </si>
  <si>
    <t>Izolace proti vodě, vlhkosti a plynům</t>
  </si>
  <si>
    <t>88</t>
  </si>
  <si>
    <t>711491471</t>
  </si>
  <si>
    <t>Provedení izolace proti vodě volně položenou pojistně hydroizolační fólií na vodorovné ploše</t>
  </si>
  <si>
    <t>-1365678519</t>
  </si>
  <si>
    <t>Provedení pojistné izolace proti vodě fólií položenou volně s přelepením spojů na ploše vodorovné V</t>
  </si>
  <si>
    <t>skladba S4</t>
  </si>
  <si>
    <t>737,906</t>
  </si>
  <si>
    <t>89</t>
  </si>
  <si>
    <t>28329046</t>
  </si>
  <si>
    <t>fólie kontaktní difuzně propustná pro doplňkovou hydroizolační vrstvu, třívrstvá 140g/m2</t>
  </si>
  <si>
    <t>2081779783</t>
  </si>
  <si>
    <t>P</t>
  </si>
  <si>
    <t>Poznámka k položce:_x000d_
max. třída těsnosti 3, zvýšená odolnost proti impregnačním prostředkům na dřevo</t>
  </si>
  <si>
    <t>737,906*1,0605 'Přepočtené koeficientem množství</t>
  </si>
  <si>
    <t>90</t>
  </si>
  <si>
    <t>711493121</t>
  </si>
  <si>
    <t>Izolace proti podpovrchové a tlakové vodě svislá těsnicí hmotou dvousložkovou na bázi cementu</t>
  </si>
  <si>
    <t>-1475024733</t>
  </si>
  <si>
    <t>Izolace proti podpovrchové a tlakové vodě - ostatní na ploše svislé S dvousložkovou na bázi cementu</t>
  </si>
  <si>
    <t>91</t>
  </si>
  <si>
    <t>711113127</t>
  </si>
  <si>
    <t>Izolace proti vlhkosti na svislé ploše za studena těsnicí stěrkou jednosložkovou na bázi cementu</t>
  </si>
  <si>
    <t>-1055001200</t>
  </si>
  <si>
    <t>Izolace proti zemní vlhkosti natěradly a tmely za studena na ploše svislé S těsnicí stěrkou jednosložkovu na bázi cementu</t>
  </si>
  <si>
    <t>přechod nad a pod ÚT, viz. poznámka výkres D.1.1.11_Půdorys 1.NP - nový stav</t>
  </si>
  <si>
    <t>0,6*(11,5+2,80+2,10+5,00+11,40+7,62+1,94+10,05+3,01+4,45+4,25)</t>
  </si>
  <si>
    <t>92</t>
  </si>
  <si>
    <t>711132101</t>
  </si>
  <si>
    <t>Provedení izolace proti zemní vlhkosti pásy na sucho svislé AIP nebo tkaninou</t>
  </si>
  <si>
    <t>793728425</t>
  </si>
  <si>
    <t>Provedení izolace proti zemní vlhkosti pásy na sucho AIP nebo tkaniny na ploše svislé S</t>
  </si>
  <si>
    <t>93</t>
  </si>
  <si>
    <t>69311081</t>
  </si>
  <si>
    <t>geotextilie netkaná separační, ochranná, filtrační, drenážní PES 300g/m2</t>
  </si>
  <si>
    <t>-750185047</t>
  </si>
  <si>
    <t>135,795*1,221 'Přepočtené koeficientem množství</t>
  </si>
  <si>
    <t>94</t>
  </si>
  <si>
    <t>711161215</t>
  </si>
  <si>
    <t>Izolace proti zemní vlhkosti nopovou fólií svislá, výška nopu 20,0 mm, tl do 1,0 mm</t>
  </si>
  <si>
    <t>-993863725</t>
  </si>
  <si>
    <t>Izolace proti zemní vlhkosti a beztlakové vodě nopovými fóliemi na ploše svislé S vrstva ochranná, odvětrávací a drenážní výška nopu 20,0 mm, tl. fólie do 1,0 mm</t>
  </si>
  <si>
    <t>95</t>
  </si>
  <si>
    <t>711161383</t>
  </si>
  <si>
    <t>Izolace proti zemní vlhkosti nopovou fólií ukončení horní lištou</t>
  </si>
  <si>
    <t>869896277</t>
  </si>
  <si>
    <t>Izolace proti zemní vlhkosti a beztlakové vodě nopovými fóliemi ostatní ukončení izolace lištou</t>
  </si>
  <si>
    <t>"skladba S1" 18,31+11,539+2,80+2,10+5,0+11,60+1,55+1,77+1,94+5,46+10,20+3,11+5,30+8,45+4,60+6,40+10,40</t>
  </si>
  <si>
    <t>96</t>
  </si>
  <si>
    <t>998711203</t>
  </si>
  <si>
    <t>Přesun hmot procentní pro izolace proti vodě, vlhkosti a plynům v objektech v přes 12 do 60 m</t>
  </si>
  <si>
    <t>%</t>
  </si>
  <si>
    <t>-1120677735</t>
  </si>
  <si>
    <t>Přesun hmot pro izolace proti vodě, vlhkosti a plynům stanovený procentní sazbou (%) z ceny vodorovná dopravní vzdálenost do 50 m základní v objektech výšky přes 12 do 60 m</t>
  </si>
  <si>
    <t>713</t>
  </si>
  <si>
    <t>Izolace tepelné</t>
  </si>
  <si>
    <t>97</t>
  </si>
  <si>
    <t>713111128</t>
  </si>
  <si>
    <t>Montáž izolace tepelné spodem stropů lepením celoplošně s mechanickým kotvením rohoží, pásů, dílců, desek</t>
  </si>
  <si>
    <t>283103092</t>
  </si>
  <si>
    <t>Montáž tepelné izolace stropů rohožemi, pásy, dílci, deskami, bloky (izolační materiál ve specifikaci) rovných spodem lepením celoplošně s mechanickým kotvením</t>
  </si>
  <si>
    <t>98</t>
  </si>
  <si>
    <t>63142024</t>
  </si>
  <si>
    <t>deska tepelně izolační minerální kontaktních fasád podélné vlákno λ=0,035-0,036 tl 80mm</t>
  </si>
  <si>
    <t>1704934595</t>
  </si>
  <si>
    <t>312,25*1,05 'Přepočtené koeficientem množství</t>
  </si>
  <si>
    <t>99</t>
  </si>
  <si>
    <t>713121121</t>
  </si>
  <si>
    <t>Montáž izolace tepelné podlah volně kladenými rohožemi, pásy, dílci, deskami 2 vrstvy</t>
  </si>
  <si>
    <t>-255876730</t>
  </si>
  <si>
    <t>Montáž tepelné izolace podlah rohožemi, pásy, deskami, dílci, bloky (izolační materiál ve specifikaci) kladenými volně dvouvrstvá</t>
  </si>
  <si>
    <t>"3.NP" 16,4*9,6+9,4*3,6+6,5*2,9</t>
  </si>
  <si>
    <t>"půda" 3,955*2,25+21,44*8,25+9,15*5,36+16,4*9,6+9,4*3,6+6,5*2,9+8,46*9,79</t>
  </si>
  <si>
    <t>100</t>
  </si>
  <si>
    <t>63148161</t>
  </si>
  <si>
    <t>deska tepelně izolační minerální λ=0,033 tl 100mm</t>
  </si>
  <si>
    <t>1153444028</t>
  </si>
  <si>
    <t>737,906*1,05 'Přepočtené koeficientem množství</t>
  </si>
  <si>
    <t>101</t>
  </si>
  <si>
    <t>63148160</t>
  </si>
  <si>
    <t>deska tepelně izolační minerální λ=0,033 tl 80mm</t>
  </si>
  <si>
    <t>1051226484</t>
  </si>
  <si>
    <t>102</t>
  </si>
  <si>
    <t>713131141</t>
  </si>
  <si>
    <t>Montáž izolace tepelné stěn lepením celoplošně rohoží, pásů, dílců, desek</t>
  </si>
  <si>
    <t>1432735283</t>
  </si>
  <si>
    <t>Montáž tepelné izolace stěn rohožemi, pásy, deskami, dílci, bloky (izolační materiál ve specifikaci) lepením celoplošně bez mechanického kotvení</t>
  </si>
  <si>
    <t>"skladba S1" 1,0*(18,31+11,539+1,94+5,46+10,20+3,11+5,30+8,45+4,60+6,40+10,40)+1,5*(2,80+2,10+5,0+11,60+1,55+1,77)</t>
  </si>
  <si>
    <t>103</t>
  </si>
  <si>
    <t>28376422</t>
  </si>
  <si>
    <t>deska XPS hrana polodrážková a hladký povrch 300kPA λ=0,035 tl 100mm</t>
  </si>
  <si>
    <t>-1171807605</t>
  </si>
  <si>
    <t>122,939*1,1 'Přepočtené koeficientem množství</t>
  </si>
  <si>
    <t>104</t>
  </si>
  <si>
    <t>998713313</t>
  </si>
  <si>
    <t>Přesun hmot procentní pro izolace tepelné ruční v objektech v přes 12 do 24 m</t>
  </si>
  <si>
    <t>-1359426327</t>
  </si>
  <si>
    <t>Přesun hmot pro izolace tepelné stanovený procentní sazbou (%) z ceny vodorovná dopravní vzdálenost do 50 m ruční (bez užití mechanizace) v objektech výšky přes 12 m do 24 m</t>
  </si>
  <si>
    <t>742</t>
  </si>
  <si>
    <t>Elektroinstalace - slaboproud</t>
  </si>
  <si>
    <t>105</t>
  </si>
  <si>
    <t>742210121</t>
  </si>
  <si>
    <t>Montáž hlásiče automatického bodového</t>
  </si>
  <si>
    <t>-537679805</t>
  </si>
  <si>
    <t>106</t>
  </si>
  <si>
    <t>59081431</t>
  </si>
  <si>
    <t>hlásič kouře - specifikace dle PBŘ</t>
  </si>
  <si>
    <t>1690815187</t>
  </si>
  <si>
    <t>hlásič kouře</t>
  </si>
  <si>
    <t>107</t>
  </si>
  <si>
    <t>998742313</t>
  </si>
  <si>
    <t>Přesun hmot procentní pro slaboproud ruční v objektech v do 24 m</t>
  </si>
  <si>
    <t>1085987062</t>
  </si>
  <si>
    <t>Přesun hmot pro slaboproud stanovený procentní sazbou (%) z ceny vodorovná dopravní vzdálenost do 50 m ruční (bez užití mechanizace) v objektech výšky přes 12 do 24 m</t>
  </si>
  <si>
    <t>762</t>
  </si>
  <si>
    <t>Konstrukce tesařské</t>
  </si>
  <si>
    <t>108</t>
  </si>
  <si>
    <t>762222141</t>
  </si>
  <si>
    <t>Montáž zábradlí rovného osové vzdálenosti sloupků do 1500 mm</t>
  </si>
  <si>
    <t>-1906085801</t>
  </si>
  <si>
    <t>Montáž zábradlí osové vzdálenosti sloupků do 1500 mm rovného</t>
  </si>
  <si>
    <t>"půdorys 3.NP - nový stav - přechodová lávka na vazné trámy" 30,0</t>
  </si>
  <si>
    <t>"půdorys půdy - nový stav - přechodová lávka na vazné trámy" 65,0</t>
  </si>
  <si>
    <t>109</t>
  </si>
  <si>
    <t>RMAT0001</t>
  </si>
  <si>
    <t>zábradlí dřevěné</t>
  </si>
  <si>
    <t>-102493695</t>
  </si>
  <si>
    <t>110</t>
  </si>
  <si>
    <t>762523104</t>
  </si>
  <si>
    <t>Položení podlahy z hoblovaných prken na sraz</t>
  </si>
  <si>
    <t>201496155</t>
  </si>
  <si>
    <t>Položení podlah hoblovaných na sraz z prken</t>
  </si>
  <si>
    <t>"půdorys 3.NP - nový stav - přechodová lávka na vazné trámy" 30,0*1,0</t>
  </si>
  <si>
    <t>"půdorys půdy - nový stav - přechodová lávka na vazné trámy" 65,0*1,0</t>
  </si>
  <si>
    <t>111</t>
  </si>
  <si>
    <t>60511120</t>
  </si>
  <si>
    <t>řezivo stavební prkna prismovaná středová tl 25(32)mm dl 2-5m</t>
  </si>
  <si>
    <t>889492320</t>
  </si>
  <si>
    <t>95*0,036 'Přepočtené koeficientem množství</t>
  </si>
  <si>
    <t>112</t>
  </si>
  <si>
    <t>998762313</t>
  </si>
  <si>
    <t>Přesun hmot procentní pro kce tesařské ruční v objektech v přes 12 do 24 m</t>
  </si>
  <si>
    <t>-255582164</t>
  </si>
  <si>
    <t>Přesun hmot pro konstrukce tesařské stanovený procentní sazbou (%) z ceny vodorovná dopravní vzdálenost do 50 m ruční (bez užití mechanizace) v objektech výšky přes 12 do 24 m</t>
  </si>
  <si>
    <t>764</t>
  </si>
  <si>
    <t>Konstrukce klempířské</t>
  </si>
  <si>
    <t>113</t>
  </si>
  <si>
    <t>K1</t>
  </si>
  <si>
    <t>Stávající vnější měděné parapety, kontrola parapetu, v případě poruchy oprava, popřípadě výměna za nový - ozn. K1</t>
  </si>
  <si>
    <t>-645860696</t>
  </si>
  <si>
    <t>Poznámka k položce:_x000d_
OPLECHOVÁNÍ PARAPETU - STÁVAJÍCÍ VNĚJŠÍ_x000d_
- R.Š. 50 - 450 mm_x000d_
-MATERIÁL: MĚDĚNÝ PLECH_x000d_
-KONTROLA STÁVAJÍCÍHO OPLECHOVÁNÍ PARAPETU. V_x000d_
PŘÍPADĚ PORUCH BUDE PROVEDENA OPRAVA PARAPETU_x000d_
POPŘ. VÝMĚNA ZA NOVÝ</t>
  </si>
  <si>
    <t>D.1.1.24 - Výpis klempířských výrobků</t>
  </si>
  <si>
    <t>"K1" 1*2,0+5*1,8+12*1,72+10*1,6+3*1,4+28*1,2+1*1,1+2*1,0+8*0,9+2*0,88+22*0,8+22*0,6+4*0,55+1*0,5</t>
  </si>
  <si>
    <t>114</t>
  </si>
  <si>
    <t>998764313</t>
  </si>
  <si>
    <t>Přesun hmot procentní pro konstrukce klempířské ruční v objektech v přes 12 do 24 m</t>
  </si>
  <si>
    <t>1940777320</t>
  </si>
  <si>
    <t>Přesun hmot pro konstrukce klempířské stanovený procentní sazbou (%) z ceny vodorovná dopravní vzdálenost do 50 m ruční (bez užtití mechanizace) v objektech výšky přes 12 do 24 m</t>
  </si>
  <si>
    <t>766</t>
  </si>
  <si>
    <t>Konstrukce truhlářské</t>
  </si>
  <si>
    <t>115</t>
  </si>
  <si>
    <t>D01</t>
  </si>
  <si>
    <t xml:space="preserve">Vnější dřevěné dveře 1 050x1 850 mm - repase celého rámu a  křídla - ozn. D01</t>
  </si>
  <si>
    <t>1450556808</t>
  </si>
  <si>
    <t>Poznámka k položce:_x000d_
VNĚJŠÍ DŘEVĚNÉ DVEŘE_x000d_
- KŘÍDLO OTEVÍRAVÉ DOVNITŘ_x000d_
ÚPRAVY:_x000d_
- REPAS CELÉHO RÁMU A KŘÍDLA_x000d_
- KOVÁNÍ OCELOVÉ (V PŘÍPADĚ NEPŮVODNÍHO KOVÁNÍ BUDE_x000d_
NAHRAZENO KOVÁNÍM DLE VÝBĚRU Z KATALOGU VZHLEDOVĚ STEJNÉ_x000d_
JAKO PŮVODNÍ - ODSOUHLASÍ PROJEKTANT NA KD)_x000d_
ROZSAH REPASÍ:_x000d_
ODSTRANĚNÍ PŮVODNÍCH NÁTĚRŮ (OPÁLENÍ, ŠKRABÁNÍ, CHEMICKY)_x000d_
NESMÍ BÝT POŠKOZENA DŘEVNÍ HMOTA, ZPEVNĚNÍ UVOLNĚNÝCH_x000d_
KONSTRUKČNÍCH ČÁSTÍ LEPIDLEM. PŘÍPADNÉ NEPŮVODNÍ ČÁSTI_x000d_
BUDOU ODSTRANĚNY A VEŠKERÉ DEFEKTY VYSPRAVENY NOVÝM_x000d_
ZDRAVÝM DŘEVEM, PŘÍPADNĚ ZATMELENY. SKLENĚNÉ OKENNÍ_x000d_
TABULKY BUDOU FIXOVÁNY A PO ODSTRANĚNÍ NESOURODÉHO_x000d_
STARÉHO ČI NEPŮVODNÍHO SKLENÁŘSKÉHO TMELU BUDE DOPLNĚN_x000d_
CHYBĚJÍCÍ SKLENÁŘSKÝ TMEL NOVÝM. PRASKLÉ OKENNÍ TABULKY_x000d_
BUDOU NAHRAZENY NOVÝMI. PŘI NESOUDRŽNOSTI PRAHU BUDE_x000d_
NAHRAZEN NOVÝM TVAROVĚ SHODNÝM. NÁTĚRY PROVÉST TRADIČNÍ_x000d_
TECHNOLOGIÍ: PODTMELENÍ, TMELENÍ A 2x KRYCÍ OLEJOFERMEŽOVÝ_x000d_
NÁTĚR V BARVĚ HNĚDÁ, CO NEJVÍCE PODOBNÉ STÁVAJÍCÍ. BARVA_x000d_
BUDE ODSOUHLASENA INVESTOREM NA KD.</t>
  </si>
  <si>
    <t>D.1.1.25 Výpis dveří</t>
  </si>
  <si>
    <t>"D01" 1</t>
  </si>
  <si>
    <t>116</t>
  </si>
  <si>
    <t>O01</t>
  </si>
  <si>
    <t>Kastlové okno (dvojité okno) 1720x2020 mm - repase celého rámu a vnitřních a vnějších křídel, nová výplň vnějších křídel - ozn. O01</t>
  </si>
  <si>
    <t>-82140892</t>
  </si>
  <si>
    <t>Poznámka k položce:_x000d_
KASTLOVÉ OKNO (DVOJITÉ OKNO)_x000d_
- VNĚJŠÍ I VNITŘNÍ KŘÍDLA OTEVÍRAVÁ DOVNITŘ_x000d_
ÚPRAVY:_x000d_
-REPAS CELÉHO RÁMU A VNITŘNÍCH KŘÍDEL I VNĚJŠÍCH KŘÍDEL_x000d_
-VLOŽENÍ NOVÉ IZOLAČNÍ VÝPLNĚ DVOJSKLO 4/8/4 DO VNĚJŠÍCH_x000d_
KŘÍDEL_x000d_
- KOVÁNÍ OCELOVÉ (V PŘÍPADĚ NEPŮVODNÍHO KOVÁNÍ BUDE_x000d_
NAHRAZENO KOVÁNÍM DLE VÝBĚRU Z KATALOGU VZHLEDOVĚ STEJNÉ_x000d_
JAKO PŮVODNÍ - ODSOUHLASÍ PROJEKTANT NA KD)_x000d_
ROZSAH REPASÍ:_x000d_
ODSTRANĚNÍ PŮVODNÍCH NÁTĚRŮ (OPÁLENÍ, ŠKRABÁNÍ, CHEMICKY)_x000d_
NESMÍ BÝT POŠKOZENA DŘEVNÍ HMOTA, ZPEVNĚNÍ UVOLNĚNÝCH_x000d_
KONSTRUKČNÍCH ČÁSTÍ LEPIDLEM. PŘÍPADNÉ NEPŮVODNÍ ČÁSTI_x000d_
BUDOU ODSTRANĚNY A VEŠKERÉ DEFEKTY VYSPRAVENY NOVÝM_x000d_
ZDRAVÝM DŘEVEM, PŘÍPADNĚ ZATMELENY. SKLENĚNÉ OKENNÍ_x000d_
TABULKY BUDOU FIXOVÁNY A PO ODSTRANĚNÍ NESOURODÉHO_x000d_
STARÉHO ČI NEPŮVODNÍHO SKLENÁŘSKÉHO TMELU BUDE DOPLNĚN_x000d_
CHYBĚJÍCÍ SKLENÁŘSKÝ TMEL NOVÝM. PRASKLÉ OKENNÍ TABULKY_x000d_
BUDOU NAHRAZENY NOVÝMI. PŘI NESOUDRŽNOSTI VENKOVNÍ_x000d_
OKAPNICE A SILNÉ DOŽILOSTI BUDOU NAHRAZENY NOVÝMI TVAROVĚ_x000d_
SHODNÝMI. NÁTĚRY PROVÉST TRADIČNÍ TECHNOLOGIÍ: PODTMELENÍ,_x000d_
TMELENÍ A 2x KRYCÍ OLEJOFERMEŽOVÝ NÁTĚR V BARVĚ HNĚDÁ, CO_x000d_
NEJVÍCE PODOBNÉ STÁVAJÍCÍ. BARVA BUDE ODSOUHLASENA_x000d_
INVESTOREM NA KD.</t>
  </si>
  <si>
    <t>D.1.1.22 - Výpis oken</t>
  </si>
  <si>
    <t>"O01" 12</t>
  </si>
  <si>
    <t>117</t>
  </si>
  <si>
    <t>O02</t>
  </si>
  <si>
    <t>Kastlové okno (dvojité okno) 1000x2070 mm - repase celého rámu a vnitřních a vnějších křídel, nová výplň vnějších křídel - ozn. O02</t>
  </si>
  <si>
    <t>1959936318</t>
  </si>
  <si>
    <t>"O02" 2</t>
  </si>
  <si>
    <t>118</t>
  </si>
  <si>
    <t>O03</t>
  </si>
  <si>
    <t>Kastlové okno (dvojité okno) 1600x2070 mm - repase celého rámu a vnitřních a vnějších křídel, nová výplň vnějších křídel - ozn. O03</t>
  </si>
  <si>
    <t>395806530</t>
  </si>
  <si>
    <t>"O03" 8</t>
  </si>
  <si>
    <t>119</t>
  </si>
  <si>
    <t>O04</t>
  </si>
  <si>
    <t>Kastlové okno (dvojité okno) 600x1400 mm - repase celého rámu a vnitřních a vnějších křídel, nová výplň vnějších křídel - ozn. O04</t>
  </si>
  <si>
    <t>2133412216</t>
  </si>
  <si>
    <t>"O04" 4</t>
  </si>
  <si>
    <t>120</t>
  </si>
  <si>
    <t>O05</t>
  </si>
  <si>
    <t>Kastlové okno (dvojité okno) 600x2030 mm - repase celého rámu a vnitřních a vnějších křídel, nová výplň vnějších křídel - ozn. O05</t>
  </si>
  <si>
    <t>1780219352</t>
  </si>
  <si>
    <t>"O05" 8</t>
  </si>
  <si>
    <t>121</t>
  </si>
  <si>
    <t>O06</t>
  </si>
  <si>
    <t>Kastlové okno (dvojité okno) 1200x2100 mm - repase celého rámu a vnitřních a vnějších křídel, nová výplň vnějších křídel - ozn. O06</t>
  </si>
  <si>
    <t>-930706278</t>
  </si>
  <si>
    <t>"O06" 5</t>
  </si>
  <si>
    <t>122</t>
  </si>
  <si>
    <t>O07</t>
  </si>
  <si>
    <t>Kastlové okno (dvojité okno) 900x2100 mm - repase celého rámu a vnitřních a vnějších křídel, nová výplň vnějších křídel - ozn. O07</t>
  </si>
  <si>
    <t>-892924907</t>
  </si>
  <si>
    <t>"O07" 1</t>
  </si>
  <si>
    <t>123</t>
  </si>
  <si>
    <t>O08</t>
  </si>
  <si>
    <t>Kastlové okno (dvojité okno) 600x600 mm - repase celého rámu a vnitřních a vnějších křídel, nová výplň vnějších křídel - ozn. O08</t>
  </si>
  <si>
    <t>781516650</t>
  </si>
  <si>
    <t>"O08" 2</t>
  </si>
  <si>
    <t>124</t>
  </si>
  <si>
    <t>O09</t>
  </si>
  <si>
    <t>Kastlové okno (dvojité okno) 1800x2060 mm - repase celého rámu a vnitřních a vnějších křídel, nová výplň vnějších křídel - ozn. O09</t>
  </si>
  <si>
    <t>-1620555952</t>
  </si>
  <si>
    <t>"O09" 2</t>
  </si>
  <si>
    <t>125</t>
  </si>
  <si>
    <t>O10</t>
  </si>
  <si>
    <t>Kastlové okno (dvojité okno) 800x2030 mm - repase celého rámu a vnitřních a vnějších křídel, nová výplň vnějších křídel - ozn. O10</t>
  </si>
  <si>
    <t>795049388</t>
  </si>
  <si>
    <t>"O10" 13</t>
  </si>
  <si>
    <t>126</t>
  </si>
  <si>
    <t>O11</t>
  </si>
  <si>
    <t>Kastlové okno (dvojité okno) 550x2030 mm - repase celého rámu a vnitřních a vnějších křídel, nová výplň vnějších křídel - ozn. O11</t>
  </si>
  <si>
    <t>-702699967</t>
  </si>
  <si>
    <t>"O11" 2</t>
  </si>
  <si>
    <t>127</t>
  </si>
  <si>
    <t>O12</t>
  </si>
  <si>
    <t>Kastlové okno (dvojité okno) 1200x2070 mm - repase celého rámu a vnitřních a vnějších křídel, nová výplň vnějších křídel - ozn. O12</t>
  </si>
  <si>
    <t>1689465643</t>
  </si>
  <si>
    <t>"O12" 7</t>
  </si>
  <si>
    <t>128</t>
  </si>
  <si>
    <t>O13</t>
  </si>
  <si>
    <t>Kastlové okno (dvojité okno) 1800x2070 mm - repase celého rámu a vnitřních a vnějších křídel, nová výplň vnějších křídel - ozn. O13</t>
  </si>
  <si>
    <t>-1621349867</t>
  </si>
  <si>
    <t>"O13" 1</t>
  </si>
  <si>
    <t>129</t>
  </si>
  <si>
    <t>O14</t>
  </si>
  <si>
    <t>Kastlové okno (dvojité okno) 900x1750 mm - repase celého rámu a vnitřních a vnějších křídel, nová výplň vnějších křídel - ozn. O14</t>
  </si>
  <si>
    <t>703767631</t>
  </si>
  <si>
    <t>"O14" 1</t>
  </si>
  <si>
    <t>130</t>
  </si>
  <si>
    <t>O15</t>
  </si>
  <si>
    <t>Kastlové okno (dvojité okno) 1200x2100 mm - repase celého rámu a vnitřních a vnějších křídel, nová výplň vnějších křídel - ozn. O15</t>
  </si>
  <si>
    <t>950982802</t>
  </si>
  <si>
    <t>"O15" 5</t>
  </si>
  <si>
    <t>131</t>
  </si>
  <si>
    <t>O16</t>
  </si>
  <si>
    <t xml:space="preserve">Jednoduché okno 600x800 mm - repase celého rámu a  křídel, nová výplň křídel - ozn. O16</t>
  </si>
  <si>
    <t>-489621019</t>
  </si>
  <si>
    <t>Kastlové okno (dvojité okno) 600x800 mm - repase celého rámu a vnitřních a vnějších křídel, nová výplň vnějších křídel - ozn. O16</t>
  </si>
  <si>
    <t>Poznámka k položce:_x000d_
JEDNODUCHÉ OKNO_x000d_
- VNĚJŠÍ KŘÍDLA OTEVÍRAVÁ DOVNITŘ_x000d_
ÚPRAVY:_x000d_
-REPAS CELÉHO RÁMU_x000d_
-VLOŽENÍ NOVÉ IZOLAČNÍ VÝPLNĚ DVOJSKLO 4/8/4 DO KŘÍDEL_x000d_
- KOVÁNÍ OCELOVÉ (V PŘÍPADĚ NEPŮVODNÍHO KOVÁNÍ BUDE_x000d_
NAHRAZENO KOVÁNÍM DLE VÝBĚRU Z KATALOGU VZHLEDOVĚ STEJNÉ_x000d_
JAKO PŮVODNÍ - ODSOUHLASÍ PROJEKTANT NA KD)_x000d_
ROZSAH REPASÍ:_x000d_
ODSTRANĚNÍ PŮVODNÍCH NÁTĚRŮ (OPÁLENÍ, ŠKRABÁNÍ, CHEMICKY)_x000d_
NESMÍ BÝT POŠKOZENA DŘEVNÍ HMOTA, ZPEVNĚNÍ UVOLNĚNÝCH_x000d_
KONSTRUKČNÍCH ČÁSTÍ LEPIDLEM. PŘÍPADNÉ NEPŮVODNÍ ČÁSTI_x000d_
BUDOU ODSTRANĚNY A VEŠKERÉ DEFEKTY VYSPRAVENY NOVÝM_x000d_
ZDRAVÝM DŘEVEM, PŘÍPADNĚ ZATMELENY. SKLENĚNÉ OKENNÍ_x000d_
TABULKY BUDOU FIXOVÁNY A PO ODSTRANĚNÍ NESOURODÉHO_x000d_
STARÉHO ČI NEPŮVODNÍHO SKLENÁŘSKÉHO TMELU BUDE DOPLNĚN_x000d_
CHYBĚJÍCÍ SKLENÁŘSKÝ TMEL NOVÝM. PRASKLÉ OKENNÍ TABULKY_x000d_
BUDOU NAHRAZENY NOVÝMI. PŘI NESOUDRŽNOSTI VENKOVNÍ_x000d_
OKAPNICE A SILNÉ DOŽILOSTI BUDOU NAHRAZENY NOVÝMI TVAROVĚ_x000d_
SHODNÝMI. NÁTĚRY PROVÉST TRADIČNÍ TECHNOLOGIÍ: PODTMELENÍ,_x000d_
TMELENÍ A 2x KRYCÍ OLEJOFERMEŽOVÝ NÁTĚR V BARVĚ HNĚDÁ, CO_x000d_
NEJVÍCE PODOBNÉ STÁVAJÍCÍ. BARVA BUDE ODSOUHLASENA_x000d_
INVESTOREM NA KD.</t>
  </si>
  <si>
    <t>"O16" 2</t>
  </si>
  <si>
    <t>132</t>
  </si>
  <si>
    <t>O17</t>
  </si>
  <si>
    <t xml:space="preserve">Jednoduché okno 500x1000 mm - repase celého rámu a  křídel, nová výplň křídel - ozn. O17</t>
  </si>
  <si>
    <t>-1536039542</t>
  </si>
  <si>
    <t>"O17" 1</t>
  </si>
  <si>
    <t>133</t>
  </si>
  <si>
    <t>O18</t>
  </si>
  <si>
    <t>Kastlové okno (dvojité okno) 1200x2400 mm - repase celého rámu a vnitřních a vnějších křídel, nová výplň vnějších křídel - ozn. O18</t>
  </si>
  <si>
    <t>2088135681</t>
  </si>
  <si>
    <t>"O18" 4</t>
  </si>
  <si>
    <t>134</t>
  </si>
  <si>
    <t>O19</t>
  </si>
  <si>
    <t>Kastlové okno (dvojité okno) 1400x2400 mm - repase celého rámu a vnitřních a vnějších křídel, nová výplň vnějších křídel - ozn. O19</t>
  </si>
  <si>
    <t>765018845</t>
  </si>
  <si>
    <t>"O19" 1</t>
  </si>
  <si>
    <t>135</t>
  </si>
  <si>
    <t>O20</t>
  </si>
  <si>
    <t>Kastlové okno (dvojité okno) 1200x850 mm - repase celého rámu a vnitřních a vnějších křídel, nová výplň vnějších křídel - ozn. O20</t>
  </si>
  <si>
    <t>1799860829</t>
  </si>
  <si>
    <t>"O20" 4</t>
  </si>
  <si>
    <t>136</t>
  </si>
  <si>
    <t>O21</t>
  </si>
  <si>
    <t>Kastlové okno (dvojité okno) 1400x850 mm - repase celého rámu a vnitřních a vnějších křídel, nová výplň vnějších křídel - ozn. O21</t>
  </si>
  <si>
    <t>1372399434</t>
  </si>
  <si>
    <t>Poznámka k položce:_x000d_
KASTLOVÉ OKNO (DVOJITÉ OKNO)_x000d_
- VNĚJŠÍ I VNITŘNÍ KŘÍDLA OTEVÍRAVÁ DOVNITŘ_x000d_
ÚPRAVY:_x000d_
-REPAS CELÉHO RÁMU A VNITŘNÍCH KŘÍDEL I VNĚJŠÍCH KŘÍDEL_x000d_
-VLOŽENÍ NOVÉ IZOLAČNÍ VÝPLNĚ DVOJSKLO 4/8/4 DO VNĚJŠÍCH_x000d_
KŘÍDEL_x000d_
- KOVÁNÍ OCELOVÉ (V PŘÍPADĚ NEPŮVODNÍHO KOVÁNÍ BUDE_x000d_
NAHRAZENO KOVÁNÍM DLE VÝBĚRU Z KATALOGU VZHLEDOVĚ STEJNÉ_x000d_
JAKO PŮVODNÍ - ODSOUHLASÍ PROJEKTANT NA KD)_x000d_
ROZSAH REPASÍ:_x000d_
ODSTRANĚNÍ PŮVODNÍCH NÁTĚRŮ (OPÁLENÍ, ŠKRABÁNÍ, CHEMICKY)_x000d_
NESMÍ BÝT POŠKOZENA DŘEVNÍ HMOTA, ZPEVNĚNÍ UVOLNĚNÝCH_x000d_
KONSTRUKČNÍCH ČÁSTÍ LEPIDLEM. PŘÍPADNÉ NEPŮVODNÍ ČÁSTI_x000d_
BUDOU ODSTRANĚNY A VEŠKERÉ DEFEKTY VYSPRAVENY NOVÝM_x000d_
ZDRAVÝM DŘEVEM, PŘÍPADNĚ ZATMELENY. SKLENĚNÉ OKENNÍ_x000d_
TABULKY BUDOU FIXOVÁNY A PO ODSTRANĚNÍ NESOURODÉHO_x000d_
STARÉHO ČI NEPŮVODNÍHO SKLENÁŘSKÉHO TMELU BUDE DOPLNĚN_x000d_
CHYBĚJÍCÍ SKLENÁŘSKÝ TMEL NOVÝM. PRASKLÉ OKENNÍ TABULKY_x000d_
BUDOU NAHRAZENY NOVÝMI. PŘI NESOUDRŽNOSTI VENKOVNÍ_x000d_
OKAPNICE A SILNÉ DOŽILOSTI BUDOU NAHRAZENY NOVÝMI TVAROVĚ_x000d_
SHODNÝMI. NÁTĚRY PROVÉST TRADIČNÍ TECHNOLOGIÍ: PODTMELENÍ,_x000d_
TMELENÍ A 2x KRYCÍ OLEJOFERMEŽOVÝ NÁTĚR V BARVĚ HNĚDÁ, CO_x000d_
NEJVÍCE PODOBNÉ STÁVAJÍCÍ.</t>
  </si>
  <si>
    <t>"O21" 2</t>
  </si>
  <si>
    <t>137</t>
  </si>
  <si>
    <t>O22</t>
  </si>
  <si>
    <t>Kastlové okno (dvojité okno) 1400x3300 mm - repase celého rámu a vnitřních a vnějších křídel, nová výplň vnějších křídel - ozn. O22</t>
  </si>
  <si>
    <t>-9244906</t>
  </si>
  <si>
    <t>"O22" 1</t>
  </si>
  <si>
    <t>138</t>
  </si>
  <si>
    <t>O23</t>
  </si>
  <si>
    <t>Kastlové okno (dvojité okno) 1100x2400 mm - repase celého rámu a vnitřních a vnějších křídel, nová výplň vnějších křídel - ozn. O23</t>
  </si>
  <si>
    <t>-1117752447</t>
  </si>
  <si>
    <t>"O23" 1</t>
  </si>
  <si>
    <t>139</t>
  </si>
  <si>
    <t>O24</t>
  </si>
  <si>
    <t>Jednoduché okno s vloženými dveřmi 1800x2780 mm - repase celého rámu a křídel, nová výplň křídel - ozn. O24</t>
  </si>
  <si>
    <t>-247464614</t>
  </si>
  <si>
    <t>Poznámka k položce:_x000d_
JEDNODUCHÉ OKNO S VLOŽENÝMI DVEŘMI_x000d_
- VNĚJŠÍ KŘÍDLA OTEVÍRAVÁ DOVNITŘ_x000d_
ÚPRAVY:_x000d_
-REPAS CELÉHO RÁMU_x000d_
-VLOŽENÍ NOVÉ IZOLAČNÍ VÝPLNĚ DVOJSKLO 4/8/4 DO KŘÍDEL_x000d_
- KOVÁNÍ OCELOVÉ (V PŘÍPADĚ NEPŮVODNÍHO KOVÁNÍ BUDE_x000d_
NAHRAZENO KOVÁNÍM DLE VÝBĚRU Z KATALOGU VZHLEDOVĚ STEJNÉ_x000d_
JAKO PŮVODNÍ - ODSOUHLASÍ PROJEKTANT NA KD)_x000d_
ROZSAH REPASÍ:_x000d_
ODSTRANĚNÍ PŮVODNÍCH NÁTĚRŮ (OPÁLENÍ, ŠKRABÁNÍ, CHEMICKY)_x000d_
NESMÍ BÝT POŠKOZENA DŘEVNÍ HMOTA, ZPEVNĚNÍ UVOLNĚNÝCH_x000d_
KONSTRUKČNÍCH ČÁSTÍ LEPIDLEM. PŘÍPADNÉ NEPŮVODNÍ ČÁSTI_x000d_
BUDOU ODSTRANĚNY A VEŠKERÉ DEFEKTY VYSPRAVENY NOVÝM_x000d_
ZDRAVÝM DŘEVEM, PŘÍPADNĚ ZATMELENY. SKLENĚNÉ OKENNÍ_x000d_
TABULKY BUDOU FIXOVÁNY A PO ODSTRANĚNÍ NESOURODÉHO_x000d_
STARÉHO ČI NEPŮVODNÍHO SKLENÁŘSKÉHO TMELU BUDE DOPLNĚN_x000d_
CHYBĚJÍCÍ SKLENÁŘSKÝ TMEL NOVÝM. PRASKLÉ OKENNÍ TABULKY_x000d_
BUDOU NAHRAZENY NOVÝMI. PŘI NESOUDRŽNOSTI VENKOVNÍ_x000d_
OKAPNICE A SILNÉ DOŽILOSTI BUDOU NAHRAZENY NOVÝMI TVAROVĚ_x000d_
SHODNÝMI. NÁTĚRY PROVÉST TRADIČNÍ TECHNOLOGIÍ: PODTMELENÍ,_x000d_
TMELENÍ A 2x KRYCÍ OLEJOFERMEŽOVÝ NÁTĚR V BARVĚ HNĚDÁ, CO_x000d_
NEJVÍCE PODOBNÉ STÁVAJÍCÍ. BARVA BUDE ODSOUHLASENA_x000d_
INVESTOREM NA KD.</t>
  </si>
  <si>
    <t>"O24" 2</t>
  </si>
  <si>
    <t>140</t>
  </si>
  <si>
    <t>O25</t>
  </si>
  <si>
    <t>Kastlové okno (dvojité okno) 800x1880 mm - repase celého rámu a vnitřních a vnějších křídel, nová výplň vnějších křídel - ozn. O25</t>
  </si>
  <si>
    <t>-614865941</t>
  </si>
  <si>
    <t>"O25" 9</t>
  </si>
  <si>
    <t>141</t>
  </si>
  <si>
    <t>O26</t>
  </si>
  <si>
    <t>Kastlové okno (dvojité okno) 550x1880 mm - repase celého rámu a vnitřních a vnějších křídel, nová výplň vnějších křídel - ozn. O26</t>
  </si>
  <si>
    <t>-1048378550</t>
  </si>
  <si>
    <t>"O26" 2</t>
  </si>
  <si>
    <t>142</t>
  </si>
  <si>
    <t>O27</t>
  </si>
  <si>
    <t>Kastlové okno (dvojité okno) 1600x1880 mm - repase celého rámu a vnitřních a vnějších křídel, nová výplň vnějších křídel - ozn. O27</t>
  </si>
  <si>
    <t>2027652415</t>
  </si>
  <si>
    <t>"O27" 2</t>
  </si>
  <si>
    <t>143</t>
  </si>
  <si>
    <t>O28</t>
  </si>
  <si>
    <t>Kastlové okno (dvojité okno) 1200x1880 mm - repase celého rámu a vnitřních a vnějších křídel, nová výplň vnějších křídel - ozn. O28</t>
  </si>
  <si>
    <t>875259702</t>
  </si>
  <si>
    <t>"O28" 3</t>
  </si>
  <si>
    <t>144</t>
  </si>
  <si>
    <t>O29</t>
  </si>
  <si>
    <t>Kastlové okno (dvojité okno) 2000x1880 mm - repase celého rámu a vnitřních a vnějších křídel, nová výplň vnějších křídel - ozn. O29</t>
  </si>
  <si>
    <t>568849679</t>
  </si>
  <si>
    <t>"O29" 1</t>
  </si>
  <si>
    <t>145</t>
  </si>
  <si>
    <t>O30</t>
  </si>
  <si>
    <t>Kastlové okno (dvojité okno) 600x1880 mm - repase celého rámu a vnitřních a vnějších křídel, nová výplň vnějších křídel - ozn. O30</t>
  </si>
  <si>
    <t>-958470007</t>
  </si>
  <si>
    <t>"O30" 4</t>
  </si>
  <si>
    <t>146</t>
  </si>
  <si>
    <t>O31</t>
  </si>
  <si>
    <t>Kastlové okno (dvojité okno) 900x1880 mm - repase celého rámu a vnitřních a vnějších křídel, nová výplň vnějších křídel - ozn. O31</t>
  </si>
  <si>
    <t>-844958944</t>
  </si>
  <si>
    <t>"O31" 3</t>
  </si>
  <si>
    <t>147</t>
  </si>
  <si>
    <t>O32</t>
  </si>
  <si>
    <t>Kastlové okno (dvojité okno) 900x600 mm - repase celého rámu a vnitřních a vnějších křídel, nová výplň vnějších křídel - ozn. O32</t>
  </si>
  <si>
    <t>-207782163</t>
  </si>
  <si>
    <t>"O32" 1</t>
  </si>
  <si>
    <t>148</t>
  </si>
  <si>
    <t>O33</t>
  </si>
  <si>
    <t xml:space="preserve">Jednoduché okno 880x900 mm - repase celého rámu a  křídel, nová výplň křídel - ozn. O33</t>
  </si>
  <si>
    <t>-838955476</t>
  </si>
  <si>
    <t>"O33" 2</t>
  </si>
  <si>
    <t>149</t>
  </si>
  <si>
    <t>O34</t>
  </si>
  <si>
    <t>Jednoduché okno s vloženými dveřmi 2000x2970 mm - repase celého rámu a křídel, nová výplň křídel - ozn. O34</t>
  </si>
  <si>
    <t>-523398694</t>
  </si>
  <si>
    <t>"O34" 1</t>
  </si>
  <si>
    <t>150</t>
  </si>
  <si>
    <t>O35</t>
  </si>
  <si>
    <t xml:space="preserve">Jednoduché okno arkýře 900x1530 mm - repase celého rámu a  křídel, nová výplň křídel - ozn. O35</t>
  </si>
  <si>
    <t>-1077391915</t>
  </si>
  <si>
    <t>Poznámka k položce:_x000d_
JEDNODUCHÉ OKNO ARKÝŘE_x000d_
- VNĚJŠÍ KŘÍDLA OTEVÍRAVÁ DOVNITŘ_x000d_
ÚPRAVY:_x000d_
-REPAS CELÉHO RÁMU_x000d_
-VLOŽENÍ NOVÉ IZOLAČNÍ VÝPLNĚ DVOJSKLO 4/8/4 DO KŘÍDEL_x000d_
- KOVÁNÍ OCELOVÉ (V PŘÍPADĚ NEPŮVODNÍHO KOVÁNÍ BUDE_x000d_
NAHRAZENO KOVÁNÍM DLE VÝBĚRU Z KATALOGU VZHLEDOVĚ STEJNÉ_x000d_
JAKO PŮVODNÍ - ODSOUHLASÍ PROJEKTANT NA KD)_x000d_
ROZSAH REPASÍ:_x000d_
ODSTRANĚNÍ PŮVODNÍCH NÁTĚRŮ (OPÁLENÍ, ŠKRABÁNÍ, CHEMICKY)_x000d_
NESMÍ BÝT POŠKOZENA DŘEVNÍ HMOTA, ZPEVNĚNÍ UVOLNĚNÝCH_x000d_
KONSTRUKČNÍCH ČÁSTÍ LEPIDLEM. PŘÍPADNÉ NEPŮVODNÍ ČÁSTI_x000d_
BUDOU ODSTRANĚNY A VEŠKERÉ DEFEKTY VYSPRAVENY NOVÝM_x000d_
ZDRAVÝM DŘEVEM, PŘÍPADNĚ ZATMELENY. SKLENĚNÉ OKENNÍ_x000d_
TABULKY BUDOU FIXOVÁNY A PO ODSTRANĚNÍ NESOURODÉHO_x000d_
STARÉHO ČI NEPŮVODNÍHO SKLENÁŘSKÉHO TMELU BUDE DOPLNĚN_x000d_
CHYBĚJÍCÍ SKLENÁŘSKÝ TMEL NOVÝM. PRASKLÉ OKENNÍ TABULKY_x000d_
BUDOU NAHRAZENY NOVÝMI. PŘI NESOUDRŽNOSTI VENKOVNÍ_x000d_
OKAPNICE A SILNÉ DOŽILOSTI BUDOU NAHRAZENY NOVÝMI TVAROVĚ_x000d_
SHODNÝMI. NÁTĚRY PROVÉST TRADIČNÍ TECHNOLOGIÍ: PODTMELENÍ,_x000d_
TMELENÍ A 2x KRYCÍ OLEJOFERMEŽOVÝ NÁTĚR V BARVĚ HNĚDÁ, CO_x000d_
NEJVÍCE PODOBNÉ STÁVAJÍCÍ. BARVA BUDE ODSOUHLASENA_x000d_
INVESTOREM NA KD.</t>
  </si>
  <si>
    <t>"O35" 2</t>
  </si>
  <si>
    <t>151</t>
  </si>
  <si>
    <t>O36</t>
  </si>
  <si>
    <t xml:space="preserve">Jednoduché okno arkýře 600x1530 mm - repase celého rámu a  křídel, nová výplň křídel - ozn. O36</t>
  </si>
  <si>
    <t>1122232575</t>
  </si>
  <si>
    <t>"O36" 2</t>
  </si>
  <si>
    <t>152</t>
  </si>
  <si>
    <t>T1</t>
  </si>
  <si>
    <t>Stávající vnitřní parapety, kompletní repase - ozn. T1</t>
  </si>
  <si>
    <t>-1032402726</t>
  </si>
  <si>
    <t>Poznámka k položce:_x000d_
STÁVAJÍCÍ VNITŘNÍ PARAPETY_x000d_
-MATERIÁL: DŘEVĚNÉ, DŘEVOTŘÍSKOVÉ_x000d_
-BUDE PROVEDENO REPASOVÁNÍ VŠECH STÁVAJÍCÍCH_x000d_
PARAPETŮ (ODSTRANĚNÍ PŮVODNÍCH NÁTĚRŮ - OPÁLENÍ,_x000d_
ŠKRÁBÁNÍ, CHEMICKY, NESMÍ BÝT POŠKOZENA DŘEVNÍ_x000d_
HMOTA, ZPEVNĚNÍ UVOLNĚNÝCH KONSTRUKČNÍCH ČÁSTÍ_x000d_
LEPIDLEM, V PŘÍPADNĚ NADMĚRNÉHO POŠKOZENÍ_x000d_
PARAPET NAHRADIT ZA NOVÝ O STEJNÉM TVARU A_x000d_
PROFILACI JAKO PŮVODNÍ_x000d_
-POVRCHOVÁ ÚPRAVA DŘEVĚNÝCH PARAPETŮ: NÁTĚR -_x000d_
BARVA BÍLÁ_x000d_
-DLE PŘÍSLUŠNÉHO OKNA</t>
  </si>
  <si>
    <t>D.1.1.23 - Výpis truhlářských výrobků</t>
  </si>
  <si>
    <t>"T1" 1*2,0+5*1,8+12*1,72+10*1,6+3*1,4+28*1,2+1*1,1+2*1,0+8*0,9+2*0,88+22*0,8+22*0,6+4*0,55+1*0,5</t>
  </si>
  <si>
    <t>153</t>
  </si>
  <si>
    <t>998766313</t>
  </si>
  <si>
    <t>Přesun hmot procentní pro kce truhlářské ruční v objektech v přes 12 do 24 m</t>
  </si>
  <si>
    <t>536761928</t>
  </si>
  <si>
    <t>Přesun hmot pro konstrukce truhlářské stanovený procentní sazbou (%) z ceny vodorovná dopravní vzdálenost do 50 m ruční (bez užití mechanizace) v objektech výšky přes 12 do 24 m</t>
  </si>
  <si>
    <t>771</t>
  </si>
  <si>
    <t>Podlahy z dlaždic</t>
  </si>
  <si>
    <t>154</t>
  </si>
  <si>
    <t>771121011</t>
  </si>
  <si>
    <t>Nátěr penetrační na podlahu</t>
  </si>
  <si>
    <t>345785421</t>
  </si>
  <si>
    <t>Příprava podkladu před provedením dlažby nátěr penetrační na podlahu</t>
  </si>
  <si>
    <t>155</t>
  </si>
  <si>
    <t>771571810</t>
  </si>
  <si>
    <t>Demontáž podlah z dlaždic keramických kladených do malty</t>
  </si>
  <si>
    <t>-1629568726</t>
  </si>
  <si>
    <t>demontáž dlažby ve sprchových boxech</t>
  </si>
  <si>
    <t>"1.NP" 0,9*1,0*5+0,8*0,8</t>
  </si>
  <si>
    <t>"2.NP" 0,9*1,0*8</t>
  </si>
  <si>
    <t>156</t>
  </si>
  <si>
    <t>771574619</t>
  </si>
  <si>
    <t>Montáž podlah keramických hladkých lepených cementovým standardním lepidlem přes 22 do 25 ks/m2</t>
  </si>
  <si>
    <t>-1204062352</t>
  </si>
  <si>
    <t>Montáž podlah z dlaždic keramických lepených cementovým standardním lepidlem hladkých, tloušťky do 10 mm přes 22 do 25 ks/m2</t>
  </si>
  <si>
    <t>"sprchové kouty - doplnění dlažby kolem vaničky" 0,9*0,2*9</t>
  </si>
  <si>
    <t>157</t>
  </si>
  <si>
    <t>59761159</t>
  </si>
  <si>
    <t>dlažba keramická slinutá mrazuvzdorná povrch hladký/matný tl do 10mm přes 22 do 25ks/m2</t>
  </si>
  <si>
    <t>-147668658</t>
  </si>
  <si>
    <t>1,62*1,1 'Přepočtené koeficientem množství</t>
  </si>
  <si>
    <t>158</t>
  </si>
  <si>
    <t>771591112</t>
  </si>
  <si>
    <t>Izolace pod dlažbu nátěrem nebo stěrkou ve dvou vrstvách</t>
  </si>
  <si>
    <t>1767435543</t>
  </si>
  <si>
    <t>Izolace podlahy pod dlažbu nátěrem nebo stěrkou ve dvou vrstvách</t>
  </si>
  <si>
    <t>159</t>
  </si>
  <si>
    <t>771591117</t>
  </si>
  <si>
    <t>Podlahy spárování akrylem</t>
  </si>
  <si>
    <t>-2001681450</t>
  </si>
  <si>
    <t>Podlahy - dokončovací práce spárování akrylem</t>
  </si>
  <si>
    <t>55,0</t>
  </si>
  <si>
    <t>160</t>
  </si>
  <si>
    <t>771591121</t>
  </si>
  <si>
    <t>Podlahy separační provazec do pružných spar průměru 4 mm</t>
  </si>
  <si>
    <t>-720475171</t>
  </si>
  <si>
    <t>Podlahy - dokončovací práce separační provazec do pružných spar, průměru 4 mm</t>
  </si>
  <si>
    <t>161</t>
  </si>
  <si>
    <t>771591184</t>
  </si>
  <si>
    <t>Pracnější řezání podlah z dlaždic keramických rovné</t>
  </si>
  <si>
    <t>-286941985</t>
  </si>
  <si>
    <t>Podlahy - dokončovací práce pracnější řezání dlaždic keramických rovné</t>
  </si>
  <si>
    <t>162</t>
  </si>
  <si>
    <t>771592011</t>
  </si>
  <si>
    <t>Čištění vnitřních ploch podlah nebo schodišť po položení dlažby chemickými prostředky</t>
  </si>
  <si>
    <t>267008701</t>
  </si>
  <si>
    <t>Čištění vnitřních ploch po položení dlažby podlah nebo schodišť chemickými prostředky</t>
  </si>
  <si>
    <t>163</t>
  </si>
  <si>
    <t>998771313</t>
  </si>
  <si>
    <t>Přesun hmot procentní pro podlahy z dlaždic ruční v objektech v přes 12 do 24 m</t>
  </si>
  <si>
    <t>-526975065</t>
  </si>
  <si>
    <t>Přesun hmot pro podlahy z dlaždic stanovený procentní sazbou (%) z ceny vodorovná dopravní vzdálenost do 50 m ruční (bez užití mechanizace) v objektech výšky přes 12 do 24 m</t>
  </si>
  <si>
    <t>781</t>
  </si>
  <si>
    <t>Dokončovací práce - obklady</t>
  </si>
  <si>
    <t>164</t>
  </si>
  <si>
    <t>781111011</t>
  </si>
  <si>
    <t>Ometení (oprášení) stěny při přípravě podkladu</t>
  </si>
  <si>
    <t>1902602736</t>
  </si>
  <si>
    <t>Příprava podkladu před provedením obkladu oprášení (ometení) stěny</t>
  </si>
  <si>
    <t>165</t>
  </si>
  <si>
    <t>781121011</t>
  </si>
  <si>
    <t>Nátěr penetrační na stěnu</t>
  </si>
  <si>
    <t>-762458522</t>
  </si>
  <si>
    <t>Příprava podkladu před provedením obkladu nátěr penetrační na stěnu</t>
  </si>
  <si>
    <t>166</t>
  </si>
  <si>
    <t>781131112</t>
  </si>
  <si>
    <t>Izolace pod obklad nátěrem nebo stěrkou ve dvou vrstvách</t>
  </si>
  <si>
    <t>426118764</t>
  </si>
  <si>
    <t>Izolace stěny pod obklad izolace nátěrem nebo stěrkou ve dvou vrstvách</t>
  </si>
  <si>
    <t>167</t>
  </si>
  <si>
    <t>781151031</t>
  </si>
  <si>
    <t>Celoplošné vyrovnání podkladu stěrkou tl 3 mm</t>
  </si>
  <si>
    <t>-667412794</t>
  </si>
  <si>
    <t>Příprava podkladu před provedením obkladu celoplošné vyrovnání podkladu stěrkou, tloušťky 3 mm</t>
  </si>
  <si>
    <t>168</t>
  </si>
  <si>
    <t>781471810</t>
  </si>
  <si>
    <t>Demontáž obkladů z obkladaček keramických kladených do malty</t>
  </si>
  <si>
    <t>-584827538</t>
  </si>
  <si>
    <t>Demontáž obkladů z dlaždic keramických kladených do malty</t>
  </si>
  <si>
    <t>úprava vody ve sprchových boxech</t>
  </si>
  <si>
    <t>"1.NP" 1,0*2,25*4+0,9*2,25+2,3*2,0</t>
  </si>
  <si>
    <t>"2.NP" 1,1*2,0+0,9*2,25+1,0*2,25*6</t>
  </si>
  <si>
    <t>169</t>
  </si>
  <si>
    <t>781472219</t>
  </si>
  <si>
    <t>Montáž obkladů keramických hladkých lepených cementovým flexibilním lepidlem přes 22 do 25 ks/m2</t>
  </si>
  <si>
    <t>-1536281513</t>
  </si>
  <si>
    <t>Montáž keramických obkladů stěn lepených cementovým flexibilním lepidlem hladkých přes 22 do 25 ks/m2</t>
  </si>
  <si>
    <t>170</t>
  </si>
  <si>
    <t>59761704</t>
  </si>
  <si>
    <t>obklad keramický nemrazuvzdorný povrch hladký/lesklý tl do 10mm přes 22 do 25ks/m2</t>
  </si>
  <si>
    <t>490125257</t>
  </si>
  <si>
    <t>33,35*1,1 'Přepočtené koeficientem množství</t>
  </si>
  <si>
    <t>171</t>
  </si>
  <si>
    <t>781472291</t>
  </si>
  <si>
    <t>Příplatek k montáži obkladů keramických lepených cementovým flexibilním lepidlem za plochu do 10 m2</t>
  </si>
  <si>
    <t>581553981</t>
  </si>
  <si>
    <t>Montáž keramických obkladů stěn lepených cementovým flexibilním lepidlem Příplatek k cenám za plochu do 10 m2 jednotlivě</t>
  </si>
  <si>
    <t>172</t>
  </si>
  <si>
    <t>781472292</t>
  </si>
  <si>
    <t>Příplatek k montáži obkladů keramických lepených cementovým flexibilním lepidlem za omezený prostor</t>
  </si>
  <si>
    <t>1469108638</t>
  </si>
  <si>
    <t>Montáž keramických obkladů stěn lepených cementovým flexibilním lepidlem Příplatek k cenám za obklady v omezeném prostoru</t>
  </si>
  <si>
    <t>173</t>
  </si>
  <si>
    <t>781495117</t>
  </si>
  <si>
    <t>Spárování vnitřních obkladů akrylem</t>
  </si>
  <si>
    <t>-1390137506</t>
  </si>
  <si>
    <t>Obklad - dokončující práce ostatní práce spárování akrylem</t>
  </si>
  <si>
    <t>174</t>
  </si>
  <si>
    <t>781495122</t>
  </si>
  <si>
    <t>Separační provazec do pružných spar průměru 4 mm</t>
  </si>
  <si>
    <t>1368569276</t>
  </si>
  <si>
    <t>Obklad - dokončující práce ostatní práce separační provazec do pružných spar, průměru 4 mm</t>
  </si>
  <si>
    <t>175</t>
  </si>
  <si>
    <t>781495211</t>
  </si>
  <si>
    <t>Čištění vnitřních ploch stěn po provedení obkladu chemickými prostředky</t>
  </si>
  <si>
    <t>537406150</t>
  </si>
  <si>
    <t>Čištění vnitřních ploch po provedení obkladu stěn chemickými prostředky</t>
  </si>
  <si>
    <t>176</t>
  </si>
  <si>
    <t>998781313</t>
  </si>
  <si>
    <t>Přesun hmot procentní pro obklady keramické ruční v objektech v přes 12 do 24 m</t>
  </si>
  <si>
    <t>-1564559540</t>
  </si>
  <si>
    <t>Přesun hmot pro obklady keramické stanovený procentní sazbou (%) z ceny vodorovná dopravní vzdálenost do 50 m ruční (bez užití mechanizace) v objektech výšky přes 12 do 24 m</t>
  </si>
  <si>
    <t>783</t>
  </si>
  <si>
    <t>Dokončovací práce - nátěry</t>
  </si>
  <si>
    <t>177</t>
  </si>
  <si>
    <t>783801403</t>
  </si>
  <si>
    <t>Oprášení omítek před provedením nátěru</t>
  </si>
  <si>
    <t>-1187137796</t>
  </si>
  <si>
    <t>Příprava podkladu omítek před provedením nátěru oprášení</t>
  </si>
  <si>
    <t>178</t>
  </si>
  <si>
    <t>783823133</t>
  </si>
  <si>
    <t>Penetrační silikátový nátěr hladkých, tenkovrstvých zrnitých nebo štukových omítek</t>
  </si>
  <si>
    <t>-1583574225</t>
  </si>
  <si>
    <t>Penetrační nátěr omítek hladkých omítek hladkých, zrnitých tenkovrstvých nebo štukových stupně členitosti 1 a 2 silikátový</t>
  </si>
  <si>
    <t>179</t>
  </si>
  <si>
    <t>783827423</t>
  </si>
  <si>
    <t>Krycí dvojnásobný silikátový nátěr omítek stupně členitosti 1 a 2</t>
  </si>
  <si>
    <t>255279162</t>
  </si>
  <si>
    <t>Krycí (ochranný ) nátěr omítek dvojnásobný hladkých omítek hladkých, zrnitých tenkovrstvých nebo štukových stupně členitosti 1 a 2 silikátový</t>
  </si>
  <si>
    <t>784</t>
  </si>
  <si>
    <t>Dokončovací práce - malby a tapety</t>
  </si>
  <si>
    <t>180</t>
  </si>
  <si>
    <t>784121001</t>
  </si>
  <si>
    <t>Oškrabání malby v místnostech v do 3,80 m</t>
  </si>
  <si>
    <t>-74865456</t>
  </si>
  <si>
    <t>Oškrabání malby v místnostech výšky do 3,80 m</t>
  </si>
  <si>
    <t>181</t>
  </si>
  <si>
    <t>784171101</t>
  </si>
  <si>
    <t>Zakrytí vnitřních podlah včetně pozdějšího odkrytí</t>
  </si>
  <si>
    <t>1698667583</t>
  </si>
  <si>
    <t>Zakrytí nemalovaných ploch (materiál ve specifikaci) včetně pozdějšího odkrytí podlah</t>
  </si>
  <si>
    <t>"mč. 016" 40,34</t>
  </si>
  <si>
    <t>"mč. 131" 19,53</t>
  </si>
  <si>
    <t>"mč. 132" 20,05</t>
  </si>
  <si>
    <t>"mč. 203, 214, 226" 2,65+25,10+2,13</t>
  </si>
  <si>
    <t>"mč. 125, 129" 27,23+3,38</t>
  </si>
  <si>
    <t>182</t>
  </si>
  <si>
    <t>28323157</t>
  </si>
  <si>
    <t>fólie pro malířské potřeby zakrývací tl 14µ 4x5m</t>
  </si>
  <si>
    <t>479726851</t>
  </si>
  <si>
    <t>140,41*1,05 'Přepočtené koeficientem množství</t>
  </si>
  <si>
    <t>183</t>
  </si>
  <si>
    <t>784171111</t>
  </si>
  <si>
    <t>Zakrytí vnitřních ploch stěn v místnostech v do 3,80 m</t>
  </si>
  <si>
    <t>1935000638</t>
  </si>
  <si>
    <t>Zakrytí nemalovaných ploch (materiál ve specifikaci) včetně pozdějšího odkrytí svislých ploch např. stěn, oken, dveří v místnostech výšky do 3,80</t>
  </si>
  <si>
    <t>20,0</t>
  </si>
  <si>
    <t>184</t>
  </si>
  <si>
    <t>268205749</t>
  </si>
  <si>
    <t>20*1,05 'Přepočtené koeficientem množství</t>
  </si>
  <si>
    <t>185</t>
  </si>
  <si>
    <t>784181101</t>
  </si>
  <si>
    <t>Základní akrylátová jednonásobná bezbarvá penetrace podkladu v místnostech v do 3,80 m</t>
  </si>
  <si>
    <t>-2010249752</t>
  </si>
  <si>
    <t>Penetrace podkladu jednonásobná základní akrylátová bezbarvá v místnostech výšky do 3,80 m</t>
  </si>
  <si>
    <t>186</t>
  </si>
  <si>
    <t>784221101</t>
  </si>
  <si>
    <t>Dvojnásobné bílé malby ze směsí za sucha dobře otěruvzdorných v místnostech do 3,80 m</t>
  </si>
  <si>
    <t>-1999865068</t>
  </si>
  <si>
    <t>Malby z malířských směsí otěruvzdorných za sucha dvojnásobné, bílé za sucha otěruvzdorné dobře v místnostech výšky do 3,80 m</t>
  </si>
  <si>
    <t>Mezisoučet</t>
  </si>
  <si>
    <t>"mč. 131 stěny a strop" 3,27*(3,8*2+5,05*2)+19,53</t>
  </si>
  <si>
    <t>"mč. 132 stěny a strop" 3,27*(4,025*2+5,0*2)+20,05</t>
  </si>
  <si>
    <t>"koupelny" 75,0</t>
  </si>
  <si>
    <t>VRN</t>
  </si>
  <si>
    <t>Vedlejší rozpočtové náklady</t>
  </si>
  <si>
    <t>VRN1</t>
  </si>
  <si>
    <t>Průzkumné, geodetické a projektové práce</t>
  </si>
  <si>
    <t>187</t>
  </si>
  <si>
    <t>010001000</t>
  </si>
  <si>
    <t>soubor</t>
  </si>
  <si>
    <t>1024</t>
  </si>
  <si>
    <t>-427783545</t>
  </si>
  <si>
    <t>VRN3</t>
  </si>
  <si>
    <t>Zařízení staveniště</t>
  </si>
  <si>
    <t>188</t>
  </si>
  <si>
    <t>030001000</t>
  </si>
  <si>
    <t>-1562017520</t>
  </si>
  <si>
    <t>189</t>
  </si>
  <si>
    <t>034503000</t>
  </si>
  <si>
    <t>Informační tabule na staveništi</t>
  </si>
  <si>
    <t>1104607945</t>
  </si>
  <si>
    <t>VRN4</t>
  </si>
  <si>
    <t>Inženýrská činnost</t>
  </si>
  <si>
    <t>190</t>
  </si>
  <si>
    <t>043203000</t>
  </si>
  <si>
    <t>Stanovení vlhkosti zdiva a zasolení zdiva</t>
  </si>
  <si>
    <t>318083586</t>
  </si>
  <si>
    <t>Měření, monitoring, rozbory bez rozlišení</t>
  </si>
  <si>
    <t>VRN5</t>
  </si>
  <si>
    <t>Finanční náklady</t>
  </si>
  <si>
    <t>191</t>
  </si>
  <si>
    <t>051002000</t>
  </si>
  <si>
    <t>Pojistné</t>
  </si>
  <si>
    <t>-997229166</t>
  </si>
  <si>
    <t>Poznámka k položce:_x000d_
Podrobněji viz SOD.</t>
  </si>
  <si>
    <t>192</t>
  </si>
  <si>
    <t>054002000</t>
  </si>
  <si>
    <t>Bankovní záruka za záruční lhůtu</t>
  </si>
  <si>
    <t>1300181358</t>
  </si>
  <si>
    <t>Záruka, reklamace</t>
  </si>
  <si>
    <t>193</t>
  </si>
  <si>
    <t>056002000</t>
  </si>
  <si>
    <t>Bankovní záruka za realizaci díla</t>
  </si>
  <si>
    <t>1657567681</t>
  </si>
  <si>
    <t>Bankovní záruka</t>
  </si>
  <si>
    <t>VRN6</t>
  </si>
  <si>
    <t>Územní vlivy</t>
  </si>
  <si>
    <t>194</t>
  </si>
  <si>
    <t>065002000</t>
  </si>
  <si>
    <t>Mimostaveništní doprava materiálů</t>
  </si>
  <si>
    <t>1855914303</t>
  </si>
  <si>
    <t>D.1.4.b - Elektroinstalace</t>
  </si>
  <si>
    <t>Soupis:</t>
  </si>
  <si>
    <t>01 - Silnoproud - materiál</t>
  </si>
  <si>
    <t>D1 - EL.PŘÍSTROJE A KRABICE</t>
  </si>
  <si>
    <t>D2 - KABELY A VODIČE</t>
  </si>
  <si>
    <t>D3 - TRUBKY, NOSNÉ SYSTÉMY A UPEVŇOVACÍ MATERIÁL</t>
  </si>
  <si>
    <t>D4 - SVÍTIDLA A ZDROJE OSVĚTLENÍ</t>
  </si>
  <si>
    <t>D5 - OSTATNÍ</t>
  </si>
  <si>
    <t>D1</t>
  </si>
  <si>
    <t>EL.PŘÍSTROJE A KRABICE</t>
  </si>
  <si>
    <t>Pol1</t>
  </si>
  <si>
    <t>jednopólový spínač 3558-A01340 + 3558A-A651 B</t>
  </si>
  <si>
    <t>ks</t>
  </si>
  <si>
    <t>Pol2</t>
  </si>
  <si>
    <t>sériový přepínač 3558-A05340 + 3558A-A652 B</t>
  </si>
  <si>
    <t>Pol3</t>
  </si>
  <si>
    <t>střídavý přepínač 3558-A06340 + 3558A-A651 B</t>
  </si>
  <si>
    <t>Pol4</t>
  </si>
  <si>
    <t>křížový přepínač s rámečkem ABB</t>
  </si>
  <si>
    <t>Pol5</t>
  </si>
  <si>
    <t>dvojitý přepínač střídavý 3558-A52340 + 3558A-A652 B</t>
  </si>
  <si>
    <t>Pol6</t>
  </si>
  <si>
    <t>zapínací tlač. ovladač se světlem 3553-93289 B</t>
  </si>
  <si>
    <t>Pol7</t>
  </si>
  <si>
    <t>jednopólový spínač v krytí IP 44 3558-A06940</t>
  </si>
  <si>
    <t>Pol8</t>
  </si>
  <si>
    <t>sériový přepínač v krytí IP 44 3558-A05940</t>
  </si>
  <si>
    <t>Pol9</t>
  </si>
  <si>
    <t>rámeček 1násobný ABB 3901A-B10 B (pro vypínače)</t>
  </si>
  <si>
    <t>Pol10</t>
  </si>
  <si>
    <t>zásuvka 230 V s rámečkem a clonkami sam. dod., 5519A-A02352 B,3901A-B10 B</t>
  </si>
  <si>
    <t>Pol11</t>
  </si>
  <si>
    <t>zásuvka 230 V s ochraným víčkem a clonkami, IP44</t>
  </si>
  <si>
    <t>Pol12</t>
  </si>
  <si>
    <t>zásuvka pro vyrovnání potenciálů s rámečkem sam.dod., ABB 2495-0-0059</t>
  </si>
  <si>
    <t>Pol13</t>
  </si>
  <si>
    <t>nás.zásuvka 230 V s ochraným víčkem,IP 44,5518 A-2929 B</t>
  </si>
  <si>
    <t>Pol14</t>
  </si>
  <si>
    <t>nástěnná zásuvka 400 V/16A , IP44, D 4105</t>
  </si>
  <si>
    <t>Pol15</t>
  </si>
  <si>
    <t>přístrojová krabice KU 68 (zdivo,vestavba)</t>
  </si>
  <si>
    <t>Pol16</t>
  </si>
  <si>
    <t>nástěnné "STOP" tlačítko s krytem</t>
  </si>
  <si>
    <t>Pol17</t>
  </si>
  <si>
    <t>dvojzásuvka 230 V s clonkami, rámečkem a natočenou dutinkou,5513A-C02357 B,3901A-B10</t>
  </si>
  <si>
    <t>Pol18</t>
  </si>
  <si>
    <t>krabicová rozvodka A-BOX 060L</t>
  </si>
  <si>
    <t>Pol19</t>
  </si>
  <si>
    <t>krabicová rozvodka KO 125 nebo plastová rozvodnice pro "PA"</t>
  </si>
  <si>
    <t>Pol20</t>
  </si>
  <si>
    <t>ekvipotenciální svorkovnice</t>
  </si>
  <si>
    <t>Pol21</t>
  </si>
  <si>
    <t>svorka zemnící BECOV ZS4</t>
  </si>
  <si>
    <t>Pol22</t>
  </si>
  <si>
    <t>Bernard svorka s páskem</t>
  </si>
  <si>
    <t>D2</t>
  </si>
  <si>
    <t>KABELY A VODIČE</t>
  </si>
  <si>
    <t>Pol23</t>
  </si>
  <si>
    <t>CYKY 3Jx25 mm2</t>
  </si>
  <si>
    <t>Pol24</t>
  </si>
  <si>
    <t>CSKH-V180 3Jx1,5 mm2</t>
  </si>
  <si>
    <t>Pol25</t>
  </si>
  <si>
    <t>CSKH-V180 3Ox1,5 mm2</t>
  </si>
  <si>
    <t>Pol26</t>
  </si>
  <si>
    <t>CXKH-R 4Jx25 mm2</t>
  </si>
  <si>
    <t>Pol27</t>
  </si>
  <si>
    <t>kabel CXKH-R 5Jx16 mm2</t>
  </si>
  <si>
    <t>Pol28</t>
  </si>
  <si>
    <t>kabel CXKH-R 5Jx10 mm2</t>
  </si>
  <si>
    <t>Pol29</t>
  </si>
  <si>
    <t>kabel CXKH-R 5Jx6 mm2</t>
  </si>
  <si>
    <t>Pol30</t>
  </si>
  <si>
    <t>kabel CXKH-R 5Jx4 mm2</t>
  </si>
  <si>
    <t>Pol31</t>
  </si>
  <si>
    <t>kabel CXKH-R B2 s1d0 5Jx2,5 mm2</t>
  </si>
  <si>
    <t>Pol32</t>
  </si>
  <si>
    <t>kabel CXKH-R B2 s1d0 3Jx2,5 mm2</t>
  </si>
  <si>
    <t>Pol33</t>
  </si>
  <si>
    <t>kabel CXKH-R B2 s1d0 5Jx1,5 mm2</t>
  </si>
  <si>
    <t>Pol34</t>
  </si>
  <si>
    <t>kabel CXKH-R B2 s1d0 3Jx1,5 mm2</t>
  </si>
  <si>
    <t>Pol35</t>
  </si>
  <si>
    <t>kabel CXKH-R B2 s1d0 3Ox1,5 mm2</t>
  </si>
  <si>
    <t>Pol36</t>
  </si>
  <si>
    <t>vodič CYA 25 mm2 zžl.b.</t>
  </si>
  <si>
    <t>Pol37</t>
  </si>
  <si>
    <t>vodič CYA 16 mm2 zžl.b.</t>
  </si>
  <si>
    <t>Pol38</t>
  </si>
  <si>
    <t>vodič CYA 10 mm2 zžl.b.</t>
  </si>
  <si>
    <t>Pol39</t>
  </si>
  <si>
    <t>vodič CYA 6 mm2 zžl.b.</t>
  </si>
  <si>
    <t>Pol40</t>
  </si>
  <si>
    <t>vodič CYA 4 mm2 zžl.b.</t>
  </si>
  <si>
    <t>D3</t>
  </si>
  <si>
    <t>TRUBKY, NOSNÉ SYSTÉMY A UPEVŇOVACÍ MATERIÁL</t>
  </si>
  <si>
    <t>Pol41</t>
  </si>
  <si>
    <t>lišta LHD 110x67,5 vč. příslušenství (spojky, ohyby)</t>
  </si>
  <si>
    <t>Pol42</t>
  </si>
  <si>
    <t>propojovací+spojovací materiál (spojky a ohyby)</t>
  </si>
  <si>
    <t>Pol43</t>
  </si>
  <si>
    <t>lišta LHD18x13 vč. příslušenství (spojky, ohyby)</t>
  </si>
  <si>
    <t>Pol44</t>
  </si>
  <si>
    <t>lišta LHD 32x15 vč. příslušenství (spojky, ohyby)</t>
  </si>
  <si>
    <t>Pol45</t>
  </si>
  <si>
    <t>soubor spoj.a uchyt.materiálu ke kabelovým systémům odolným při požáru</t>
  </si>
  <si>
    <t>D4</t>
  </si>
  <si>
    <t>SVÍTIDLA A ZDROJE OSVĚTLENÍ</t>
  </si>
  <si>
    <t>Pol46</t>
  </si>
  <si>
    <t>K - zářivkové svítidlo pod kuch. linku s integrovaným vypínačem pro osazení lin. zařivkou 1x18W, plastové těleso v samozhašivém provedení</t>
  </si>
  <si>
    <t>Pol47</t>
  </si>
  <si>
    <t>P - storpní LED svítidlo 1x50W, RA 80, 4k, DIFUZOR S PRISMA STRUKTUROU, IP65</t>
  </si>
  <si>
    <t>Pol48</t>
  </si>
  <si>
    <t>Z - nástěnné LED svítidlo s pohyb.čidlem, 18W, 1200lm, 67lm/W, 4000K, HF senzor, IP 66</t>
  </si>
  <si>
    <t>Pol49</t>
  </si>
  <si>
    <t>Y - storpní LED svítidlo 3x12W, RA 80, 4k, DIFUZOR S PRISMA STRUKTUROU, IP40</t>
  </si>
  <si>
    <t>Pol50</t>
  </si>
  <si>
    <t>D - nástěnné LED svítidlo25,6W/840, 4000K, 2310lm,sklo triplex opál mat,IP44</t>
  </si>
  <si>
    <t>Pol51</t>
  </si>
  <si>
    <t>N - nouzové led svítidlo s autonomií a s infinita rti IP65 se režimem infinity+pikto</t>
  </si>
  <si>
    <t>Pol52</t>
  </si>
  <si>
    <t>A - stropní LED svítidlo 24W/840, 3k,2350lm, sklo triplex opál mat,IP40</t>
  </si>
  <si>
    <t>Pol53</t>
  </si>
  <si>
    <t>C - stropní LED svítidlo 24W/840, 3k,2310lm, sklo triplex opál mat,IP40</t>
  </si>
  <si>
    <t>Pol54</t>
  </si>
  <si>
    <t>B - nástěnné LED svítidlo25,6W/840, 4000K, 2350lm,sklo triplex opál mat,IP20</t>
  </si>
  <si>
    <t>Pol55</t>
  </si>
  <si>
    <t>E - srtopní LED svítidlo 33,1W/840, 4000K, 3020lm,sklo triplex opál mat, IP20</t>
  </si>
  <si>
    <t>Pol56</t>
  </si>
  <si>
    <t>G - stropní LED svítidlo 34W/840, 3k,4425lm, sklo triplex opál mat,IP65</t>
  </si>
  <si>
    <t>Pol57</t>
  </si>
  <si>
    <t>H - nástěnné LED svítidlo29W/840, 4000K, 3200lm,sklo triplex opál mat,IP44</t>
  </si>
  <si>
    <t>Pol58</t>
  </si>
  <si>
    <t>F - nástěnné LED svítidlo 33,1W/840, 4000K, 3020lm, sklo triplex opál mat, IP20</t>
  </si>
  <si>
    <t>D5</t>
  </si>
  <si>
    <t>OSTATNÍ</t>
  </si>
  <si>
    <t>Pol59</t>
  </si>
  <si>
    <t>kabelová směrovka</t>
  </si>
  <si>
    <t>Pol60</t>
  </si>
  <si>
    <t>nožová pojistková patrona 400 A gG</t>
  </si>
  <si>
    <t>Pol61</t>
  </si>
  <si>
    <t>podružný materiál</t>
  </si>
  <si>
    <t>Pol62</t>
  </si>
  <si>
    <t>přípomocné práce</t>
  </si>
  <si>
    <t>02 - Silnoproud - montáž</t>
  </si>
  <si>
    <t>D6 - OSTATNÍ ELEKTROMONTÁŽNÍ PRÁCE</t>
  </si>
  <si>
    <t>Pol63</t>
  </si>
  <si>
    <t>Pol64</t>
  </si>
  <si>
    <t>Pol65</t>
  </si>
  <si>
    <t>Pol66</t>
  </si>
  <si>
    <t>Pol67</t>
  </si>
  <si>
    <t>Pol68</t>
  </si>
  <si>
    <t>Pol69</t>
  </si>
  <si>
    <t>Pol70</t>
  </si>
  <si>
    <t>Pol71</t>
  </si>
  <si>
    <t>Pol72</t>
  </si>
  <si>
    <t>Pol73</t>
  </si>
  <si>
    <t>Pol74</t>
  </si>
  <si>
    <t>Pol75</t>
  </si>
  <si>
    <t>Pol76</t>
  </si>
  <si>
    <t>Pol77</t>
  </si>
  <si>
    <t>Pol78</t>
  </si>
  <si>
    <t>Pol79</t>
  </si>
  <si>
    <t>Pol80</t>
  </si>
  <si>
    <t>Pol81</t>
  </si>
  <si>
    <t>Pol82</t>
  </si>
  <si>
    <t>Pol83</t>
  </si>
  <si>
    <t>Pol84</t>
  </si>
  <si>
    <t>Pol85</t>
  </si>
  <si>
    <t>Pol86</t>
  </si>
  <si>
    <t>Pol87</t>
  </si>
  <si>
    <t>Pol88</t>
  </si>
  <si>
    <t>Pol89</t>
  </si>
  <si>
    <t>Pol90</t>
  </si>
  <si>
    <t>Pol91</t>
  </si>
  <si>
    <t>Pol92</t>
  </si>
  <si>
    <t>Pol93</t>
  </si>
  <si>
    <t>Pol94</t>
  </si>
  <si>
    <t>Pol95</t>
  </si>
  <si>
    <t>Pol96</t>
  </si>
  <si>
    <t>Pol97</t>
  </si>
  <si>
    <t>Pol98</t>
  </si>
  <si>
    <t>Pol99</t>
  </si>
  <si>
    <t>Pol100</t>
  </si>
  <si>
    <t>Pol101</t>
  </si>
  <si>
    <t>Pol102</t>
  </si>
  <si>
    <t>Pol103</t>
  </si>
  <si>
    <t>Pol104</t>
  </si>
  <si>
    <t>Pol105</t>
  </si>
  <si>
    <t>Pol106</t>
  </si>
  <si>
    <t>Pol107</t>
  </si>
  <si>
    <t>Pol108</t>
  </si>
  <si>
    <t>Pol109</t>
  </si>
  <si>
    <t>Pol110</t>
  </si>
  <si>
    <t>Pol111</t>
  </si>
  <si>
    <t>Pol112</t>
  </si>
  <si>
    <t>Pol113</t>
  </si>
  <si>
    <t>Pol114</t>
  </si>
  <si>
    <t>Pol115</t>
  </si>
  <si>
    <t>Pol116</t>
  </si>
  <si>
    <t>Pol117</t>
  </si>
  <si>
    <t>Pol118</t>
  </si>
  <si>
    <t>Pol119</t>
  </si>
  <si>
    <t>Pol120</t>
  </si>
  <si>
    <t>Pol121</t>
  </si>
  <si>
    <t>Pol122</t>
  </si>
  <si>
    <t>D6</t>
  </si>
  <si>
    <t>OSTATNÍ ELEKTROMONTÁŽNÍ PRÁCE</t>
  </si>
  <si>
    <t>Pol123</t>
  </si>
  <si>
    <t>demontáž stávajícího rozvaděče RH</t>
  </si>
  <si>
    <t>Pol124</t>
  </si>
  <si>
    <t>demontáže stávajících rozvaděčů</t>
  </si>
  <si>
    <t>Pol125</t>
  </si>
  <si>
    <t>vyhledávání a označení stávajících el. obvodů ve stávajících patrových rozvaděčích</t>
  </si>
  <si>
    <t>Pol126</t>
  </si>
  <si>
    <t>demontáž stávajících kabelů určených ke zrušení (nahrazených novou instalací-po patrech)</t>
  </si>
  <si>
    <t>Pol127</t>
  </si>
  <si>
    <t>pomocné stavební práce (např. upevnění přístrojů, svítidel a zařízení, rošty)</t>
  </si>
  <si>
    <t>Pol128</t>
  </si>
  <si>
    <t>přepojování stávajících rozvodů</t>
  </si>
  <si>
    <t>Pol129</t>
  </si>
  <si>
    <t>03 - Rozvodnice RH-1.NP</t>
  </si>
  <si>
    <t>D1 - Materiál - elektroinstalace silnoproudá - rozvodnice RH-1.NP</t>
  </si>
  <si>
    <t>D2 - Montáž - elektroinstalace silnoproudá - rozvodnice RH-1.NP</t>
  </si>
  <si>
    <t>Materiál - elektroinstalace silnoproudá - rozvodnice RH-1.NP</t>
  </si>
  <si>
    <t>Pol130</t>
  </si>
  <si>
    <t>RAK 2064 400mm S INSTALAČNÍ KONSTRUKCÍ 2-40, PLAT.PANELY</t>
  </si>
  <si>
    <t>Pol131</t>
  </si>
  <si>
    <t>RAK 2084 400mm S INSTALAČNÍ KONSTRUKCÍ ELEKTROMĚROVOU 1ř.</t>
  </si>
  <si>
    <t>Pol132</t>
  </si>
  <si>
    <t>Bočnice RAK-N 2040,2000x400,RAL7035,bal.1pár 2ks</t>
  </si>
  <si>
    <t>Pol133</t>
  </si>
  <si>
    <t>adaptér pro uchycení M2000 do skříní RAK</t>
  </si>
  <si>
    <t>Pol134</t>
  </si>
  <si>
    <t>podstavec,rohový díl 100mm</t>
  </si>
  <si>
    <t>Pol135</t>
  </si>
  <si>
    <t>Univerzální díl podstavce 100x400mm,2 ks</t>
  </si>
  <si>
    <t>Pol136</t>
  </si>
  <si>
    <t>universální díl podstavce 100x600mm,2 ks</t>
  </si>
  <si>
    <t>Pol137</t>
  </si>
  <si>
    <t>kapsa na dokumentaci A4, samolepící</t>
  </si>
  <si>
    <t>Pol138</t>
  </si>
  <si>
    <t>jistič MZ220431 CZ,typ A,3 pól.,63A,200 A ,PRE</t>
  </si>
  <si>
    <t>Pol139</t>
  </si>
  <si>
    <t>jistič B/2 A/1 - 10 kA</t>
  </si>
  <si>
    <t>Pol140</t>
  </si>
  <si>
    <t>spínací hodiny</t>
  </si>
  <si>
    <t>Pol141</t>
  </si>
  <si>
    <t>TOTÁL STOP tlačítko s proskleným krytem</t>
  </si>
  <si>
    <t>Pol142</t>
  </si>
  <si>
    <t>LED červená hl.jistič zapnut</t>
  </si>
  <si>
    <t>Pol143</t>
  </si>
  <si>
    <t>LED zelená hl.jistič vypnut</t>
  </si>
  <si>
    <t>Pol144</t>
  </si>
  <si>
    <t>LED 85-264vac,ZELENÁ ZADNÍ ŠROUB</t>
  </si>
  <si>
    <t>Pol145</t>
  </si>
  <si>
    <t>modulový elektroměr 3x230/400 V</t>
  </si>
  <si>
    <t>Pol146</t>
  </si>
  <si>
    <t>Instalační jistič 10 kA, B 50A, 3P</t>
  </si>
  <si>
    <t>Pol147</t>
  </si>
  <si>
    <t>Vypínací cívka B-FA, 230 V AC/DC</t>
  </si>
  <si>
    <t>Pol148</t>
  </si>
  <si>
    <t>Pojistkový odpínač 3P, 50A-8500001593, 3-pólový, 14x51, 50A gG</t>
  </si>
  <si>
    <t>Pol149</t>
  </si>
  <si>
    <t>pojistka válcová gG 14x51, 50A 500V</t>
  </si>
  <si>
    <t>Pol150</t>
  </si>
  <si>
    <t>svodič přep. T1+2/BC kompletní, 4p, 12,5kA/280V, série UAS</t>
  </si>
  <si>
    <t>Pol151</t>
  </si>
  <si>
    <t>pojistkový odpínač 3P, 100A-850001598, 3-pólový, 22x58, 100A</t>
  </si>
  <si>
    <t>Pol152</t>
  </si>
  <si>
    <t>pojistka válcová gG 22x58, 63A, 500V</t>
  </si>
  <si>
    <t>Pol153</t>
  </si>
  <si>
    <t>Lišta nulová, 16mm?, 63A, délka 1m</t>
  </si>
  <si>
    <t>Pol154</t>
  </si>
  <si>
    <t>Příchytka nulové lišty</t>
  </si>
  <si>
    <t>Pol155</t>
  </si>
  <si>
    <t>svorky na DIN lištu RSA do pr. 16 mm2</t>
  </si>
  <si>
    <t>Pol156</t>
  </si>
  <si>
    <t>svorky na DIN lištu RSA (PE) do pr. 16 mm2</t>
  </si>
  <si>
    <t>Pol157</t>
  </si>
  <si>
    <t>svorky na DIN lištu RSA (N) do pr. 16 mm2</t>
  </si>
  <si>
    <t>Pol158</t>
  </si>
  <si>
    <t>sběrnice PEN</t>
  </si>
  <si>
    <t>Pol159</t>
  </si>
  <si>
    <t>sběrnice PE</t>
  </si>
  <si>
    <t>Pol160</t>
  </si>
  <si>
    <t>sběrnice N</t>
  </si>
  <si>
    <t>Pol161</t>
  </si>
  <si>
    <t>svorkovnice na DIN lištu PE (zžl.)</t>
  </si>
  <si>
    <t>Pol162</t>
  </si>
  <si>
    <t>svorkovnice na DIN lištu N (m.)</t>
  </si>
  <si>
    <t>Pol163</t>
  </si>
  <si>
    <t>svorkovnice na DIN lištu PA (zžl.)</t>
  </si>
  <si>
    <t>Pol164</t>
  </si>
  <si>
    <t>propojovací materiál</t>
  </si>
  <si>
    <t>Pol165</t>
  </si>
  <si>
    <t>pomocný materiál</t>
  </si>
  <si>
    <t>Pol166</t>
  </si>
  <si>
    <t>Montáž - elektroinstalace silnoproudá - rozvodnice RH-1.NP</t>
  </si>
  <si>
    <t>D2.1</t>
  </si>
  <si>
    <t>Montáž rozvodnice</t>
  </si>
  <si>
    <t>-305468479</t>
  </si>
  <si>
    <t>04 - Rozvodnice RSZ01</t>
  </si>
  <si>
    <t>D1 - Materiál - elektroinstalace silnoproudá - rozvodnice RSZ01 -1.PP</t>
  </si>
  <si>
    <t>Materiál - elektroinstalace silnoproudá - rozvodnice RSZ01 -1.PP</t>
  </si>
  <si>
    <t>Pol167</t>
  </si>
  <si>
    <t>Zapuštěný rám s dveřmi EKO 3U28E s protipožární úpravou EI30</t>
  </si>
  <si>
    <t>Pol168</t>
  </si>
  <si>
    <t>Konstrukce 3-28, 2-řadá, plastové panely</t>
  </si>
  <si>
    <t>Pol169</t>
  </si>
  <si>
    <t>Instalační jistič 10 kA</t>
  </si>
  <si>
    <t>Pol170</t>
  </si>
  <si>
    <t>pojistkový odpínač 3P,50A-3pólový</t>
  </si>
  <si>
    <t>Pol171</t>
  </si>
  <si>
    <t>pojistka PV10/25 A, gG</t>
  </si>
  <si>
    <t>Pol172</t>
  </si>
  <si>
    <t>Impulsní relé 16A</t>
  </si>
  <si>
    <t>Pol173</t>
  </si>
  <si>
    <t>jistič s proudovým chráničem 10kA,1+N, B16A, 30mA</t>
  </si>
  <si>
    <t>Pol174</t>
  </si>
  <si>
    <t>jistič s proudovým chráničem 10kA,1+N, B10A, 30mA</t>
  </si>
  <si>
    <t>Pol175</t>
  </si>
  <si>
    <t>proudový chránič 10kA, 40A, 4P, 30mA, A</t>
  </si>
  <si>
    <t>Pol176</t>
  </si>
  <si>
    <t>proudový chránič 10kA, 25A, 4P, 30mA, A</t>
  </si>
  <si>
    <t>Pol177</t>
  </si>
  <si>
    <t>Instalační jistič, D 32A, 3P</t>
  </si>
  <si>
    <t>Pol178</t>
  </si>
  <si>
    <t>Instalační jistič, D 16A, 3P</t>
  </si>
  <si>
    <t>Pol179</t>
  </si>
  <si>
    <t>svorky na DIN lištu RSA do pr. 6 mm2</t>
  </si>
  <si>
    <t>Pol180</t>
  </si>
  <si>
    <t>Pol181</t>
  </si>
  <si>
    <t>Pol182</t>
  </si>
  <si>
    <t>Pol183</t>
  </si>
  <si>
    <t>Pol184</t>
  </si>
  <si>
    <t>-1751614096</t>
  </si>
  <si>
    <t>05 - Rozvodnice RSZ02</t>
  </si>
  <si>
    <t>D1 - Materiál - elektroinstalace silnoproudá - rozvodnice RSZ02 -1.PP</t>
  </si>
  <si>
    <t>Materiál - elektroinstalace silnoproudá - rozvodnice RSZ02 -1.PP</t>
  </si>
  <si>
    <t>Pol185</t>
  </si>
  <si>
    <t>pojistkový odpínač OPV10-3P</t>
  </si>
  <si>
    <t>1195517124</t>
  </si>
  <si>
    <t>06 - Rozvodnice RSZ1.1</t>
  </si>
  <si>
    <t>D1 - Materiál - elektroinstalace silnoproudá - rozvodnice RSZ1.1 -1.NP</t>
  </si>
  <si>
    <t>Materiál - elektroinstalace silnoproudá - rozvodnice RSZ1.1 -1.NP</t>
  </si>
  <si>
    <t>Pol186</t>
  </si>
  <si>
    <t>proudový chránič 10kA, 63 A, 4P, 30mA, A</t>
  </si>
  <si>
    <t>Pol187</t>
  </si>
  <si>
    <t>Instalační jistič 10 kA, D 40A, 3P</t>
  </si>
  <si>
    <t>-1665203717</t>
  </si>
  <si>
    <t>07 - Rozvodnice RSZ1.2</t>
  </si>
  <si>
    <t>D1 - Materiál - elektroinstalace silnoproudá - rozvodnice RSZ1.2 -1.NP</t>
  </si>
  <si>
    <t>Materiál - elektroinstalace silnoproudá - rozvodnice RSZ1.2 -1.NP</t>
  </si>
  <si>
    <t>-492547947</t>
  </si>
  <si>
    <t>08 - Rozvodnice RSZ1.3</t>
  </si>
  <si>
    <t>D1 - Materiál - elektroinstalace silnoproudá - rozvodnice RSZ1.3 -1.NP</t>
  </si>
  <si>
    <t>Materiál - elektroinstalace silnoproudá - rozvodnice RSZ1.3 -1.NP</t>
  </si>
  <si>
    <t>-1304756852</t>
  </si>
  <si>
    <t>09 - Rozvodnice RSZ2.1</t>
  </si>
  <si>
    <t>1954157651</t>
  </si>
  <si>
    <t>10 - Rozvodnice RSZ2.2</t>
  </si>
  <si>
    <t>D1 - Materiál - elektroinstalace silnoproudá - rozvodnice RSZ2.2 -2.NP</t>
  </si>
  <si>
    <t>Materiál - elektroinstalace silnoproudá - rozvodnice RSZ2.2 -2.NP</t>
  </si>
  <si>
    <t>-1647012394</t>
  </si>
  <si>
    <t>11 - Rozvodnice RSZ3</t>
  </si>
  <si>
    <t>D1 - Materiál - elektroinstalace silnoproudá - rozvodnice RSZ3 -3.NP</t>
  </si>
  <si>
    <t>Materiál - elektroinstalace silnoproudá - rozvodnice RSZ3 -3.NP</t>
  </si>
  <si>
    <t>-1156420759</t>
  </si>
  <si>
    <t>12 - Ostatní náklady</t>
  </si>
  <si>
    <t>N00 - Ostatní náklady</t>
  </si>
  <si>
    <t xml:space="preserve">    N01 - Ostatní náklady</t>
  </si>
  <si>
    <t>N00</t>
  </si>
  <si>
    <t>N01</t>
  </si>
  <si>
    <t>PD skutečného provedení</t>
  </si>
  <si>
    <t>512</t>
  </si>
  <si>
    <t>1802723117</t>
  </si>
  <si>
    <t>Kontrola TIČR</t>
  </si>
  <si>
    <t>-957176323</t>
  </si>
  <si>
    <t>revize</t>
  </si>
  <si>
    <t>hod</t>
  </si>
  <si>
    <t>-1479029026</t>
  </si>
  <si>
    <t>D.1.4.a - Zdravotně technické instalace</t>
  </si>
  <si>
    <t xml:space="preserve">HSV - Práce a dodávky HSV   </t>
  </si>
  <si>
    <t xml:space="preserve">    6 - Úpravy povrchů, podlahy a osazování výplní   </t>
  </si>
  <si>
    <t xml:space="preserve">    9 - Ostatní konstrukce a práce, bourání   </t>
  </si>
  <si>
    <t xml:space="preserve">PSV - Práce a dodávky PSV   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</si>
  <si>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</si>
  <si>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</si>
  <si>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</si>
  <si>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Práce a dodávky HSV   </t>
  </si>
  <si>
    <t xml:space="preserve">Úpravy povrchů, podlahy a osazování výplní   </t>
  </si>
  <si>
    <t>612135101</t>
  </si>
  <si>
    <t>Hrubá výplň rýh ve stěnách maltou jakékoli šířky rýhy</t>
  </si>
  <si>
    <t xml:space="preserve">25,2*0,15   </t>
  </si>
  <si>
    <t>631311131</t>
  </si>
  <si>
    <t>Doplnění dosavadních mazanin betonem prostým plochy do 1 m2 tloušťky přes 80 mm</t>
  </si>
  <si>
    <t xml:space="preserve">30,8*0,15*0,2   </t>
  </si>
  <si>
    <t xml:space="preserve">Ostatní konstrukce a práce, bourání   </t>
  </si>
  <si>
    <t>974032134</t>
  </si>
  <si>
    <t>Vysekání rýh ve stěnách nebo příčkách z dutých cihel nebo tvárnic hl do 50 mm š 150 mm</t>
  </si>
  <si>
    <t xml:space="preserve">14*1,8   </t>
  </si>
  <si>
    <t>974042565</t>
  </si>
  <si>
    <t>Vysekání rýh v dlažbě betonové nebo jiné monolitické hl do 150 mm š do 200 mm</t>
  </si>
  <si>
    <t xml:space="preserve">14*(1,0+0,6+0,6)   </t>
  </si>
  <si>
    <t xml:space="preserve">25,2*0,15*0,05*1,9   </t>
  </si>
  <si>
    <t xml:space="preserve">30,8*0,15*0,2*2,3   </t>
  </si>
  <si>
    <t xml:space="preserve">Součet   </t>
  </si>
  <si>
    <t xml:space="preserve">2,484*10   </t>
  </si>
  <si>
    <t xml:space="preserve">Práce a dodávky PSV   </t>
  </si>
  <si>
    <t>721</t>
  </si>
  <si>
    <t>Zdravotechnika - vnitřní kanalizace</t>
  </si>
  <si>
    <t>721140802</t>
  </si>
  <si>
    <t>Demontáž potrubí litinové DN do 100</t>
  </si>
  <si>
    <t>Demontáž potrubí z litinových trub odpadních nebo dešťových do DN 100</t>
  </si>
  <si>
    <t>721140912</t>
  </si>
  <si>
    <t>Potrubí litinové propojení potrubí DN 50</t>
  </si>
  <si>
    <t>721140922</t>
  </si>
  <si>
    <t>Potrubí litinové odpadní krácení trub DN 50</t>
  </si>
  <si>
    <t>721174042</t>
  </si>
  <si>
    <t>Potrubí kanalizační z PP připojovací DN 40</t>
  </si>
  <si>
    <t>Potrubí kanalizační z PP připojovací systém HT DN 40</t>
  </si>
  <si>
    <t>721174043</t>
  </si>
  <si>
    <t>Potrubí kanalizační z PP připojovací DN 50</t>
  </si>
  <si>
    <t>Potrubí kanalizační z PP připojovací systém HT DN 50</t>
  </si>
  <si>
    <t>721194104</t>
  </si>
  <si>
    <t>Vyvedení a upevnění odpadních výpustek DN 40</t>
  </si>
  <si>
    <t>721210812</t>
  </si>
  <si>
    <t>Demontáž vpustí podlahových z kyselinovzdorné kameniny DN 70</t>
  </si>
  <si>
    <t>Demontáž vpustí podlahových z DN 50 ve sprchových boxech</t>
  </si>
  <si>
    <t>721290111</t>
  </si>
  <si>
    <t>Zkouška těsnosti potrubí kanalizace vodou DN do 125</t>
  </si>
  <si>
    <t>Zkouška těsnosti potrubí kanalizace vodou do DN 125</t>
  </si>
  <si>
    <t>998721202</t>
  </si>
  <si>
    <t>Přesun hmot procentní pro vnitřní kanalizaci v objektech v přes 6 do 12 m</t>
  </si>
  <si>
    <t>-1574581596</t>
  </si>
  <si>
    <t>Přesun hmot procentní pro vnitřní kanalizace v objektech v do 12 m</t>
  </si>
  <si>
    <t>722</t>
  </si>
  <si>
    <t>Zdravotechnika - vnitřní vodovod</t>
  </si>
  <si>
    <t>722130801</t>
  </si>
  <si>
    <t>Demontáž potrubí ocelové pozinkované závitové DN do 25</t>
  </si>
  <si>
    <t>Demontáž potrubí ocelové pozinkované závitové do DN 25</t>
  </si>
  <si>
    <t>722130913</t>
  </si>
  <si>
    <t>Potrubí pozinkované závitové přeřezání ocelové trubky DN do 25</t>
  </si>
  <si>
    <t>Potrubí pozinkované závitové přeřezání ocelové trubky do DN 25</t>
  </si>
  <si>
    <t>722131932</t>
  </si>
  <si>
    <t>Potrubí pozinkované závitové propojení potrubí DN 20</t>
  </si>
  <si>
    <t>722174002</t>
  </si>
  <si>
    <t>Potrubí vodovodní plastové PPR S3,2 spojované svařováním D 20x2,8 mm</t>
  </si>
  <si>
    <t>Potrubí vodovodní plastové PPR svar polyfuze PN 16 D 20 x 2,8 mm</t>
  </si>
  <si>
    <t>722181241</t>
  </si>
  <si>
    <t>Ochrana vodovodního potrubí přilepenými termoizolačními trubicemi z PE tl přes 13 do 20 mm DN do 22 mm</t>
  </si>
  <si>
    <t>Ochrana vodovodního potrubí přilepenými termoizolačními trubicemi z PE tl do 20 mm DN do 22 mm</t>
  </si>
  <si>
    <t>722181812</t>
  </si>
  <si>
    <t>Demontáž plstěných pásů z trub D do 50</t>
  </si>
  <si>
    <t>Demontáž plstěných pásů z trub do D 50</t>
  </si>
  <si>
    <t>722220121</t>
  </si>
  <si>
    <t>Nástěnka pro baterii G 1/2" s jedním závitem</t>
  </si>
  <si>
    <t>pár</t>
  </si>
  <si>
    <t>Nástěnka pro baterii G 1/2 s jedním závitem</t>
  </si>
  <si>
    <t>722290226</t>
  </si>
  <si>
    <t>Zkouška těsnosti vodovodního potrubí závitového DN do 50</t>
  </si>
  <si>
    <t>Zkouška těsnosti vodovodního potrubí závitového do DN 50</t>
  </si>
  <si>
    <t>722290234</t>
  </si>
  <si>
    <t>Proplach a dezinfekce vodovodního potrubí DN do 80</t>
  </si>
  <si>
    <t>Proplach a dezinfekce vodovodního potrubí do DN 80</t>
  </si>
  <si>
    <t>998722202</t>
  </si>
  <si>
    <t>Přesun hmot procentní pro vnitřní vodovod v objektech v přes 6 do 12 m</t>
  </si>
  <si>
    <t>-785213994</t>
  </si>
  <si>
    <t>Přesun hmot procentní pro vnitřní vodovod v objektech v do 12 m</t>
  </si>
  <si>
    <t>725</t>
  </si>
  <si>
    <t>Zdravotechnika - zařizovací předměty</t>
  </si>
  <si>
    <t>725/1.1</t>
  </si>
  <si>
    <t>Osazení sprchového výměníku pod sprchovou vaničku, propojení potrubí na kanalizaci d40 a vodovod 1/2" + šroubení</t>
  </si>
  <si>
    <t>sb</t>
  </si>
  <si>
    <t>725-1</t>
  </si>
  <si>
    <t>Sprchový výměník (rekuperátor tepla) rozměr 552x144x87 mm, připojení na kanalizaci 2x d40, připojení na vodovod 2x 1/2",</t>
  </si>
  <si>
    <t>725-2</t>
  </si>
  <si>
    <t xml:space="preserve">Připojovací opletená Flexi  hadice 1/2" dl. 300 mm nerezová 2x 14 ks</t>
  </si>
  <si>
    <t>725241513</t>
  </si>
  <si>
    <t>Vanička sprchová keramická čtvercová 900x900 mm</t>
  </si>
  <si>
    <t>Vanička sprchová keramická čtvercová 900x900 mmx100 mm, včetně protiskluzové úpravy ANTISLIP, bílá, odtok 62 mm</t>
  </si>
  <si>
    <t>725-3</t>
  </si>
  <si>
    <t>Spořič vody pro unyvadla - (umyvadlové baterie) úsporný perlátor , průtok 5 l/min + demontáž původního perlátoru, montáž nového prlátoru</t>
  </si>
  <si>
    <t>725840850</t>
  </si>
  <si>
    <t>Demontáž baterie sprch diferenciální do G 3/4x1</t>
  </si>
  <si>
    <t>Demontáž baterie sprch T 954 diferenciální do G 3/4x1</t>
  </si>
  <si>
    <t>725841351</t>
  </si>
  <si>
    <t>Baterie sprchové automatické s termostatickým ventilem nástěnná bez sprchového příslušenství G1/2"x150 mm, s bezpečnostní pojistkou pro 38 st.C, tlačítko pro 50% úsporu vody, včetně zpětné klapky</t>
  </si>
  <si>
    <t>725841351.1</t>
  </si>
  <si>
    <t xml:space="preserve">Sprcha  ruční jednopolohová chrom 80 mm s funkcí pro snadné čištění trysek sprchy - měkké gumičky</t>
  </si>
  <si>
    <t>725841351.2</t>
  </si>
  <si>
    <t>Tyč sprchová dl. 62 cm chrom s úchytem sprchy pr. 25 mm</t>
  </si>
  <si>
    <t>skusoubor</t>
  </si>
  <si>
    <t>725841351.3</t>
  </si>
  <si>
    <t>Hadice sprchová dl. 150 cm nerezová konusová matice</t>
  </si>
  <si>
    <t>725841351.4</t>
  </si>
  <si>
    <t>Omezovač průtoku - spořič vody s objímkou - průtok 8 l/min, - osadit mezi termostatickou baterii a hadici</t>
  </si>
  <si>
    <t>725865311</t>
  </si>
  <si>
    <t>Zápachová uzávěrka sprchových van DN 40/50 s kulovým kloubem na odtoku</t>
  </si>
  <si>
    <t>Zápachová uzávěrka sprchových van DN 40/50 - sifon sprchový s krytkou 91 mm pro vaničky s otvorem 60 mm, krytka chrom, samočistící konstrukce s vyjimatelným košíkem na nečistoty, odtok 40 mm, stavební výška 72 mm vč. montáže</t>
  </si>
  <si>
    <t>998725202</t>
  </si>
  <si>
    <t>Přesun hmot procentní pro zařizovací předměty v objektech v přes 6 do 12 m</t>
  </si>
  <si>
    <t>329384496</t>
  </si>
  <si>
    <t>Přesun hmot procentní pro zařizovací předměty v objektech v do 12 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</si>
</sst>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21</v>
      </c>
      <c r="AK11" s="32" t="s">
        <v>26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27</v>
      </c>
      <c r="AK13" s="32" t="s">
        <v>25</v>
      </c>
      <c r="AN13" s="34" t="s">
        <v>28</v>
      </c>
      <c r="AR13" s="22"/>
      <c r="BE13" s="31"/>
      <c r="BS13" s="19" t="s">
        <v>6</v>
      </c>
    </row>
    <row r="14">
      <c r="B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N14" s="34" t="s">
        <v>28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29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21</v>
      </c>
      <c r="AK17" s="32" t="s">
        <v>26</v>
      </c>
      <c r="AN17" s="27" t="s">
        <v>1</v>
      </c>
      <c r="AR17" s="22"/>
      <c r="BE17" s="31"/>
      <c r="BS17" s="19" t="s">
        <v>30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31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21</v>
      </c>
      <c r="AK20" s="32" t="s">
        <v>26</v>
      </c>
      <c r="AN20" s="27" t="s">
        <v>1</v>
      </c>
      <c r="AR20" s="22"/>
      <c r="BE20" s="31"/>
      <c r="BS20" s="19" t="s">
        <v>30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32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34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35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36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37</v>
      </c>
      <c r="E29" s="3"/>
      <c r="F29" s="32" t="s">
        <v>38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39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40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41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42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43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44</v>
      </c>
      <c r="U35" s="50"/>
      <c r="V35" s="50"/>
      <c r="W35" s="50"/>
      <c r="X35" s="52" t="s">
        <v>45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47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48</v>
      </c>
      <c r="AI60" s="41"/>
      <c r="AJ60" s="41"/>
      <c r="AK60" s="41"/>
      <c r="AL60" s="41"/>
      <c r="AM60" s="58" t="s">
        <v>49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50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51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48</v>
      </c>
      <c r="AI75" s="41"/>
      <c r="AJ75" s="41"/>
      <c r="AK75" s="41"/>
      <c r="AL75" s="41"/>
      <c r="AM75" s="58" t="s">
        <v>49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2024/021/25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Snížení energetické náročnosti Gymnázia, SOŠ a VOŠ, Nový Bydžov - DM J. Jungmanna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15. 10. 2025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29</v>
      </c>
      <c r="AJ89" s="38"/>
      <c r="AK89" s="38"/>
      <c r="AL89" s="38"/>
      <c r="AM89" s="70" t="str">
        <f>IF(E17="","",E17)</f>
        <v xml:space="preserve"> </v>
      </c>
      <c r="AN89" s="4"/>
      <c r="AO89" s="4"/>
      <c r="AP89" s="4"/>
      <c r="AQ89" s="38"/>
      <c r="AR89" s="39"/>
      <c r="AS89" s="71" t="s">
        <v>53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27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31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54</v>
      </c>
      <c r="D92" s="80"/>
      <c r="E92" s="80"/>
      <c r="F92" s="80"/>
      <c r="G92" s="80"/>
      <c r="H92" s="81"/>
      <c r="I92" s="82" t="s">
        <v>55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56</v>
      </c>
      <c r="AH92" s="80"/>
      <c r="AI92" s="80"/>
      <c r="AJ92" s="80"/>
      <c r="AK92" s="80"/>
      <c r="AL92" s="80"/>
      <c r="AM92" s="80"/>
      <c r="AN92" s="82" t="s">
        <v>57</v>
      </c>
      <c r="AO92" s="80"/>
      <c r="AP92" s="84"/>
      <c r="AQ92" s="85" t="s">
        <v>58</v>
      </c>
      <c r="AR92" s="39"/>
      <c r="AS92" s="86" t="s">
        <v>59</v>
      </c>
      <c r="AT92" s="87" t="s">
        <v>60</v>
      </c>
      <c r="AU92" s="87" t="s">
        <v>61</v>
      </c>
      <c r="AV92" s="87" t="s">
        <v>62</v>
      </c>
      <c r="AW92" s="87" t="s">
        <v>63</v>
      </c>
      <c r="AX92" s="87" t="s">
        <v>64</v>
      </c>
      <c r="AY92" s="87" t="s">
        <v>65</v>
      </c>
      <c r="AZ92" s="87" t="s">
        <v>66</v>
      </c>
      <c r="BA92" s="87" t="s">
        <v>67</v>
      </c>
      <c r="BB92" s="87" t="s">
        <v>68</v>
      </c>
      <c r="BC92" s="87" t="s">
        <v>69</v>
      </c>
      <c r="BD92" s="88" t="s">
        <v>70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71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ROUND(AG95+AG96+AG109,2)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ROUND(AS95+AS96+AS109,2)</f>
        <v>0</v>
      </c>
      <c r="AT94" s="99">
        <f>ROUND(SUM(AV94:AW94),2)</f>
        <v>0</v>
      </c>
      <c r="AU94" s="100">
        <f>ROUND(AU95+AU96+AU109,5)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ROUND(AZ95+AZ96+AZ109,2)</f>
        <v>0</v>
      </c>
      <c r="BA94" s="99">
        <f>ROUND(BA95+BA96+BA109,2)</f>
        <v>0</v>
      </c>
      <c r="BB94" s="99">
        <f>ROUND(BB95+BB96+BB109,2)</f>
        <v>0</v>
      </c>
      <c r="BC94" s="99">
        <f>ROUND(BC95+BC96+BC109,2)</f>
        <v>0</v>
      </c>
      <c r="BD94" s="101">
        <f>ROUND(BD95+BD96+BD109,2)</f>
        <v>0</v>
      </c>
      <c r="BE94" s="6"/>
      <c r="BS94" s="102" t="s">
        <v>72</v>
      </c>
      <c r="BT94" s="102" t="s">
        <v>73</v>
      </c>
      <c r="BU94" s="103" t="s">
        <v>74</v>
      </c>
      <c r="BV94" s="102" t="s">
        <v>75</v>
      </c>
      <c r="BW94" s="102" t="s">
        <v>4</v>
      </c>
      <c r="BX94" s="102" t="s">
        <v>76</v>
      </c>
      <c r="CL94" s="102" t="s">
        <v>1</v>
      </c>
    </row>
    <row r="95" s="7" customFormat="1" ht="16.5" customHeight="1">
      <c r="A95" s="104" t="s">
        <v>77</v>
      </c>
      <c r="B95" s="105"/>
      <c r="C95" s="106"/>
      <c r="D95" s="107" t="s">
        <v>78</v>
      </c>
      <c r="E95" s="107"/>
      <c r="F95" s="107"/>
      <c r="G95" s="107"/>
      <c r="H95" s="107"/>
      <c r="I95" s="108"/>
      <c r="J95" s="107" t="s">
        <v>79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'D.1.1 - Architektonicko s...'!J30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80</v>
      </c>
      <c r="AR95" s="105"/>
      <c r="AS95" s="111">
        <v>0</v>
      </c>
      <c r="AT95" s="112">
        <f>ROUND(SUM(AV95:AW95),2)</f>
        <v>0</v>
      </c>
      <c r="AU95" s="113">
        <f>'D.1.1 - Architektonicko s...'!P141</f>
        <v>0</v>
      </c>
      <c r="AV95" s="112">
        <f>'D.1.1 - Architektonicko s...'!J33</f>
        <v>0</v>
      </c>
      <c r="AW95" s="112">
        <f>'D.1.1 - Architektonicko s...'!J34</f>
        <v>0</v>
      </c>
      <c r="AX95" s="112">
        <f>'D.1.1 - Architektonicko s...'!J35</f>
        <v>0</v>
      </c>
      <c r="AY95" s="112">
        <f>'D.1.1 - Architektonicko s...'!J36</f>
        <v>0</v>
      </c>
      <c r="AZ95" s="112">
        <f>'D.1.1 - Architektonicko s...'!F33</f>
        <v>0</v>
      </c>
      <c r="BA95" s="112">
        <f>'D.1.1 - Architektonicko s...'!F34</f>
        <v>0</v>
      </c>
      <c r="BB95" s="112">
        <f>'D.1.1 - Architektonicko s...'!F35</f>
        <v>0</v>
      </c>
      <c r="BC95" s="112">
        <f>'D.1.1 - Architektonicko s...'!F36</f>
        <v>0</v>
      </c>
      <c r="BD95" s="114">
        <f>'D.1.1 - Architektonicko s...'!F37</f>
        <v>0</v>
      </c>
      <c r="BE95" s="7"/>
      <c r="BT95" s="115" t="s">
        <v>81</v>
      </c>
      <c r="BV95" s="115" t="s">
        <v>75</v>
      </c>
      <c r="BW95" s="115" t="s">
        <v>82</v>
      </c>
      <c r="BX95" s="115" t="s">
        <v>4</v>
      </c>
      <c r="CL95" s="115" t="s">
        <v>1</v>
      </c>
      <c r="CM95" s="115" t="s">
        <v>83</v>
      </c>
    </row>
    <row r="96" s="7" customFormat="1" ht="16.5" customHeight="1">
      <c r="A96" s="7"/>
      <c r="B96" s="105"/>
      <c r="C96" s="106"/>
      <c r="D96" s="107" t="s">
        <v>84</v>
      </c>
      <c r="E96" s="107"/>
      <c r="F96" s="107"/>
      <c r="G96" s="107"/>
      <c r="H96" s="107"/>
      <c r="I96" s="108"/>
      <c r="J96" s="107" t="s">
        <v>85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16">
        <f>ROUND(SUM(AG97:AG108),2)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80</v>
      </c>
      <c r="AR96" s="105"/>
      <c r="AS96" s="111">
        <f>ROUND(SUM(AS97:AS108),2)</f>
        <v>0</v>
      </c>
      <c r="AT96" s="112">
        <f>ROUND(SUM(AV96:AW96),2)</f>
        <v>0</v>
      </c>
      <c r="AU96" s="113">
        <f>ROUND(SUM(AU97:AU108),5)</f>
        <v>0</v>
      </c>
      <c r="AV96" s="112">
        <f>ROUND(AZ96*L29,2)</f>
        <v>0</v>
      </c>
      <c r="AW96" s="112">
        <f>ROUND(BA96*L30,2)</f>
        <v>0</v>
      </c>
      <c r="AX96" s="112">
        <f>ROUND(BB96*L29,2)</f>
        <v>0</v>
      </c>
      <c r="AY96" s="112">
        <f>ROUND(BC96*L30,2)</f>
        <v>0</v>
      </c>
      <c r="AZ96" s="112">
        <f>ROUND(SUM(AZ97:AZ108),2)</f>
        <v>0</v>
      </c>
      <c r="BA96" s="112">
        <f>ROUND(SUM(BA97:BA108),2)</f>
        <v>0</v>
      </c>
      <c r="BB96" s="112">
        <f>ROUND(SUM(BB97:BB108),2)</f>
        <v>0</v>
      </c>
      <c r="BC96" s="112">
        <f>ROUND(SUM(BC97:BC108),2)</f>
        <v>0</v>
      </c>
      <c r="BD96" s="114">
        <f>ROUND(SUM(BD97:BD108),2)</f>
        <v>0</v>
      </c>
      <c r="BE96" s="7"/>
      <c r="BS96" s="115" t="s">
        <v>72</v>
      </c>
      <c r="BT96" s="115" t="s">
        <v>81</v>
      </c>
      <c r="BU96" s="115" t="s">
        <v>74</v>
      </c>
      <c r="BV96" s="115" t="s">
        <v>75</v>
      </c>
      <c r="BW96" s="115" t="s">
        <v>86</v>
      </c>
      <c r="BX96" s="115" t="s">
        <v>4</v>
      </c>
      <c r="CL96" s="115" t="s">
        <v>1</v>
      </c>
      <c r="CM96" s="115" t="s">
        <v>83</v>
      </c>
    </row>
    <row r="97" s="4" customFormat="1" ht="16.5" customHeight="1">
      <c r="A97" s="104" t="s">
        <v>77</v>
      </c>
      <c r="B97" s="64"/>
      <c r="C97" s="10"/>
      <c r="D97" s="10"/>
      <c r="E97" s="117" t="s">
        <v>87</v>
      </c>
      <c r="F97" s="117"/>
      <c r="G97" s="117"/>
      <c r="H97" s="117"/>
      <c r="I97" s="117"/>
      <c r="J97" s="10"/>
      <c r="K97" s="117" t="s">
        <v>88</v>
      </c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8">
        <f>'01 - Silnoproud - materiál'!J32</f>
        <v>0</v>
      </c>
      <c r="AH97" s="10"/>
      <c r="AI97" s="10"/>
      <c r="AJ97" s="10"/>
      <c r="AK97" s="10"/>
      <c r="AL97" s="10"/>
      <c r="AM97" s="10"/>
      <c r="AN97" s="118">
        <f>SUM(AG97,AT97)</f>
        <v>0</v>
      </c>
      <c r="AO97" s="10"/>
      <c r="AP97" s="10"/>
      <c r="AQ97" s="119" t="s">
        <v>89</v>
      </c>
      <c r="AR97" s="64"/>
      <c r="AS97" s="120">
        <v>0</v>
      </c>
      <c r="AT97" s="121">
        <f>ROUND(SUM(AV97:AW97),2)</f>
        <v>0</v>
      </c>
      <c r="AU97" s="122">
        <f>'01 - Silnoproud - materiál'!P125</f>
        <v>0</v>
      </c>
      <c r="AV97" s="121">
        <f>'01 - Silnoproud - materiál'!J35</f>
        <v>0</v>
      </c>
      <c r="AW97" s="121">
        <f>'01 - Silnoproud - materiál'!J36</f>
        <v>0</v>
      </c>
      <c r="AX97" s="121">
        <f>'01 - Silnoproud - materiál'!J37</f>
        <v>0</v>
      </c>
      <c r="AY97" s="121">
        <f>'01 - Silnoproud - materiál'!J38</f>
        <v>0</v>
      </c>
      <c r="AZ97" s="121">
        <f>'01 - Silnoproud - materiál'!F35</f>
        <v>0</v>
      </c>
      <c r="BA97" s="121">
        <f>'01 - Silnoproud - materiál'!F36</f>
        <v>0</v>
      </c>
      <c r="BB97" s="121">
        <f>'01 - Silnoproud - materiál'!F37</f>
        <v>0</v>
      </c>
      <c r="BC97" s="121">
        <f>'01 - Silnoproud - materiál'!F38</f>
        <v>0</v>
      </c>
      <c r="BD97" s="123">
        <f>'01 - Silnoproud - materiál'!F39</f>
        <v>0</v>
      </c>
      <c r="BE97" s="4"/>
      <c r="BT97" s="27" t="s">
        <v>83</v>
      </c>
      <c r="BV97" s="27" t="s">
        <v>75</v>
      </c>
      <c r="BW97" s="27" t="s">
        <v>90</v>
      </c>
      <c r="BX97" s="27" t="s">
        <v>86</v>
      </c>
      <c r="CL97" s="27" t="s">
        <v>1</v>
      </c>
    </row>
    <row r="98" s="4" customFormat="1" ht="16.5" customHeight="1">
      <c r="A98" s="104" t="s">
        <v>77</v>
      </c>
      <c r="B98" s="64"/>
      <c r="C98" s="10"/>
      <c r="D98" s="10"/>
      <c r="E98" s="117" t="s">
        <v>91</v>
      </c>
      <c r="F98" s="117"/>
      <c r="G98" s="117"/>
      <c r="H98" s="117"/>
      <c r="I98" s="117"/>
      <c r="J98" s="10"/>
      <c r="K98" s="117" t="s">
        <v>92</v>
      </c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8">
        <f>'02 - Silnoproud - montáž'!J32</f>
        <v>0</v>
      </c>
      <c r="AH98" s="10"/>
      <c r="AI98" s="10"/>
      <c r="AJ98" s="10"/>
      <c r="AK98" s="10"/>
      <c r="AL98" s="10"/>
      <c r="AM98" s="10"/>
      <c r="AN98" s="118">
        <f>SUM(AG98,AT98)</f>
        <v>0</v>
      </c>
      <c r="AO98" s="10"/>
      <c r="AP98" s="10"/>
      <c r="AQ98" s="119" t="s">
        <v>89</v>
      </c>
      <c r="AR98" s="64"/>
      <c r="AS98" s="120">
        <v>0</v>
      </c>
      <c r="AT98" s="121">
        <f>ROUND(SUM(AV98:AW98),2)</f>
        <v>0</v>
      </c>
      <c r="AU98" s="122">
        <f>'02 - Silnoproud - montáž'!P126</f>
        <v>0</v>
      </c>
      <c r="AV98" s="121">
        <f>'02 - Silnoproud - montáž'!J35</f>
        <v>0</v>
      </c>
      <c r="AW98" s="121">
        <f>'02 - Silnoproud - montáž'!J36</f>
        <v>0</v>
      </c>
      <c r="AX98" s="121">
        <f>'02 - Silnoproud - montáž'!J37</f>
        <v>0</v>
      </c>
      <c r="AY98" s="121">
        <f>'02 - Silnoproud - montáž'!J38</f>
        <v>0</v>
      </c>
      <c r="AZ98" s="121">
        <f>'02 - Silnoproud - montáž'!F35</f>
        <v>0</v>
      </c>
      <c r="BA98" s="121">
        <f>'02 - Silnoproud - montáž'!F36</f>
        <v>0</v>
      </c>
      <c r="BB98" s="121">
        <f>'02 - Silnoproud - montáž'!F37</f>
        <v>0</v>
      </c>
      <c r="BC98" s="121">
        <f>'02 - Silnoproud - montáž'!F38</f>
        <v>0</v>
      </c>
      <c r="BD98" s="123">
        <f>'02 - Silnoproud - montáž'!F39</f>
        <v>0</v>
      </c>
      <c r="BE98" s="4"/>
      <c r="BT98" s="27" t="s">
        <v>83</v>
      </c>
      <c r="BV98" s="27" t="s">
        <v>75</v>
      </c>
      <c r="BW98" s="27" t="s">
        <v>93</v>
      </c>
      <c r="BX98" s="27" t="s">
        <v>86</v>
      </c>
      <c r="CL98" s="27" t="s">
        <v>1</v>
      </c>
    </row>
    <row r="99" s="4" customFormat="1" ht="16.5" customHeight="1">
      <c r="A99" s="104" t="s">
        <v>77</v>
      </c>
      <c r="B99" s="64"/>
      <c r="C99" s="10"/>
      <c r="D99" s="10"/>
      <c r="E99" s="117" t="s">
        <v>94</v>
      </c>
      <c r="F99" s="117"/>
      <c r="G99" s="117"/>
      <c r="H99" s="117"/>
      <c r="I99" s="117"/>
      <c r="J99" s="10"/>
      <c r="K99" s="117" t="s">
        <v>95</v>
      </c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8">
        <f>'03 - Rozvodnice RH-1.NP'!J32</f>
        <v>0</v>
      </c>
      <c r="AH99" s="10"/>
      <c r="AI99" s="10"/>
      <c r="AJ99" s="10"/>
      <c r="AK99" s="10"/>
      <c r="AL99" s="10"/>
      <c r="AM99" s="10"/>
      <c r="AN99" s="118">
        <f>SUM(AG99,AT99)</f>
        <v>0</v>
      </c>
      <c r="AO99" s="10"/>
      <c r="AP99" s="10"/>
      <c r="AQ99" s="119" t="s">
        <v>89</v>
      </c>
      <c r="AR99" s="64"/>
      <c r="AS99" s="120">
        <v>0</v>
      </c>
      <c r="AT99" s="121">
        <f>ROUND(SUM(AV99:AW99),2)</f>
        <v>0</v>
      </c>
      <c r="AU99" s="122">
        <f>'03 - Rozvodnice RH-1.NP'!P122</f>
        <v>0</v>
      </c>
      <c r="AV99" s="121">
        <f>'03 - Rozvodnice RH-1.NP'!J35</f>
        <v>0</v>
      </c>
      <c r="AW99" s="121">
        <f>'03 - Rozvodnice RH-1.NP'!J36</f>
        <v>0</v>
      </c>
      <c r="AX99" s="121">
        <f>'03 - Rozvodnice RH-1.NP'!J37</f>
        <v>0</v>
      </c>
      <c r="AY99" s="121">
        <f>'03 - Rozvodnice RH-1.NP'!J38</f>
        <v>0</v>
      </c>
      <c r="AZ99" s="121">
        <f>'03 - Rozvodnice RH-1.NP'!F35</f>
        <v>0</v>
      </c>
      <c r="BA99" s="121">
        <f>'03 - Rozvodnice RH-1.NP'!F36</f>
        <v>0</v>
      </c>
      <c r="BB99" s="121">
        <f>'03 - Rozvodnice RH-1.NP'!F37</f>
        <v>0</v>
      </c>
      <c r="BC99" s="121">
        <f>'03 - Rozvodnice RH-1.NP'!F38</f>
        <v>0</v>
      </c>
      <c r="BD99" s="123">
        <f>'03 - Rozvodnice RH-1.NP'!F39</f>
        <v>0</v>
      </c>
      <c r="BE99" s="4"/>
      <c r="BT99" s="27" t="s">
        <v>83</v>
      </c>
      <c r="BV99" s="27" t="s">
        <v>75</v>
      </c>
      <c r="BW99" s="27" t="s">
        <v>96</v>
      </c>
      <c r="BX99" s="27" t="s">
        <v>86</v>
      </c>
      <c r="CL99" s="27" t="s">
        <v>1</v>
      </c>
    </row>
    <row r="100" s="4" customFormat="1" ht="16.5" customHeight="1">
      <c r="A100" s="104" t="s">
        <v>77</v>
      </c>
      <c r="B100" s="64"/>
      <c r="C100" s="10"/>
      <c r="D100" s="10"/>
      <c r="E100" s="117" t="s">
        <v>97</v>
      </c>
      <c r="F100" s="117"/>
      <c r="G100" s="117"/>
      <c r="H100" s="117"/>
      <c r="I100" s="117"/>
      <c r="J100" s="10"/>
      <c r="K100" s="117" t="s">
        <v>98</v>
      </c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8">
        <f>'04 - Rozvodnice RSZ01'!J32</f>
        <v>0</v>
      </c>
      <c r="AH100" s="10"/>
      <c r="AI100" s="10"/>
      <c r="AJ100" s="10"/>
      <c r="AK100" s="10"/>
      <c r="AL100" s="10"/>
      <c r="AM100" s="10"/>
      <c r="AN100" s="118">
        <f>SUM(AG100,AT100)</f>
        <v>0</v>
      </c>
      <c r="AO100" s="10"/>
      <c r="AP100" s="10"/>
      <c r="AQ100" s="119" t="s">
        <v>89</v>
      </c>
      <c r="AR100" s="64"/>
      <c r="AS100" s="120">
        <v>0</v>
      </c>
      <c r="AT100" s="121">
        <f>ROUND(SUM(AV100:AW100),2)</f>
        <v>0</v>
      </c>
      <c r="AU100" s="122">
        <f>'04 - Rozvodnice RSZ01'!P121</f>
        <v>0</v>
      </c>
      <c r="AV100" s="121">
        <f>'04 - Rozvodnice RSZ01'!J35</f>
        <v>0</v>
      </c>
      <c r="AW100" s="121">
        <f>'04 - Rozvodnice RSZ01'!J36</f>
        <v>0</v>
      </c>
      <c r="AX100" s="121">
        <f>'04 - Rozvodnice RSZ01'!J37</f>
        <v>0</v>
      </c>
      <c r="AY100" s="121">
        <f>'04 - Rozvodnice RSZ01'!J38</f>
        <v>0</v>
      </c>
      <c r="AZ100" s="121">
        <f>'04 - Rozvodnice RSZ01'!F35</f>
        <v>0</v>
      </c>
      <c r="BA100" s="121">
        <f>'04 - Rozvodnice RSZ01'!F36</f>
        <v>0</v>
      </c>
      <c r="BB100" s="121">
        <f>'04 - Rozvodnice RSZ01'!F37</f>
        <v>0</v>
      </c>
      <c r="BC100" s="121">
        <f>'04 - Rozvodnice RSZ01'!F38</f>
        <v>0</v>
      </c>
      <c r="BD100" s="123">
        <f>'04 - Rozvodnice RSZ01'!F39</f>
        <v>0</v>
      </c>
      <c r="BE100" s="4"/>
      <c r="BT100" s="27" t="s">
        <v>83</v>
      </c>
      <c r="BV100" s="27" t="s">
        <v>75</v>
      </c>
      <c r="BW100" s="27" t="s">
        <v>99</v>
      </c>
      <c r="BX100" s="27" t="s">
        <v>86</v>
      </c>
      <c r="CL100" s="27" t="s">
        <v>1</v>
      </c>
    </row>
    <row r="101" s="4" customFormat="1" ht="16.5" customHeight="1">
      <c r="A101" s="104" t="s">
        <v>77</v>
      </c>
      <c r="B101" s="64"/>
      <c r="C101" s="10"/>
      <c r="D101" s="10"/>
      <c r="E101" s="117" t="s">
        <v>100</v>
      </c>
      <c r="F101" s="117"/>
      <c r="G101" s="117"/>
      <c r="H101" s="117"/>
      <c r="I101" s="117"/>
      <c r="J101" s="10"/>
      <c r="K101" s="117" t="s">
        <v>101</v>
      </c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8">
        <f>'05 - Rozvodnice RSZ02'!J32</f>
        <v>0</v>
      </c>
      <c r="AH101" s="10"/>
      <c r="AI101" s="10"/>
      <c r="AJ101" s="10"/>
      <c r="AK101" s="10"/>
      <c r="AL101" s="10"/>
      <c r="AM101" s="10"/>
      <c r="AN101" s="118">
        <f>SUM(AG101,AT101)</f>
        <v>0</v>
      </c>
      <c r="AO101" s="10"/>
      <c r="AP101" s="10"/>
      <c r="AQ101" s="119" t="s">
        <v>89</v>
      </c>
      <c r="AR101" s="64"/>
      <c r="AS101" s="120">
        <v>0</v>
      </c>
      <c r="AT101" s="121">
        <f>ROUND(SUM(AV101:AW101),2)</f>
        <v>0</v>
      </c>
      <c r="AU101" s="122">
        <f>'05 - Rozvodnice RSZ02'!P121</f>
        <v>0</v>
      </c>
      <c r="AV101" s="121">
        <f>'05 - Rozvodnice RSZ02'!J35</f>
        <v>0</v>
      </c>
      <c r="AW101" s="121">
        <f>'05 - Rozvodnice RSZ02'!J36</f>
        <v>0</v>
      </c>
      <c r="AX101" s="121">
        <f>'05 - Rozvodnice RSZ02'!J37</f>
        <v>0</v>
      </c>
      <c r="AY101" s="121">
        <f>'05 - Rozvodnice RSZ02'!J38</f>
        <v>0</v>
      </c>
      <c r="AZ101" s="121">
        <f>'05 - Rozvodnice RSZ02'!F35</f>
        <v>0</v>
      </c>
      <c r="BA101" s="121">
        <f>'05 - Rozvodnice RSZ02'!F36</f>
        <v>0</v>
      </c>
      <c r="BB101" s="121">
        <f>'05 - Rozvodnice RSZ02'!F37</f>
        <v>0</v>
      </c>
      <c r="BC101" s="121">
        <f>'05 - Rozvodnice RSZ02'!F38</f>
        <v>0</v>
      </c>
      <c r="BD101" s="123">
        <f>'05 - Rozvodnice RSZ02'!F39</f>
        <v>0</v>
      </c>
      <c r="BE101" s="4"/>
      <c r="BT101" s="27" t="s">
        <v>83</v>
      </c>
      <c r="BV101" s="27" t="s">
        <v>75</v>
      </c>
      <c r="BW101" s="27" t="s">
        <v>102</v>
      </c>
      <c r="BX101" s="27" t="s">
        <v>86</v>
      </c>
      <c r="CL101" s="27" t="s">
        <v>1</v>
      </c>
    </row>
    <row r="102" s="4" customFormat="1" ht="16.5" customHeight="1">
      <c r="A102" s="104" t="s">
        <v>77</v>
      </c>
      <c r="B102" s="64"/>
      <c r="C102" s="10"/>
      <c r="D102" s="10"/>
      <c r="E102" s="117" t="s">
        <v>103</v>
      </c>
      <c r="F102" s="117"/>
      <c r="G102" s="117"/>
      <c r="H102" s="117"/>
      <c r="I102" s="117"/>
      <c r="J102" s="10"/>
      <c r="K102" s="117" t="s">
        <v>104</v>
      </c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8">
        <f>'06 - Rozvodnice RSZ1.1'!J32</f>
        <v>0</v>
      </c>
      <c r="AH102" s="10"/>
      <c r="AI102" s="10"/>
      <c r="AJ102" s="10"/>
      <c r="AK102" s="10"/>
      <c r="AL102" s="10"/>
      <c r="AM102" s="10"/>
      <c r="AN102" s="118">
        <f>SUM(AG102,AT102)</f>
        <v>0</v>
      </c>
      <c r="AO102" s="10"/>
      <c r="AP102" s="10"/>
      <c r="AQ102" s="119" t="s">
        <v>89</v>
      </c>
      <c r="AR102" s="64"/>
      <c r="AS102" s="120">
        <v>0</v>
      </c>
      <c r="AT102" s="121">
        <f>ROUND(SUM(AV102:AW102),2)</f>
        <v>0</v>
      </c>
      <c r="AU102" s="122">
        <f>'06 - Rozvodnice RSZ1.1'!P121</f>
        <v>0</v>
      </c>
      <c r="AV102" s="121">
        <f>'06 - Rozvodnice RSZ1.1'!J35</f>
        <v>0</v>
      </c>
      <c r="AW102" s="121">
        <f>'06 - Rozvodnice RSZ1.1'!J36</f>
        <v>0</v>
      </c>
      <c r="AX102" s="121">
        <f>'06 - Rozvodnice RSZ1.1'!J37</f>
        <v>0</v>
      </c>
      <c r="AY102" s="121">
        <f>'06 - Rozvodnice RSZ1.1'!J38</f>
        <v>0</v>
      </c>
      <c r="AZ102" s="121">
        <f>'06 - Rozvodnice RSZ1.1'!F35</f>
        <v>0</v>
      </c>
      <c r="BA102" s="121">
        <f>'06 - Rozvodnice RSZ1.1'!F36</f>
        <v>0</v>
      </c>
      <c r="BB102" s="121">
        <f>'06 - Rozvodnice RSZ1.1'!F37</f>
        <v>0</v>
      </c>
      <c r="BC102" s="121">
        <f>'06 - Rozvodnice RSZ1.1'!F38</f>
        <v>0</v>
      </c>
      <c r="BD102" s="123">
        <f>'06 - Rozvodnice RSZ1.1'!F39</f>
        <v>0</v>
      </c>
      <c r="BE102" s="4"/>
      <c r="BT102" s="27" t="s">
        <v>83</v>
      </c>
      <c r="BV102" s="27" t="s">
        <v>75</v>
      </c>
      <c r="BW102" s="27" t="s">
        <v>105</v>
      </c>
      <c r="BX102" s="27" t="s">
        <v>86</v>
      </c>
      <c r="CL102" s="27" t="s">
        <v>1</v>
      </c>
    </row>
    <row r="103" s="4" customFormat="1" ht="16.5" customHeight="1">
      <c r="A103" s="104" t="s">
        <v>77</v>
      </c>
      <c r="B103" s="64"/>
      <c r="C103" s="10"/>
      <c r="D103" s="10"/>
      <c r="E103" s="117" t="s">
        <v>106</v>
      </c>
      <c r="F103" s="117"/>
      <c r="G103" s="117"/>
      <c r="H103" s="117"/>
      <c r="I103" s="117"/>
      <c r="J103" s="10"/>
      <c r="K103" s="117" t="s">
        <v>107</v>
      </c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8">
        <f>'07 - Rozvodnice RSZ1.2'!J32</f>
        <v>0</v>
      </c>
      <c r="AH103" s="10"/>
      <c r="AI103" s="10"/>
      <c r="AJ103" s="10"/>
      <c r="AK103" s="10"/>
      <c r="AL103" s="10"/>
      <c r="AM103" s="10"/>
      <c r="AN103" s="118">
        <f>SUM(AG103,AT103)</f>
        <v>0</v>
      </c>
      <c r="AO103" s="10"/>
      <c r="AP103" s="10"/>
      <c r="AQ103" s="119" t="s">
        <v>89</v>
      </c>
      <c r="AR103" s="64"/>
      <c r="AS103" s="120">
        <v>0</v>
      </c>
      <c r="AT103" s="121">
        <f>ROUND(SUM(AV103:AW103),2)</f>
        <v>0</v>
      </c>
      <c r="AU103" s="122">
        <f>'07 - Rozvodnice RSZ1.2'!P121</f>
        <v>0</v>
      </c>
      <c r="AV103" s="121">
        <f>'07 - Rozvodnice RSZ1.2'!J35</f>
        <v>0</v>
      </c>
      <c r="AW103" s="121">
        <f>'07 - Rozvodnice RSZ1.2'!J36</f>
        <v>0</v>
      </c>
      <c r="AX103" s="121">
        <f>'07 - Rozvodnice RSZ1.2'!J37</f>
        <v>0</v>
      </c>
      <c r="AY103" s="121">
        <f>'07 - Rozvodnice RSZ1.2'!J38</f>
        <v>0</v>
      </c>
      <c r="AZ103" s="121">
        <f>'07 - Rozvodnice RSZ1.2'!F35</f>
        <v>0</v>
      </c>
      <c r="BA103" s="121">
        <f>'07 - Rozvodnice RSZ1.2'!F36</f>
        <v>0</v>
      </c>
      <c r="BB103" s="121">
        <f>'07 - Rozvodnice RSZ1.2'!F37</f>
        <v>0</v>
      </c>
      <c r="BC103" s="121">
        <f>'07 - Rozvodnice RSZ1.2'!F38</f>
        <v>0</v>
      </c>
      <c r="BD103" s="123">
        <f>'07 - Rozvodnice RSZ1.2'!F39</f>
        <v>0</v>
      </c>
      <c r="BE103" s="4"/>
      <c r="BT103" s="27" t="s">
        <v>83</v>
      </c>
      <c r="BV103" s="27" t="s">
        <v>75</v>
      </c>
      <c r="BW103" s="27" t="s">
        <v>108</v>
      </c>
      <c r="BX103" s="27" t="s">
        <v>86</v>
      </c>
      <c r="CL103" s="27" t="s">
        <v>1</v>
      </c>
    </row>
    <row r="104" s="4" customFormat="1" ht="16.5" customHeight="1">
      <c r="A104" s="104" t="s">
        <v>77</v>
      </c>
      <c r="B104" s="64"/>
      <c r="C104" s="10"/>
      <c r="D104" s="10"/>
      <c r="E104" s="117" t="s">
        <v>109</v>
      </c>
      <c r="F104" s="117"/>
      <c r="G104" s="117"/>
      <c r="H104" s="117"/>
      <c r="I104" s="117"/>
      <c r="J104" s="10"/>
      <c r="K104" s="117" t="s">
        <v>110</v>
      </c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8">
        <f>'08 - Rozvodnice RSZ1.3'!J32</f>
        <v>0</v>
      </c>
      <c r="AH104" s="10"/>
      <c r="AI104" s="10"/>
      <c r="AJ104" s="10"/>
      <c r="AK104" s="10"/>
      <c r="AL104" s="10"/>
      <c r="AM104" s="10"/>
      <c r="AN104" s="118">
        <f>SUM(AG104,AT104)</f>
        <v>0</v>
      </c>
      <c r="AO104" s="10"/>
      <c r="AP104" s="10"/>
      <c r="AQ104" s="119" t="s">
        <v>89</v>
      </c>
      <c r="AR104" s="64"/>
      <c r="AS104" s="120">
        <v>0</v>
      </c>
      <c r="AT104" s="121">
        <f>ROUND(SUM(AV104:AW104),2)</f>
        <v>0</v>
      </c>
      <c r="AU104" s="122">
        <f>'08 - Rozvodnice RSZ1.3'!P121</f>
        <v>0</v>
      </c>
      <c r="AV104" s="121">
        <f>'08 - Rozvodnice RSZ1.3'!J35</f>
        <v>0</v>
      </c>
      <c r="AW104" s="121">
        <f>'08 - Rozvodnice RSZ1.3'!J36</f>
        <v>0</v>
      </c>
      <c r="AX104" s="121">
        <f>'08 - Rozvodnice RSZ1.3'!J37</f>
        <v>0</v>
      </c>
      <c r="AY104" s="121">
        <f>'08 - Rozvodnice RSZ1.3'!J38</f>
        <v>0</v>
      </c>
      <c r="AZ104" s="121">
        <f>'08 - Rozvodnice RSZ1.3'!F35</f>
        <v>0</v>
      </c>
      <c r="BA104" s="121">
        <f>'08 - Rozvodnice RSZ1.3'!F36</f>
        <v>0</v>
      </c>
      <c r="BB104" s="121">
        <f>'08 - Rozvodnice RSZ1.3'!F37</f>
        <v>0</v>
      </c>
      <c r="BC104" s="121">
        <f>'08 - Rozvodnice RSZ1.3'!F38</f>
        <v>0</v>
      </c>
      <c r="BD104" s="123">
        <f>'08 - Rozvodnice RSZ1.3'!F39</f>
        <v>0</v>
      </c>
      <c r="BE104" s="4"/>
      <c r="BT104" s="27" t="s">
        <v>83</v>
      </c>
      <c r="BV104" s="27" t="s">
        <v>75</v>
      </c>
      <c r="BW104" s="27" t="s">
        <v>111</v>
      </c>
      <c r="BX104" s="27" t="s">
        <v>86</v>
      </c>
      <c r="CL104" s="27" t="s">
        <v>1</v>
      </c>
    </row>
    <row r="105" s="4" customFormat="1" ht="16.5" customHeight="1">
      <c r="A105" s="104" t="s">
        <v>77</v>
      </c>
      <c r="B105" s="64"/>
      <c r="C105" s="10"/>
      <c r="D105" s="10"/>
      <c r="E105" s="117" t="s">
        <v>112</v>
      </c>
      <c r="F105" s="117"/>
      <c r="G105" s="117"/>
      <c r="H105" s="117"/>
      <c r="I105" s="117"/>
      <c r="J105" s="10"/>
      <c r="K105" s="117" t="s">
        <v>113</v>
      </c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8">
        <f>'09 - Rozvodnice RSZ2.1'!J32</f>
        <v>0</v>
      </c>
      <c r="AH105" s="10"/>
      <c r="AI105" s="10"/>
      <c r="AJ105" s="10"/>
      <c r="AK105" s="10"/>
      <c r="AL105" s="10"/>
      <c r="AM105" s="10"/>
      <c r="AN105" s="118">
        <f>SUM(AG105,AT105)</f>
        <v>0</v>
      </c>
      <c r="AO105" s="10"/>
      <c r="AP105" s="10"/>
      <c r="AQ105" s="119" t="s">
        <v>89</v>
      </c>
      <c r="AR105" s="64"/>
      <c r="AS105" s="120">
        <v>0</v>
      </c>
      <c r="AT105" s="121">
        <f>ROUND(SUM(AV105:AW105),2)</f>
        <v>0</v>
      </c>
      <c r="AU105" s="122">
        <f>'09 - Rozvodnice RSZ2.1'!P121</f>
        <v>0</v>
      </c>
      <c r="AV105" s="121">
        <f>'09 - Rozvodnice RSZ2.1'!J35</f>
        <v>0</v>
      </c>
      <c r="AW105" s="121">
        <f>'09 - Rozvodnice RSZ2.1'!J36</f>
        <v>0</v>
      </c>
      <c r="AX105" s="121">
        <f>'09 - Rozvodnice RSZ2.1'!J37</f>
        <v>0</v>
      </c>
      <c r="AY105" s="121">
        <f>'09 - Rozvodnice RSZ2.1'!J38</f>
        <v>0</v>
      </c>
      <c r="AZ105" s="121">
        <f>'09 - Rozvodnice RSZ2.1'!F35</f>
        <v>0</v>
      </c>
      <c r="BA105" s="121">
        <f>'09 - Rozvodnice RSZ2.1'!F36</f>
        <v>0</v>
      </c>
      <c r="BB105" s="121">
        <f>'09 - Rozvodnice RSZ2.1'!F37</f>
        <v>0</v>
      </c>
      <c r="BC105" s="121">
        <f>'09 - Rozvodnice RSZ2.1'!F38</f>
        <v>0</v>
      </c>
      <c r="BD105" s="123">
        <f>'09 - Rozvodnice RSZ2.1'!F39</f>
        <v>0</v>
      </c>
      <c r="BE105" s="4"/>
      <c r="BT105" s="27" t="s">
        <v>83</v>
      </c>
      <c r="BV105" s="27" t="s">
        <v>75</v>
      </c>
      <c r="BW105" s="27" t="s">
        <v>114</v>
      </c>
      <c r="BX105" s="27" t="s">
        <v>86</v>
      </c>
      <c r="CL105" s="27" t="s">
        <v>1</v>
      </c>
    </row>
    <row r="106" s="4" customFormat="1" ht="16.5" customHeight="1">
      <c r="A106" s="104" t="s">
        <v>77</v>
      </c>
      <c r="B106" s="64"/>
      <c r="C106" s="10"/>
      <c r="D106" s="10"/>
      <c r="E106" s="117" t="s">
        <v>115</v>
      </c>
      <c r="F106" s="117"/>
      <c r="G106" s="117"/>
      <c r="H106" s="117"/>
      <c r="I106" s="117"/>
      <c r="J106" s="10"/>
      <c r="K106" s="117" t="s">
        <v>116</v>
      </c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8">
        <f>'10 - Rozvodnice RSZ2.2'!J32</f>
        <v>0</v>
      </c>
      <c r="AH106" s="10"/>
      <c r="AI106" s="10"/>
      <c r="AJ106" s="10"/>
      <c r="AK106" s="10"/>
      <c r="AL106" s="10"/>
      <c r="AM106" s="10"/>
      <c r="AN106" s="118">
        <f>SUM(AG106,AT106)</f>
        <v>0</v>
      </c>
      <c r="AO106" s="10"/>
      <c r="AP106" s="10"/>
      <c r="AQ106" s="119" t="s">
        <v>89</v>
      </c>
      <c r="AR106" s="64"/>
      <c r="AS106" s="120">
        <v>0</v>
      </c>
      <c r="AT106" s="121">
        <f>ROUND(SUM(AV106:AW106),2)</f>
        <v>0</v>
      </c>
      <c r="AU106" s="122">
        <f>'10 - Rozvodnice RSZ2.2'!P121</f>
        <v>0</v>
      </c>
      <c r="AV106" s="121">
        <f>'10 - Rozvodnice RSZ2.2'!J35</f>
        <v>0</v>
      </c>
      <c r="AW106" s="121">
        <f>'10 - Rozvodnice RSZ2.2'!J36</f>
        <v>0</v>
      </c>
      <c r="AX106" s="121">
        <f>'10 - Rozvodnice RSZ2.2'!J37</f>
        <v>0</v>
      </c>
      <c r="AY106" s="121">
        <f>'10 - Rozvodnice RSZ2.2'!J38</f>
        <v>0</v>
      </c>
      <c r="AZ106" s="121">
        <f>'10 - Rozvodnice RSZ2.2'!F35</f>
        <v>0</v>
      </c>
      <c r="BA106" s="121">
        <f>'10 - Rozvodnice RSZ2.2'!F36</f>
        <v>0</v>
      </c>
      <c r="BB106" s="121">
        <f>'10 - Rozvodnice RSZ2.2'!F37</f>
        <v>0</v>
      </c>
      <c r="BC106" s="121">
        <f>'10 - Rozvodnice RSZ2.2'!F38</f>
        <v>0</v>
      </c>
      <c r="BD106" s="123">
        <f>'10 - Rozvodnice RSZ2.2'!F39</f>
        <v>0</v>
      </c>
      <c r="BE106" s="4"/>
      <c r="BT106" s="27" t="s">
        <v>83</v>
      </c>
      <c r="BV106" s="27" t="s">
        <v>75</v>
      </c>
      <c r="BW106" s="27" t="s">
        <v>117</v>
      </c>
      <c r="BX106" s="27" t="s">
        <v>86</v>
      </c>
      <c r="CL106" s="27" t="s">
        <v>1</v>
      </c>
    </row>
    <row r="107" s="4" customFormat="1" ht="16.5" customHeight="1">
      <c r="A107" s="104" t="s">
        <v>77</v>
      </c>
      <c r="B107" s="64"/>
      <c r="C107" s="10"/>
      <c r="D107" s="10"/>
      <c r="E107" s="117" t="s">
        <v>118</v>
      </c>
      <c r="F107" s="117"/>
      <c r="G107" s="117"/>
      <c r="H107" s="117"/>
      <c r="I107" s="117"/>
      <c r="J107" s="10"/>
      <c r="K107" s="117" t="s">
        <v>119</v>
      </c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8">
        <f>'11 - Rozvodnice RSZ3'!J32</f>
        <v>0</v>
      </c>
      <c r="AH107" s="10"/>
      <c r="AI107" s="10"/>
      <c r="AJ107" s="10"/>
      <c r="AK107" s="10"/>
      <c r="AL107" s="10"/>
      <c r="AM107" s="10"/>
      <c r="AN107" s="118">
        <f>SUM(AG107,AT107)</f>
        <v>0</v>
      </c>
      <c r="AO107" s="10"/>
      <c r="AP107" s="10"/>
      <c r="AQ107" s="119" t="s">
        <v>89</v>
      </c>
      <c r="AR107" s="64"/>
      <c r="AS107" s="120">
        <v>0</v>
      </c>
      <c r="AT107" s="121">
        <f>ROUND(SUM(AV107:AW107),2)</f>
        <v>0</v>
      </c>
      <c r="AU107" s="122">
        <f>'11 - Rozvodnice RSZ3'!P121</f>
        <v>0</v>
      </c>
      <c r="AV107" s="121">
        <f>'11 - Rozvodnice RSZ3'!J35</f>
        <v>0</v>
      </c>
      <c r="AW107" s="121">
        <f>'11 - Rozvodnice RSZ3'!J36</f>
        <v>0</v>
      </c>
      <c r="AX107" s="121">
        <f>'11 - Rozvodnice RSZ3'!J37</f>
        <v>0</v>
      </c>
      <c r="AY107" s="121">
        <f>'11 - Rozvodnice RSZ3'!J38</f>
        <v>0</v>
      </c>
      <c r="AZ107" s="121">
        <f>'11 - Rozvodnice RSZ3'!F35</f>
        <v>0</v>
      </c>
      <c r="BA107" s="121">
        <f>'11 - Rozvodnice RSZ3'!F36</f>
        <v>0</v>
      </c>
      <c r="BB107" s="121">
        <f>'11 - Rozvodnice RSZ3'!F37</f>
        <v>0</v>
      </c>
      <c r="BC107" s="121">
        <f>'11 - Rozvodnice RSZ3'!F38</f>
        <v>0</v>
      </c>
      <c r="BD107" s="123">
        <f>'11 - Rozvodnice RSZ3'!F39</f>
        <v>0</v>
      </c>
      <c r="BE107" s="4"/>
      <c r="BT107" s="27" t="s">
        <v>83</v>
      </c>
      <c r="BV107" s="27" t="s">
        <v>75</v>
      </c>
      <c r="BW107" s="27" t="s">
        <v>120</v>
      </c>
      <c r="BX107" s="27" t="s">
        <v>86</v>
      </c>
      <c r="CL107" s="27" t="s">
        <v>1</v>
      </c>
    </row>
    <row r="108" s="4" customFormat="1" ht="16.5" customHeight="1">
      <c r="A108" s="104" t="s">
        <v>77</v>
      </c>
      <c r="B108" s="64"/>
      <c r="C108" s="10"/>
      <c r="D108" s="10"/>
      <c r="E108" s="117" t="s">
        <v>8</v>
      </c>
      <c r="F108" s="117"/>
      <c r="G108" s="117"/>
      <c r="H108" s="117"/>
      <c r="I108" s="117"/>
      <c r="J108" s="10"/>
      <c r="K108" s="117" t="s">
        <v>121</v>
      </c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8">
        <f>'12 - Ostatní náklady'!J32</f>
        <v>0</v>
      </c>
      <c r="AH108" s="10"/>
      <c r="AI108" s="10"/>
      <c r="AJ108" s="10"/>
      <c r="AK108" s="10"/>
      <c r="AL108" s="10"/>
      <c r="AM108" s="10"/>
      <c r="AN108" s="118">
        <f>SUM(AG108,AT108)</f>
        <v>0</v>
      </c>
      <c r="AO108" s="10"/>
      <c r="AP108" s="10"/>
      <c r="AQ108" s="119" t="s">
        <v>89</v>
      </c>
      <c r="AR108" s="64"/>
      <c r="AS108" s="120">
        <v>0</v>
      </c>
      <c r="AT108" s="121">
        <f>ROUND(SUM(AV108:AW108),2)</f>
        <v>0</v>
      </c>
      <c r="AU108" s="122">
        <f>'12 - Ostatní náklady'!P122</f>
        <v>0</v>
      </c>
      <c r="AV108" s="121">
        <f>'12 - Ostatní náklady'!J35</f>
        <v>0</v>
      </c>
      <c r="AW108" s="121">
        <f>'12 - Ostatní náklady'!J36</f>
        <v>0</v>
      </c>
      <c r="AX108" s="121">
        <f>'12 - Ostatní náklady'!J37</f>
        <v>0</v>
      </c>
      <c r="AY108" s="121">
        <f>'12 - Ostatní náklady'!J38</f>
        <v>0</v>
      </c>
      <c r="AZ108" s="121">
        <f>'12 - Ostatní náklady'!F35</f>
        <v>0</v>
      </c>
      <c r="BA108" s="121">
        <f>'12 - Ostatní náklady'!F36</f>
        <v>0</v>
      </c>
      <c r="BB108" s="121">
        <f>'12 - Ostatní náklady'!F37</f>
        <v>0</v>
      </c>
      <c r="BC108" s="121">
        <f>'12 - Ostatní náklady'!F38</f>
        <v>0</v>
      </c>
      <c r="BD108" s="123">
        <f>'12 - Ostatní náklady'!F39</f>
        <v>0</v>
      </c>
      <c r="BE108" s="4"/>
      <c r="BT108" s="27" t="s">
        <v>83</v>
      </c>
      <c r="BV108" s="27" t="s">
        <v>75</v>
      </c>
      <c r="BW108" s="27" t="s">
        <v>122</v>
      </c>
      <c r="BX108" s="27" t="s">
        <v>86</v>
      </c>
      <c r="CL108" s="27" t="s">
        <v>1</v>
      </c>
    </row>
    <row r="109" s="7" customFormat="1" ht="16.5" customHeight="1">
      <c r="A109" s="104" t="s">
        <v>77</v>
      </c>
      <c r="B109" s="105"/>
      <c r="C109" s="106"/>
      <c r="D109" s="107" t="s">
        <v>123</v>
      </c>
      <c r="E109" s="107"/>
      <c r="F109" s="107"/>
      <c r="G109" s="107"/>
      <c r="H109" s="107"/>
      <c r="I109" s="108"/>
      <c r="J109" s="107" t="s">
        <v>124</v>
      </c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9">
        <f>'D.1.4.a - Zdravotně techn...'!J30</f>
        <v>0</v>
      </c>
      <c r="AH109" s="108"/>
      <c r="AI109" s="108"/>
      <c r="AJ109" s="108"/>
      <c r="AK109" s="108"/>
      <c r="AL109" s="108"/>
      <c r="AM109" s="108"/>
      <c r="AN109" s="109">
        <f>SUM(AG109,AT109)</f>
        <v>0</v>
      </c>
      <c r="AO109" s="108"/>
      <c r="AP109" s="108"/>
      <c r="AQ109" s="110" t="s">
        <v>80</v>
      </c>
      <c r="AR109" s="105"/>
      <c r="AS109" s="124">
        <v>0</v>
      </c>
      <c r="AT109" s="125">
        <f>ROUND(SUM(AV109:AW109),2)</f>
        <v>0</v>
      </c>
      <c r="AU109" s="126">
        <f>'D.1.4.a - Zdravotně techn...'!P123</f>
        <v>0</v>
      </c>
      <c r="AV109" s="125">
        <f>'D.1.4.a - Zdravotně techn...'!J33</f>
        <v>0</v>
      </c>
      <c r="AW109" s="125">
        <f>'D.1.4.a - Zdravotně techn...'!J34</f>
        <v>0</v>
      </c>
      <c r="AX109" s="125">
        <f>'D.1.4.a - Zdravotně techn...'!J35</f>
        <v>0</v>
      </c>
      <c r="AY109" s="125">
        <f>'D.1.4.a - Zdravotně techn...'!J36</f>
        <v>0</v>
      </c>
      <c r="AZ109" s="125">
        <f>'D.1.4.a - Zdravotně techn...'!F33</f>
        <v>0</v>
      </c>
      <c r="BA109" s="125">
        <f>'D.1.4.a - Zdravotně techn...'!F34</f>
        <v>0</v>
      </c>
      <c r="BB109" s="125">
        <f>'D.1.4.a - Zdravotně techn...'!F35</f>
        <v>0</v>
      </c>
      <c r="BC109" s="125">
        <f>'D.1.4.a - Zdravotně techn...'!F36</f>
        <v>0</v>
      </c>
      <c r="BD109" s="127">
        <f>'D.1.4.a - Zdravotně techn...'!F37</f>
        <v>0</v>
      </c>
      <c r="BE109" s="7"/>
      <c r="BT109" s="115" t="s">
        <v>81</v>
      </c>
      <c r="BV109" s="115" t="s">
        <v>75</v>
      </c>
      <c r="BW109" s="115" t="s">
        <v>125</v>
      </c>
      <c r="BX109" s="115" t="s">
        <v>4</v>
      </c>
      <c r="CL109" s="115" t="s">
        <v>1</v>
      </c>
      <c r="CM109" s="115" t="s">
        <v>83</v>
      </c>
    </row>
    <row r="110" s="2" customFormat="1" ht="30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9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="2" customFormat="1" ht="6.96" customHeight="1">
      <c r="A111" s="38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39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</sheetData>
  <mergeCells count="98">
    <mergeCell ref="C92:G92"/>
    <mergeCell ref="D96:H96"/>
    <mergeCell ref="D95:H95"/>
    <mergeCell ref="E100:I100"/>
    <mergeCell ref="E104:I104"/>
    <mergeCell ref="E98:I98"/>
    <mergeCell ref="E99:I99"/>
    <mergeCell ref="E97:I97"/>
    <mergeCell ref="E101:I101"/>
    <mergeCell ref="E102:I102"/>
    <mergeCell ref="E103:I103"/>
    <mergeCell ref="I92:AF92"/>
    <mergeCell ref="J95:AF95"/>
    <mergeCell ref="J96:AF96"/>
    <mergeCell ref="K101:AF101"/>
    <mergeCell ref="K100:AF100"/>
    <mergeCell ref="K98:AF98"/>
    <mergeCell ref="K99:AF99"/>
    <mergeCell ref="K102:AF102"/>
    <mergeCell ref="K103:AF103"/>
    <mergeCell ref="K97:AF97"/>
    <mergeCell ref="K104:AF104"/>
    <mergeCell ref="L85:AO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D109:H109"/>
    <mergeCell ref="J109:AF109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8:AM98"/>
    <mergeCell ref="AG101:AM101"/>
    <mergeCell ref="AG97:AM97"/>
    <mergeCell ref="AG92:AM92"/>
    <mergeCell ref="AG99:AM99"/>
    <mergeCell ref="AG100:AM100"/>
    <mergeCell ref="AG103:AM103"/>
    <mergeCell ref="AG96:AM96"/>
    <mergeCell ref="AG104:AM104"/>
    <mergeCell ref="AG95:AM95"/>
    <mergeCell ref="AG102:AM102"/>
    <mergeCell ref="AM90:AP90"/>
    <mergeCell ref="AM87:AN87"/>
    <mergeCell ref="AM89:AP89"/>
    <mergeCell ref="AN103:AP103"/>
    <mergeCell ref="AN102:AP102"/>
    <mergeCell ref="AN104:AP104"/>
    <mergeCell ref="AN92:AP92"/>
    <mergeCell ref="AN100:AP100"/>
    <mergeCell ref="AN95:AP95"/>
    <mergeCell ref="AN99:AP99"/>
    <mergeCell ref="AN96:AP96"/>
    <mergeCell ref="AN98:AP98"/>
    <mergeCell ref="AN101:AP101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94:AP94"/>
  </mergeCells>
  <hyperlinks>
    <hyperlink ref="A95" location="'D.1.1 - Architektonicko s...'!C2" display="/"/>
    <hyperlink ref="A97" location="'01 - Silnoproud - materiál'!C2" display="/"/>
    <hyperlink ref="A98" location="'02 - Silnoproud - montáž'!C2" display="/"/>
    <hyperlink ref="A99" location="'03 - Rozvodnice RH-1.NP'!C2" display="/"/>
    <hyperlink ref="A100" location="'04 - Rozvodnice RSZ01'!C2" display="/"/>
    <hyperlink ref="A101" location="'05 - Rozvodnice RSZ02'!C2" display="/"/>
    <hyperlink ref="A102" location="'06 - Rozvodnice RSZ1.1'!C2" display="/"/>
    <hyperlink ref="A103" location="'07 - Rozvodnice RSZ1.2'!C2" display="/"/>
    <hyperlink ref="A104" location="'08 - Rozvodnice RSZ1.3'!C2" display="/"/>
    <hyperlink ref="A105" location="'09 - Rozvodnice RSZ2.1'!C2" display="/"/>
    <hyperlink ref="A106" location="'10 - Rozvodnice RSZ2.2'!C2" display="/"/>
    <hyperlink ref="A107" location="'11 - Rozvodnice RSZ3'!C2" display="/"/>
    <hyperlink ref="A108" location="'12 - Ostatní náklady'!C2" display="/"/>
    <hyperlink ref="A109" location="'D.1.4.a - Zdravotně tech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1654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ROUND(J121,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ROUND((SUM(BE121:BE162)),  2)</f>
        <v>0</v>
      </c>
      <c r="G35" s="38"/>
      <c r="H35" s="38"/>
      <c r="I35" s="136">
        <v>0.20999999999999999</v>
      </c>
      <c r="J35" s="135">
        <f>ROUND(((SUM(BE121:BE162))*I35),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ROUND((SUM(BF121:BF162)),  2)</f>
        <v>0</v>
      </c>
      <c r="G36" s="38"/>
      <c r="H36" s="38"/>
      <c r="I36" s="136">
        <v>0.12</v>
      </c>
      <c r="J36" s="135">
        <f>ROUND(((SUM(BF121:BF162))*I36),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ROUND((SUM(BG121:BG162)),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ROUND((SUM(BH121:BH162)),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ROUND((SUM(BI121:BI162)),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08 - Rozvodnice RSZ1.3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J121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1655</v>
      </c>
      <c r="E99" s="150"/>
      <c r="F99" s="150"/>
      <c r="G99" s="150"/>
      <c r="H99" s="150"/>
      <c r="I99" s="150"/>
      <c r="J99" s="151">
        <f>J122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159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38"/>
      <c r="D109" s="38"/>
      <c r="E109" s="129" t="str">
        <f>E7</f>
        <v>Snížení energetické náročnosti Gymnázia, SOŠ a VOŠ, Nový Bydžov - DM J. Jungmanna</v>
      </c>
      <c r="F109" s="32"/>
      <c r="G109" s="32"/>
      <c r="H109" s="32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2"/>
      <c r="C110" s="32" t="s">
        <v>127</v>
      </c>
      <c r="L110" s="22"/>
    </row>
    <row r="111" s="2" customFormat="1" ht="16.5" customHeight="1">
      <c r="A111" s="38"/>
      <c r="B111" s="39"/>
      <c r="C111" s="38"/>
      <c r="D111" s="38"/>
      <c r="E111" s="129" t="s">
        <v>1300</v>
      </c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E11</f>
        <v>08 - Rozvodnice RSZ1.3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F14</f>
        <v xml:space="preserve"> </v>
      </c>
      <c r="G115" s="38"/>
      <c r="H115" s="38"/>
      <c r="I115" s="32" t="s">
        <v>22</v>
      </c>
      <c r="J115" s="69" t="str">
        <f>IF(J14="","",J14)</f>
        <v>15. 10. 2025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E17</f>
        <v xml:space="preserve"> </v>
      </c>
      <c r="G117" s="38"/>
      <c r="H117" s="38"/>
      <c r="I117" s="32" t="s">
        <v>29</v>
      </c>
      <c r="J117" s="36" t="str">
        <f>E23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38"/>
      <c r="E118" s="38"/>
      <c r="F118" s="27" t="str">
        <f>IF(E20="","",E20)</f>
        <v>Vyplň údaj</v>
      </c>
      <c r="G118" s="38"/>
      <c r="H118" s="38"/>
      <c r="I118" s="32" t="s">
        <v>31</v>
      </c>
      <c r="J118" s="36" t="str">
        <f>E26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160</v>
      </c>
      <c r="D120" s="159" t="s">
        <v>58</v>
      </c>
      <c r="E120" s="159" t="s">
        <v>54</v>
      </c>
      <c r="F120" s="159" t="s">
        <v>55</v>
      </c>
      <c r="G120" s="159" t="s">
        <v>161</v>
      </c>
      <c r="H120" s="159" t="s">
        <v>162</v>
      </c>
      <c r="I120" s="159" t="s">
        <v>163</v>
      </c>
      <c r="J120" s="159" t="s">
        <v>131</v>
      </c>
      <c r="K120" s="160" t="s">
        <v>164</v>
      </c>
      <c r="L120" s="161"/>
      <c r="M120" s="86" t="s">
        <v>1</v>
      </c>
      <c r="N120" s="87" t="s">
        <v>37</v>
      </c>
      <c r="O120" s="87" t="s">
        <v>165</v>
      </c>
      <c r="P120" s="87" t="s">
        <v>166</v>
      </c>
      <c r="Q120" s="87" t="s">
        <v>167</v>
      </c>
      <c r="R120" s="87" t="s">
        <v>168</v>
      </c>
      <c r="S120" s="87" t="s">
        <v>169</v>
      </c>
      <c r="T120" s="88" t="s">
        <v>170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3" t="s">
        <v>171</v>
      </c>
      <c r="D121" s="38"/>
      <c r="E121" s="38"/>
      <c r="F121" s="38"/>
      <c r="G121" s="38"/>
      <c r="H121" s="38"/>
      <c r="I121" s="38"/>
      <c r="J121" s="162">
        <f>BK121</f>
        <v>0</v>
      </c>
      <c r="K121" s="38"/>
      <c r="L121" s="39"/>
      <c r="M121" s="89"/>
      <c r="N121" s="73"/>
      <c r="O121" s="90"/>
      <c r="P121" s="163">
        <f>P122</f>
        <v>0</v>
      </c>
      <c r="Q121" s="90"/>
      <c r="R121" s="163">
        <f>R122</f>
        <v>0</v>
      </c>
      <c r="S121" s="90"/>
      <c r="T121" s="164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72</v>
      </c>
      <c r="AU121" s="19" t="s">
        <v>133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72</v>
      </c>
      <c r="E122" s="168" t="s">
        <v>1308</v>
      </c>
      <c r="F122" s="168" t="s">
        <v>1656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SUM(P123:P162)</f>
        <v>0</v>
      </c>
      <c r="Q122" s="172"/>
      <c r="R122" s="173">
        <f>SUM(R123:R162)</f>
        <v>0</v>
      </c>
      <c r="S122" s="172"/>
      <c r="T122" s="174">
        <f>SUM(T123:T162)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81</v>
      </c>
      <c r="AT122" s="175" t="s">
        <v>72</v>
      </c>
      <c r="AU122" s="175" t="s">
        <v>73</v>
      </c>
      <c r="AY122" s="167" t="s">
        <v>174</v>
      </c>
      <c r="BK122" s="176">
        <f>SUM(BK123:BK162)</f>
        <v>0</v>
      </c>
    </row>
    <row r="123" s="2" customFormat="1" ht="24.15" customHeight="1">
      <c r="A123" s="38"/>
      <c r="B123" s="179"/>
      <c r="C123" s="180" t="s">
        <v>81</v>
      </c>
      <c r="D123" s="180" t="s">
        <v>176</v>
      </c>
      <c r="E123" s="181" t="s">
        <v>1604</v>
      </c>
      <c r="F123" s="182" t="s">
        <v>1605</v>
      </c>
      <c r="G123" s="183" t="s">
        <v>1312</v>
      </c>
      <c r="H123" s="184">
        <v>1</v>
      </c>
      <c r="I123" s="185"/>
      <c r="J123" s="186">
        <f>ROUND(I123*H123,2)</f>
        <v>0</v>
      </c>
      <c r="K123" s="182" t="s">
        <v>1</v>
      </c>
      <c r="L123" s="39"/>
      <c r="M123" s="187" t="s">
        <v>1</v>
      </c>
      <c r="N123" s="188" t="s">
        <v>38</v>
      </c>
      <c r="O123" s="77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1" t="s">
        <v>181</v>
      </c>
      <c r="AT123" s="191" t="s">
        <v>176</v>
      </c>
      <c r="AU123" s="191" t="s">
        <v>81</v>
      </c>
      <c r="AY123" s="19" t="s">
        <v>174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81</v>
      </c>
      <c r="BK123" s="192">
        <f>ROUND(I123*H123,2)</f>
        <v>0</v>
      </c>
      <c r="BL123" s="19" t="s">
        <v>181</v>
      </c>
      <c r="BM123" s="191" t="s">
        <v>83</v>
      </c>
    </row>
    <row r="124" s="2" customFormat="1">
      <c r="A124" s="38"/>
      <c r="B124" s="39"/>
      <c r="C124" s="38"/>
      <c r="D124" s="193" t="s">
        <v>183</v>
      </c>
      <c r="E124" s="38"/>
      <c r="F124" s="194" t="s">
        <v>1605</v>
      </c>
      <c r="G124" s="38"/>
      <c r="H124" s="38"/>
      <c r="I124" s="195"/>
      <c r="J124" s="38"/>
      <c r="K124" s="38"/>
      <c r="L124" s="39"/>
      <c r="M124" s="196"/>
      <c r="N124" s="197"/>
      <c r="O124" s="77"/>
      <c r="P124" s="77"/>
      <c r="Q124" s="77"/>
      <c r="R124" s="77"/>
      <c r="S124" s="77"/>
      <c r="T124" s="7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183</v>
      </c>
      <c r="AU124" s="19" t="s">
        <v>81</v>
      </c>
    </row>
    <row r="125" s="2" customFormat="1" ht="16.5" customHeight="1">
      <c r="A125" s="38"/>
      <c r="B125" s="179"/>
      <c r="C125" s="180" t="s">
        <v>83</v>
      </c>
      <c r="D125" s="180" t="s">
        <v>176</v>
      </c>
      <c r="E125" s="181" t="s">
        <v>1606</v>
      </c>
      <c r="F125" s="182" t="s">
        <v>1607</v>
      </c>
      <c r="G125" s="183" t="s">
        <v>1312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181</v>
      </c>
      <c r="AT125" s="191" t="s">
        <v>176</v>
      </c>
      <c r="AU125" s="191" t="s">
        <v>81</v>
      </c>
      <c r="AY125" s="19" t="s">
        <v>174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81</v>
      </c>
      <c r="BK125" s="192">
        <f>ROUND(I125*H125,2)</f>
        <v>0</v>
      </c>
      <c r="BL125" s="19" t="s">
        <v>181</v>
      </c>
      <c r="BM125" s="191" t="s">
        <v>181</v>
      </c>
    </row>
    <row r="126" s="2" customFormat="1">
      <c r="A126" s="38"/>
      <c r="B126" s="39"/>
      <c r="C126" s="38"/>
      <c r="D126" s="193" t="s">
        <v>183</v>
      </c>
      <c r="E126" s="38"/>
      <c r="F126" s="194" t="s">
        <v>1607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183</v>
      </c>
      <c r="AU126" s="19" t="s">
        <v>81</v>
      </c>
    </row>
    <row r="127" s="2" customFormat="1" ht="16.5" customHeight="1">
      <c r="A127" s="38"/>
      <c r="B127" s="179"/>
      <c r="C127" s="180" t="s">
        <v>192</v>
      </c>
      <c r="D127" s="180" t="s">
        <v>176</v>
      </c>
      <c r="E127" s="181" t="s">
        <v>1608</v>
      </c>
      <c r="F127" s="182" t="s">
        <v>1609</v>
      </c>
      <c r="G127" s="183" t="s">
        <v>1312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181</v>
      </c>
      <c r="AT127" s="191" t="s">
        <v>176</v>
      </c>
      <c r="AU127" s="191" t="s">
        <v>81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181</v>
      </c>
      <c r="BM127" s="191" t="s">
        <v>211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1609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81</v>
      </c>
    </row>
    <row r="129" s="2" customFormat="1" ht="16.5" customHeight="1">
      <c r="A129" s="38"/>
      <c r="B129" s="179"/>
      <c r="C129" s="180" t="s">
        <v>181</v>
      </c>
      <c r="D129" s="180" t="s">
        <v>176</v>
      </c>
      <c r="E129" s="181" t="s">
        <v>1639</v>
      </c>
      <c r="F129" s="182" t="s">
        <v>1640</v>
      </c>
      <c r="G129" s="183" t="s">
        <v>1312</v>
      </c>
      <c r="H129" s="184">
        <v>1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181</v>
      </c>
      <c r="AT129" s="191" t="s">
        <v>176</v>
      </c>
      <c r="AU129" s="191" t="s">
        <v>81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181</v>
      </c>
      <c r="BM129" s="191" t="s">
        <v>230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1640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81</v>
      </c>
    </row>
    <row r="131" s="2" customFormat="1" ht="16.5" customHeight="1">
      <c r="A131" s="38"/>
      <c r="B131" s="179"/>
      <c r="C131" s="180" t="s">
        <v>206</v>
      </c>
      <c r="D131" s="180" t="s">
        <v>176</v>
      </c>
      <c r="E131" s="181" t="s">
        <v>1612</v>
      </c>
      <c r="F131" s="182" t="s">
        <v>1613</v>
      </c>
      <c r="G131" s="183" t="s">
        <v>1312</v>
      </c>
      <c r="H131" s="184">
        <v>3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181</v>
      </c>
      <c r="AT131" s="191" t="s">
        <v>176</v>
      </c>
      <c r="AU131" s="191" t="s">
        <v>81</v>
      </c>
      <c r="AY131" s="19" t="s">
        <v>174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81</v>
      </c>
      <c r="BK131" s="192">
        <f>ROUND(I131*H131,2)</f>
        <v>0</v>
      </c>
      <c r="BL131" s="19" t="s">
        <v>181</v>
      </c>
      <c r="BM131" s="191" t="s">
        <v>115</v>
      </c>
    </row>
    <row r="132" s="2" customFormat="1">
      <c r="A132" s="38"/>
      <c r="B132" s="39"/>
      <c r="C132" s="38"/>
      <c r="D132" s="193" t="s">
        <v>183</v>
      </c>
      <c r="E132" s="38"/>
      <c r="F132" s="194" t="s">
        <v>1613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183</v>
      </c>
      <c r="AU132" s="19" t="s">
        <v>81</v>
      </c>
    </row>
    <row r="133" s="2" customFormat="1" ht="24.15" customHeight="1">
      <c r="A133" s="38"/>
      <c r="B133" s="179"/>
      <c r="C133" s="180" t="s">
        <v>211</v>
      </c>
      <c r="D133" s="180" t="s">
        <v>176</v>
      </c>
      <c r="E133" s="181" t="s">
        <v>1564</v>
      </c>
      <c r="F133" s="182" t="s">
        <v>1565</v>
      </c>
      <c r="G133" s="183" t="s">
        <v>1312</v>
      </c>
      <c r="H133" s="184">
        <v>1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181</v>
      </c>
      <c r="AT133" s="191" t="s">
        <v>176</v>
      </c>
      <c r="AU133" s="191" t="s">
        <v>81</v>
      </c>
      <c r="AY133" s="19" t="s">
        <v>174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81</v>
      </c>
      <c r="BK133" s="192">
        <f>ROUND(I133*H133,2)</f>
        <v>0</v>
      </c>
      <c r="BL133" s="19" t="s">
        <v>181</v>
      </c>
      <c r="BM133" s="191" t="s">
        <v>8</v>
      </c>
    </row>
    <row r="134" s="2" customFormat="1">
      <c r="A134" s="38"/>
      <c r="B134" s="39"/>
      <c r="C134" s="38"/>
      <c r="D134" s="193" t="s">
        <v>183</v>
      </c>
      <c r="E134" s="38"/>
      <c r="F134" s="194" t="s">
        <v>1565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183</v>
      </c>
      <c r="AU134" s="19" t="s">
        <v>81</v>
      </c>
    </row>
    <row r="135" s="2" customFormat="1" ht="16.5" customHeight="1">
      <c r="A135" s="38"/>
      <c r="B135" s="179"/>
      <c r="C135" s="180" t="s">
        <v>225</v>
      </c>
      <c r="D135" s="180" t="s">
        <v>176</v>
      </c>
      <c r="E135" s="181" t="s">
        <v>1614</v>
      </c>
      <c r="F135" s="182" t="s">
        <v>1615</v>
      </c>
      <c r="G135" s="183" t="s">
        <v>1312</v>
      </c>
      <c r="H135" s="184">
        <v>1</v>
      </c>
      <c r="I135" s="185"/>
      <c r="J135" s="186">
        <f>ROUND(I135*H135,2)</f>
        <v>0</v>
      </c>
      <c r="K135" s="182" t="s">
        <v>1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81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265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1615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81</v>
      </c>
    </row>
    <row r="137" s="2" customFormat="1" ht="21.75" customHeight="1">
      <c r="A137" s="38"/>
      <c r="B137" s="179"/>
      <c r="C137" s="180" t="s">
        <v>230</v>
      </c>
      <c r="D137" s="180" t="s">
        <v>176</v>
      </c>
      <c r="E137" s="181" t="s">
        <v>1616</v>
      </c>
      <c r="F137" s="182" t="s">
        <v>1617</v>
      </c>
      <c r="G137" s="183" t="s">
        <v>1312</v>
      </c>
      <c r="H137" s="184">
        <v>6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181</v>
      </c>
      <c r="AT137" s="191" t="s">
        <v>176</v>
      </c>
      <c r="AU137" s="191" t="s">
        <v>81</v>
      </c>
      <c r="AY137" s="19" t="s">
        <v>174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81</v>
      </c>
      <c r="BK137" s="192">
        <f>ROUND(I137*H137,2)</f>
        <v>0</v>
      </c>
      <c r="BL137" s="19" t="s">
        <v>181</v>
      </c>
      <c r="BM137" s="191" t="s">
        <v>278</v>
      </c>
    </row>
    <row r="138" s="2" customFormat="1">
      <c r="A138" s="38"/>
      <c r="B138" s="39"/>
      <c r="C138" s="38"/>
      <c r="D138" s="193" t="s">
        <v>183</v>
      </c>
      <c r="E138" s="38"/>
      <c r="F138" s="194" t="s">
        <v>1617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183</v>
      </c>
      <c r="AU138" s="19" t="s">
        <v>81</v>
      </c>
    </row>
    <row r="139" s="2" customFormat="1" ht="21.75" customHeight="1">
      <c r="A139" s="38"/>
      <c r="B139" s="179"/>
      <c r="C139" s="180" t="s">
        <v>238</v>
      </c>
      <c r="D139" s="180" t="s">
        <v>176</v>
      </c>
      <c r="E139" s="181" t="s">
        <v>1618</v>
      </c>
      <c r="F139" s="182" t="s">
        <v>1619</v>
      </c>
      <c r="G139" s="183" t="s">
        <v>1312</v>
      </c>
      <c r="H139" s="184">
        <v>6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81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288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1619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81</v>
      </c>
    </row>
    <row r="141" s="2" customFormat="1" ht="16.5" customHeight="1">
      <c r="A141" s="38"/>
      <c r="B141" s="179"/>
      <c r="C141" s="180" t="s">
        <v>115</v>
      </c>
      <c r="D141" s="180" t="s">
        <v>176</v>
      </c>
      <c r="E141" s="181" t="s">
        <v>1570</v>
      </c>
      <c r="F141" s="182" t="s">
        <v>1571</v>
      </c>
      <c r="G141" s="183" t="s">
        <v>1312</v>
      </c>
      <c r="H141" s="184">
        <v>1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181</v>
      </c>
      <c r="AT141" s="191" t="s">
        <v>176</v>
      </c>
      <c r="AU141" s="191" t="s">
        <v>81</v>
      </c>
      <c r="AY141" s="19" t="s">
        <v>174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81</v>
      </c>
      <c r="BK141" s="192">
        <f>ROUND(I141*H141,2)</f>
        <v>0</v>
      </c>
      <c r="BL141" s="19" t="s">
        <v>181</v>
      </c>
      <c r="BM141" s="191" t="s">
        <v>299</v>
      </c>
    </row>
    <row r="142" s="2" customFormat="1">
      <c r="A142" s="38"/>
      <c r="B142" s="39"/>
      <c r="C142" s="38"/>
      <c r="D142" s="193" t="s">
        <v>183</v>
      </c>
      <c r="E142" s="38"/>
      <c r="F142" s="194" t="s">
        <v>1571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183</v>
      </c>
      <c r="AU142" s="19" t="s">
        <v>81</v>
      </c>
    </row>
    <row r="143" s="2" customFormat="1" ht="16.5" customHeight="1">
      <c r="A143" s="38"/>
      <c r="B143" s="179"/>
      <c r="C143" s="180" t="s">
        <v>118</v>
      </c>
      <c r="D143" s="180" t="s">
        <v>176</v>
      </c>
      <c r="E143" s="181" t="s">
        <v>1572</v>
      </c>
      <c r="F143" s="182" t="s">
        <v>1573</v>
      </c>
      <c r="G143" s="183" t="s">
        <v>1312</v>
      </c>
      <c r="H143" s="184">
        <v>4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81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309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1573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81</v>
      </c>
    </row>
    <row r="145" s="2" customFormat="1" ht="16.5" customHeight="1">
      <c r="A145" s="38"/>
      <c r="B145" s="179"/>
      <c r="C145" s="180" t="s">
        <v>8</v>
      </c>
      <c r="D145" s="180" t="s">
        <v>176</v>
      </c>
      <c r="E145" s="181" t="s">
        <v>1628</v>
      </c>
      <c r="F145" s="182" t="s">
        <v>1629</v>
      </c>
      <c r="G145" s="183" t="s">
        <v>1312</v>
      </c>
      <c r="H145" s="184">
        <v>3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181</v>
      </c>
      <c r="AT145" s="191" t="s">
        <v>176</v>
      </c>
      <c r="AU145" s="191" t="s">
        <v>81</v>
      </c>
      <c r="AY145" s="19" t="s">
        <v>174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81</v>
      </c>
      <c r="BK145" s="192">
        <f>ROUND(I145*H145,2)</f>
        <v>0</v>
      </c>
      <c r="BL145" s="19" t="s">
        <v>181</v>
      </c>
      <c r="BM145" s="191" t="s">
        <v>323</v>
      </c>
    </row>
    <row r="146" s="2" customFormat="1">
      <c r="A146" s="38"/>
      <c r="B146" s="39"/>
      <c r="C146" s="38"/>
      <c r="D146" s="193" t="s">
        <v>183</v>
      </c>
      <c r="E146" s="38"/>
      <c r="F146" s="194" t="s">
        <v>1629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183</v>
      </c>
      <c r="AU146" s="19" t="s">
        <v>81</v>
      </c>
    </row>
    <row r="147" s="2" customFormat="1" ht="16.5" customHeight="1">
      <c r="A147" s="38"/>
      <c r="B147" s="179"/>
      <c r="C147" s="180" t="s">
        <v>260</v>
      </c>
      <c r="D147" s="180" t="s">
        <v>176</v>
      </c>
      <c r="E147" s="181" t="s">
        <v>1630</v>
      </c>
      <c r="F147" s="182" t="s">
        <v>1587</v>
      </c>
      <c r="G147" s="183" t="s">
        <v>513</v>
      </c>
      <c r="H147" s="184">
        <v>2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81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334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1587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81</v>
      </c>
    </row>
    <row r="149" s="2" customFormat="1" ht="16.5" customHeight="1">
      <c r="A149" s="38"/>
      <c r="B149" s="179"/>
      <c r="C149" s="180" t="s">
        <v>265</v>
      </c>
      <c r="D149" s="180" t="s">
        <v>176</v>
      </c>
      <c r="E149" s="181" t="s">
        <v>1631</v>
      </c>
      <c r="F149" s="182" t="s">
        <v>1589</v>
      </c>
      <c r="G149" s="183" t="s">
        <v>513</v>
      </c>
      <c r="H149" s="184">
        <v>2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38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181</v>
      </c>
      <c r="AT149" s="191" t="s">
        <v>176</v>
      </c>
      <c r="AU149" s="191" t="s">
        <v>81</v>
      </c>
      <c r="AY149" s="19" t="s">
        <v>174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181</v>
      </c>
      <c r="BM149" s="191" t="s">
        <v>353</v>
      </c>
    </row>
    <row r="150" s="2" customFormat="1">
      <c r="A150" s="38"/>
      <c r="B150" s="39"/>
      <c r="C150" s="38"/>
      <c r="D150" s="193" t="s">
        <v>183</v>
      </c>
      <c r="E150" s="38"/>
      <c r="F150" s="194" t="s">
        <v>1589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183</v>
      </c>
      <c r="AU150" s="19" t="s">
        <v>81</v>
      </c>
    </row>
    <row r="151" s="2" customFormat="1" ht="16.5" customHeight="1">
      <c r="A151" s="38"/>
      <c r="B151" s="179"/>
      <c r="C151" s="180" t="s">
        <v>272</v>
      </c>
      <c r="D151" s="180" t="s">
        <v>176</v>
      </c>
      <c r="E151" s="181" t="s">
        <v>1632</v>
      </c>
      <c r="F151" s="182" t="s">
        <v>1591</v>
      </c>
      <c r="G151" s="183" t="s">
        <v>513</v>
      </c>
      <c r="H151" s="184">
        <v>1</v>
      </c>
      <c r="I151" s="185"/>
      <c r="J151" s="186">
        <f>ROUND(I151*H151,2)</f>
        <v>0</v>
      </c>
      <c r="K151" s="182" t="s">
        <v>1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181</v>
      </c>
      <c r="AT151" s="191" t="s">
        <v>176</v>
      </c>
      <c r="AU151" s="191" t="s">
        <v>81</v>
      </c>
      <c r="AY151" s="19" t="s">
        <v>174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81</v>
      </c>
      <c r="BK151" s="192">
        <f>ROUND(I151*H151,2)</f>
        <v>0</v>
      </c>
      <c r="BL151" s="19" t="s">
        <v>181</v>
      </c>
      <c r="BM151" s="191" t="s">
        <v>367</v>
      </c>
    </row>
    <row r="152" s="2" customFormat="1">
      <c r="A152" s="38"/>
      <c r="B152" s="39"/>
      <c r="C152" s="38"/>
      <c r="D152" s="193" t="s">
        <v>183</v>
      </c>
      <c r="E152" s="38"/>
      <c r="F152" s="194" t="s">
        <v>1591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183</v>
      </c>
      <c r="AU152" s="19" t="s">
        <v>81</v>
      </c>
    </row>
    <row r="153" s="2" customFormat="1" ht="16.5" customHeight="1">
      <c r="A153" s="38"/>
      <c r="B153" s="179"/>
      <c r="C153" s="180" t="s">
        <v>278</v>
      </c>
      <c r="D153" s="180" t="s">
        <v>176</v>
      </c>
      <c r="E153" s="181" t="s">
        <v>1633</v>
      </c>
      <c r="F153" s="182" t="s">
        <v>1593</v>
      </c>
      <c r="G153" s="183" t="s">
        <v>513</v>
      </c>
      <c r="H153" s="184">
        <v>1</v>
      </c>
      <c r="I153" s="185"/>
      <c r="J153" s="186">
        <f>ROUND(I153*H153,2)</f>
        <v>0</v>
      </c>
      <c r="K153" s="182" t="s">
        <v>1</v>
      </c>
      <c r="L153" s="39"/>
      <c r="M153" s="187" t="s">
        <v>1</v>
      </c>
      <c r="N153" s="188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181</v>
      </c>
      <c r="AT153" s="191" t="s">
        <v>176</v>
      </c>
      <c r="AU153" s="191" t="s">
        <v>81</v>
      </c>
      <c r="AY153" s="19" t="s">
        <v>174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81</v>
      </c>
      <c r="BK153" s="192">
        <f>ROUND(I153*H153,2)</f>
        <v>0</v>
      </c>
      <c r="BL153" s="19" t="s">
        <v>181</v>
      </c>
      <c r="BM153" s="191" t="s">
        <v>382</v>
      </c>
    </row>
    <row r="154" s="2" customFormat="1">
      <c r="A154" s="38"/>
      <c r="B154" s="39"/>
      <c r="C154" s="38"/>
      <c r="D154" s="193" t="s">
        <v>183</v>
      </c>
      <c r="E154" s="38"/>
      <c r="F154" s="194" t="s">
        <v>1593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183</v>
      </c>
      <c r="AU154" s="19" t="s">
        <v>81</v>
      </c>
    </row>
    <row r="155" s="2" customFormat="1" ht="16.5" customHeight="1">
      <c r="A155" s="38"/>
      <c r="B155" s="179"/>
      <c r="C155" s="180" t="s">
        <v>283</v>
      </c>
      <c r="D155" s="180" t="s">
        <v>176</v>
      </c>
      <c r="E155" s="181" t="s">
        <v>1634</v>
      </c>
      <c r="F155" s="182" t="s">
        <v>1595</v>
      </c>
      <c r="G155" s="183" t="s">
        <v>513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81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392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1595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81</v>
      </c>
    </row>
    <row r="157" s="2" customFormat="1" ht="16.5" customHeight="1">
      <c r="A157" s="38"/>
      <c r="B157" s="179"/>
      <c r="C157" s="180" t="s">
        <v>288</v>
      </c>
      <c r="D157" s="180" t="s">
        <v>176</v>
      </c>
      <c r="E157" s="181" t="s">
        <v>1596</v>
      </c>
      <c r="F157" s="182" t="s">
        <v>1440</v>
      </c>
      <c r="G157" s="183" t="s">
        <v>749</v>
      </c>
      <c r="H157" s="232"/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181</v>
      </c>
      <c r="AT157" s="191" t="s">
        <v>176</v>
      </c>
      <c r="AU157" s="191" t="s">
        <v>81</v>
      </c>
      <c r="AY157" s="19" t="s">
        <v>174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81</v>
      </c>
      <c r="BK157" s="192">
        <f>ROUND(I157*H157,2)</f>
        <v>0</v>
      </c>
      <c r="BL157" s="19" t="s">
        <v>181</v>
      </c>
      <c r="BM157" s="191" t="s">
        <v>402</v>
      </c>
    </row>
    <row r="158" s="2" customFormat="1">
      <c r="A158" s="38"/>
      <c r="B158" s="39"/>
      <c r="C158" s="38"/>
      <c r="D158" s="193" t="s">
        <v>183</v>
      </c>
      <c r="E158" s="38"/>
      <c r="F158" s="194" t="s">
        <v>1440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183</v>
      </c>
      <c r="AU158" s="19" t="s">
        <v>81</v>
      </c>
    </row>
    <row r="159" s="2" customFormat="1" ht="16.5" customHeight="1">
      <c r="A159" s="38"/>
      <c r="B159" s="179"/>
      <c r="C159" s="180" t="s">
        <v>294</v>
      </c>
      <c r="D159" s="180" t="s">
        <v>176</v>
      </c>
      <c r="E159" s="181" t="s">
        <v>1519</v>
      </c>
      <c r="F159" s="182" t="s">
        <v>1442</v>
      </c>
      <c r="G159" s="183" t="s">
        <v>749</v>
      </c>
      <c r="H159" s="232"/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181</v>
      </c>
      <c r="AT159" s="191" t="s">
        <v>176</v>
      </c>
      <c r="AU159" s="191" t="s">
        <v>81</v>
      </c>
      <c r="AY159" s="19" t="s">
        <v>174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81</v>
      </c>
      <c r="BK159" s="192">
        <f>ROUND(I159*H159,2)</f>
        <v>0</v>
      </c>
      <c r="BL159" s="19" t="s">
        <v>181</v>
      </c>
      <c r="BM159" s="191" t="s">
        <v>418</v>
      </c>
    </row>
    <row r="160" s="2" customFormat="1">
      <c r="A160" s="38"/>
      <c r="B160" s="39"/>
      <c r="C160" s="38"/>
      <c r="D160" s="193" t="s">
        <v>183</v>
      </c>
      <c r="E160" s="38"/>
      <c r="F160" s="194" t="s">
        <v>1442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183</v>
      </c>
      <c r="AU160" s="19" t="s">
        <v>81</v>
      </c>
    </row>
    <row r="161" s="2" customFormat="1" ht="16.5" customHeight="1">
      <c r="A161" s="38"/>
      <c r="B161" s="179"/>
      <c r="C161" s="180" t="s">
        <v>299</v>
      </c>
      <c r="D161" s="180" t="s">
        <v>176</v>
      </c>
      <c r="E161" s="181" t="s">
        <v>1598</v>
      </c>
      <c r="F161" s="182" t="s">
        <v>1599</v>
      </c>
      <c r="G161" s="183" t="s">
        <v>513</v>
      </c>
      <c r="H161" s="184">
        <v>1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181</v>
      </c>
      <c r="AT161" s="191" t="s">
        <v>176</v>
      </c>
      <c r="AU161" s="191" t="s">
        <v>81</v>
      </c>
      <c r="AY161" s="19" t="s">
        <v>174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181</v>
      </c>
      <c r="BM161" s="191" t="s">
        <v>1657</v>
      </c>
    </row>
    <row r="162" s="2" customFormat="1">
      <c r="A162" s="38"/>
      <c r="B162" s="39"/>
      <c r="C162" s="38"/>
      <c r="D162" s="193" t="s">
        <v>183</v>
      </c>
      <c r="E162" s="38"/>
      <c r="F162" s="194" t="s">
        <v>1599</v>
      </c>
      <c r="G162" s="38"/>
      <c r="H162" s="38"/>
      <c r="I162" s="195"/>
      <c r="J162" s="38"/>
      <c r="K162" s="38"/>
      <c r="L162" s="39"/>
      <c r="M162" s="241"/>
      <c r="N162" s="242"/>
      <c r="O162" s="243"/>
      <c r="P162" s="243"/>
      <c r="Q162" s="243"/>
      <c r="R162" s="243"/>
      <c r="S162" s="243"/>
      <c r="T162" s="244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183</v>
      </c>
      <c r="AU162" s="19" t="s">
        <v>81</v>
      </c>
    </row>
    <row r="163" s="2" customFormat="1" ht="6.96" customHeight="1">
      <c r="A163" s="38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39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autoFilter ref="C120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114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1658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ROUND(J121,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ROUND((SUM(BE121:BE162)),  2)</f>
        <v>0</v>
      </c>
      <c r="G35" s="38"/>
      <c r="H35" s="38"/>
      <c r="I35" s="136">
        <v>0.20999999999999999</v>
      </c>
      <c r="J35" s="135">
        <f>ROUND(((SUM(BE121:BE162))*I35),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ROUND((SUM(BF121:BF162)),  2)</f>
        <v>0</v>
      </c>
      <c r="G36" s="38"/>
      <c r="H36" s="38"/>
      <c r="I36" s="136">
        <v>0.12</v>
      </c>
      <c r="J36" s="135">
        <f>ROUND(((SUM(BF121:BF162))*I36),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ROUND((SUM(BG121:BG162)),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ROUND((SUM(BH121:BH162)),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ROUND((SUM(BI121:BI162)),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09 - Rozvodnice RSZ2.1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J121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1655</v>
      </c>
      <c r="E99" s="150"/>
      <c r="F99" s="150"/>
      <c r="G99" s="150"/>
      <c r="H99" s="150"/>
      <c r="I99" s="150"/>
      <c r="J99" s="151">
        <f>J122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159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38"/>
      <c r="D109" s="38"/>
      <c r="E109" s="129" t="str">
        <f>E7</f>
        <v>Snížení energetické náročnosti Gymnázia, SOŠ a VOŠ, Nový Bydžov - DM J. Jungmanna</v>
      </c>
      <c r="F109" s="32"/>
      <c r="G109" s="32"/>
      <c r="H109" s="32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2"/>
      <c r="C110" s="32" t="s">
        <v>127</v>
      </c>
      <c r="L110" s="22"/>
    </row>
    <row r="111" s="2" customFormat="1" ht="16.5" customHeight="1">
      <c r="A111" s="38"/>
      <c r="B111" s="39"/>
      <c r="C111" s="38"/>
      <c r="D111" s="38"/>
      <c r="E111" s="129" t="s">
        <v>1300</v>
      </c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E11</f>
        <v>09 - Rozvodnice RSZ2.1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F14</f>
        <v xml:space="preserve"> </v>
      </c>
      <c r="G115" s="38"/>
      <c r="H115" s="38"/>
      <c r="I115" s="32" t="s">
        <v>22</v>
      </c>
      <c r="J115" s="69" t="str">
        <f>IF(J14="","",J14)</f>
        <v>15. 10. 2025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E17</f>
        <v xml:space="preserve"> </v>
      </c>
      <c r="G117" s="38"/>
      <c r="H117" s="38"/>
      <c r="I117" s="32" t="s">
        <v>29</v>
      </c>
      <c r="J117" s="36" t="str">
        <f>E23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38"/>
      <c r="E118" s="38"/>
      <c r="F118" s="27" t="str">
        <f>IF(E20="","",E20)</f>
        <v>Vyplň údaj</v>
      </c>
      <c r="G118" s="38"/>
      <c r="H118" s="38"/>
      <c r="I118" s="32" t="s">
        <v>31</v>
      </c>
      <c r="J118" s="36" t="str">
        <f>E26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160</v>
      </c>
      <c r="D120" s="159" t="s">
        <v>58</v>
      </c>
      <c r="E120" s="159" t="s">
        <v>54</v>
      </c>
      <c r="F120" s="159" t="s">
        <v>55</v>
      </c>
      <c r="G120" s="159" t="s">
        <v>161</v>
      </c>
      <c r="H120" s="159" t="s">
        <v>162</v>
      </c>
      <c r="I120" s="159" t="s">
        <v>163</v>
      </c>
      <c r="J120" s="159" t="s">
        <v>131</v>
      </c>
      <c r="K120" s="160" t="s">
        <v>164</v>
      </c>
      <c r="L120" s="161"/>
      <c r="M120" s="86" t="s">
        <v>1</v>
      </c>
      <c r="N120" s="87" t="s">
        <v>37</v>
      </c>
      <c r="O120" s="87" t="s">
        <v>165</v>
      </c>
      <c r="P120" s="87" t="s">
        <v>166</v>
      </c>
      <c r="Q120" s="87" t="s">
        <v>167</v>
      </c>
      <c r="R120" s="87" t="s">
        <v>168</v>
      </c>
      <c r="S120" s="87" t="s">
        <v>169</v>
      </c>
      <c r="T120" s="88" t="s">
        <v>170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3" t="s">
        <v>171</v>
      </c>
      <c r="D121" s="38"/>
      <c r="E121" s="38"/>
      <c r="F121" s="38"/>
      <c r="G121" s="38"/>
      <c r="H121" s="38"/>
      <c r="I121" s="38"/>
      <c r="J121" s="162">
        <f>BK121</f>
        <v>0</v>
      </c>
      <c r="K121" s="38"/>
      <c r="L121" s="39"/>
      <c r="M121" s="89"/>
      <c r="N121" s="73"/>
      <c r="O121" s="90"/>
      <c r="P121" s="163">
        <f>P122</f>
        <v>0</v>
      </c>
      <c r="Q121" s="90"/>
      <c r="R121" s="163">
        <f>R122</f>
        <v>0</v>
      </c>
      <c r="S121" s="90"/>
      <c r="T121" s="164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72</v>
      </c>
      <c r="AU121" s="19" t="s">
        <v>133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72</v>
      </c>
      <c r="E122" s="168" t="s">
        <v>1308</v>
      </c>
      <c r="F122" s="168" t="s">
        <v>1656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SUM(P123:P162)</f>
        <v>0</v>
      </c>
      <c r="Q122" s="172"/>
      <c r="R122" s="173">
        <f>SUM(R123:R162)</f>
        <v>0</v>
      </c>
      <c r="S122" s="172"/>
      <c r="T122" s="174">
        <f>SUM(T123:T162)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81</v>
      </c>
      <c r="AT122" s="175" t="s">
        <v>72</v>
      </c>
      <c r="AU122" s="175" t="s">
        <v>73</v>
      </c>
      <c r="AY122" s="167" t="s">
        <v>174</v>
      </c>
      <c r="BK122" s="176">
        <f>SUM(BK123:BK162)</f>
        <v>0</v>
      </c>
    </row>
    <row r="123" s="2" customFormat="1" ht="24.15" customHeight="1">
      <c r="A123" s="38"/>
      <c r="B123" s="179"/>
      <c r="C123" s="180" t="s">
        <v>81</v>
      </c>
      <c r="D123" s="180" t="s">
        <v>176</v>
      </c>
      <c r="E123" s="181" t="s">
        <v>1604</v>
      </c>
      <c r="F123" s="182" t="s">
        <v>1605</v>
      </c>
      <c r="G123" s="183" t="s">
        <v>1312</v>
      </c>
      <c r="H123" s="184">
        <v>1</v>
      </c>
      <c r="I123" s="185"/>
      <c r="J123" s="186">
        <f>ROUND(I123*H123,2)</f>
        <v>0</v>
      </c>
      <c r="K123" s="182" t="s">
        <v>1</v>
      </c>
      <c r="L123" s="39"/>
      <c r="M123" s="187" t="s">
        <v>1</v>
      </c>
      <c r="N123" s="188" t="s">
        <v>38</v>
      </c>
      <c r="O123" s="77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1" t="s">
        <v>181</v>
      </c>
      <c r="AT123" s="191" t="s">
        <v>176</v>
      </c>
      <c r="AU123" s="191" t="s">
        <v>81</v>
      </c>
      <c r="AY123" s="19" t="s">
        <v>174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81</v>
      </c>
      <c r="BK123" s="192">
        <f>ROUND(I123*H123,2)</f>
        <v>0</v>
      </c>
      <c r="BL123" s="19" t="s">
        <v>181</v>
      </c>
      <c r="BM123" s="191" t="s">
        <v>83</v>
      </c>
    </row>
    <row r="124" s="2" customFormat="1">
      <c r="A124" s="38"/>
      <c r="B124" s="39"/>
      <c r="C124" s="38"/>
      <c r="D124" s="193" t="s">
        <v>183</v>
      </c>
      <c r="E124" s="38"/>
      <c r="F124" s="194" t="s">
        <v>1605</v>
      </c>
      <c r="G124" s="38"/>
      <c r="H124" s="38"/>
      <c r="I124" s="195"/>
      <c r="J124" s="38"/>
      <c r="K124" s="38"/>
      <c r="L124" s="39"/>
      <c r="M124" s="196"/>
      <c r="N124" s="197"/>
      <c r="O124" s="77"/>
      <c r="P124" s="77"/>
      <c r="Q124" s="77"/>
      <c r="R124" s="77"/>
      <c r="S124" s="77"/>
      <c r="T124" s="7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183</v>
      </c>
      <c r="AU124" s="19" t="s">
        <v>81</v>
      </c>
    </row>
    <row r="125" s="2" customFormat="1" ht="16.5" customHeight="1">
      <c r="A125" s="38"/>
      <c r="B125" s="179"/>
      <c r="C125" s="180" t="s">
        <v>83</v>
      </c>
      <c r="D125" s="180" t="s">
        <v>176</v>
      </c>
      <c r="E125" s="181" t="s">
        <v>1606</v>
      </c>
      <c r="F125" s="182" t="s">
        <v>1607</v>
      </c>
      <c r="G125" s="183" t="s">
        <v>1312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181</v>
      </c>
      <c r="AT125" s="191" t="s">
        <v>176</v>
      </c>
      <c r="AU125" s="191" t="s">
        <v>81</v>
      </c>
      <c r="AY125" s="19" t="s">
        <v>174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81</v>
      </c>
      <c r="BK125" s="192">
        <f>ROUND(I125*H125,2)</f>
        <v>0</v>
      </c>
      <c r="BL125" s="19" t="s">
        <v>181</v>
      </c>
      <c r="BM125" s="191" t="s">
        <v>181</v>
      </c>
    </row>
    <row r="126" s="2" customFormat="1">
      <c r="A126" s="38"/>
      <c r="B126" s="39"/>
      <c r="C126" s="38"/>
      <c r="D126" s="193" t="s">
        <v>183</v>
      </c>
      <c r="E126" s="38"/>
      <c r="F126" s="194" t="s">
        <v>1607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183</v>
      </c>
      <c r="AU126" s="19" t="s">
        <v>81</v>
      </c>
    </row>
    <row r="127" s="2" customFormat="1" ht="16.5" customHeight="1">
      <c r="A127" s="38"/>
      <c r="B127" s="179"/>
      <c r="C127" s="180" t="s">
        <v>192</v>
      </c>
      <c r="D127" s="180" t="s">
        <v>176</v>
      </c>
      <c r="E127" s="181" t="s">
        <v>1608</v>
      </c>
      <c r="F127" s="182" t="s">
        <v>1609</v>
      </c>
      <c r="G127" s="183" t="s">
        <v>1312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181</v>
      </c>
      <c r="AT127" s="191" t="s">
        <v>176</v>
      </c>
      <c r="AU127" s="191" t="s">
        <v>81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181</v>
      </c>
      <c r="BM127" s="191" t="s">
        <v>211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1609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81</v>
      </c>
    </row>
    <row r="129" s="2" customFormat="1" ht="16.5" customHeight="1">
      <c r="A129" s="38"/>
      <c r="B129" s="179"/>
      <c r="C129" s="180" t="s">
        <v>181</v>
      </c>
      <c r="D129" s="180" t="s">
        <v>176</v>
      </c>
      <c r="E129" s="181" t="s">
        <v>1639</v>
      </c>
      <c r="F129" s="182" t="s">
        <v>1640</v>
      </c>
      <c r="G129" s="183" t="s">
        <v>1312</v>
      </c>
      <c r="H129" s="184">
        <v>1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181</v>
      </c>
      <c r="AT129" s="191" t="s">
        <v>176</v>
      </c>
      <c r="AU129" s="191" t="s">
        <v>81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181</v>
      </c>
      <c r="BM129" s="191" t="s">
        <v>230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1640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81</v>
      </c>
    </row>
    <row r="131" s="2" customFormat="1" ht="16.5" customHeight="1">
      <c r="A131" s="38"/>
      <c r="B131" s="179"/>
      <c r="C131" s="180" t="s">
        <v>206</v>
      </c>
      <c r="D131" s="180" t="s">
        <v>176</v>
      </c>
      <c r="E131" s="181" t="s">
        <v>1612</v>
      </c>
      <c r="F131" s="182" t="s">
        <v>1613</v>
      </c>
      <c r="G131" s="183" t="s">
        <v>1312</v>
      </c>
      <c r="H131" s="184">
        <v>3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181</v>
      </c>
      <c r="AT131" s="191" t="s">
        <v>176</v>
      </c>
      <c r="AU131" s="191" t="s">
        <v>81</v>
      </c>
      <c r="AY131" s="19" t="s">
        <v>174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81</v>
      </c>
      <c r="BK131" s="192">
        <f>ROUND(I131*H131,2)</f>
        <v>0</v>
      </c>
      <c r="BL131" s="19" t="s">
        <v>181</v>
      </c>
      <c r="BM131" s="191" t="s">
        <v>115</v>
      </c>
    </row>
    <row r="132" s="2" customFormat="1">
      <c r="A132" s="38"/>
      <c r="B132" s="39"/>
      <c r="C132" s="38"/>
      <c r="D132" s="193" t="s">
        <v>183</v>
      </c>
      <c r="E132" s="38"/>
      <c r="F132" s="194" t="s">
        <v>1613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183</v>
      </c>
      <c r="AU132" s="19" t="s">
        <v>81</v>
      </c>
    </row>
    <row r="133" s="2" customFormat="1" ht="24.15" customHeight="1">
      <c r="A133" s="38"/>
      <c r="B133" s="179"/>
      <c r="C133" s="180" t="s">
        <v>211</v>
      </c>
      <c r="D133" s="180" t="s">
        <v>176</v>
      </c>
      <c r="E133" s="181" t="s">
        <v>1564</v>
      </c>
      <c r="F133" s="182" t="s">
        <v>1565</v>
      </c>
      <c r="G133" s="183" t="s">
        <v>1312</v>
      </c>
      <c r="H133" s="184">
        <v>1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181</v>
      </c>
      <c r="AT133" s="191" t="s">
        <v>176</v>
      </c>
      <c r="AU133" s="191" t="s">
        <v>81</v>
      </c>
      <c r="AY133" s="19" t="s">
        <v>174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81</v>
      </c>
      <c r="BK133" s="192">
        <f>ROUND(I133*H133,2)</f>
        <v>0</v>
      </c>
      <c r="BL133" s="19" t="s">
        <v>181</v>
      </c>
      <c r="BM133" s="191" t="s">
        <v>8</v>
      </c>
    </row>
    <row r="134" s="2" customFormat="1">
      <c r="A134" s="38"/>
      <c r="B134" s="39"/>
      <c r="C134" s="38"/>
      <c r="D134" s="193" t="s">
        <v>183</v>
      </c>
      <c r="E134" s="38"/>
      <c r="F134" s="194" t="s">
        <v>1565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183</v>
      </c>
      <c r="AU134" s="19" t="s">
        <v>81</v>
      </c>
    </row>
    <row r="135" s="2" customFormat="1" ht="16.5" customHeight="1">
      <c r="A135" s="38"/>
      <c r="B135" s="179"/>
      <c r="C135" s="180" t="s">
        <v>225</v>
      </c>
      <c r="D135" s="180" t="s">
        <v>176</v>
      </c>
      <c r="E135" s="181" t="s">
        <v>1614</v>
      </c>
      <c r="F135" s="182" t="s">
        <v>1615</v>
      </c>
      <c r="G135" s="183" t="s">
        <v>1312</v>
      </c>
      <c r="H135" s="184">
        <v>1</v>
      </c>
      <c r="I135" s="185"/>
      <c r="J135" s="186">
        <f>ROUND(I135*H135,2)</f>
        <v>0</v>
      </c>
      <c r="K135" s="182" t="s">
        <v>1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81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265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1615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81</v>
      </c>
    </row>
    <row r="137" s="2" customFormat="1" ht="21.75" customHeight="1">
      <c r="A137" s="38"/>
      <c r="B137" s="179"/>
      <c r="C137" s="180" t="s">
        <v>230</v>
      </c>
      <c r="D137" s="180" t="s">
        <v>176</v>
      </c>
      <c r="E137" s="181" t="s">
        <v>1616</v>
      </c>
      <c r="F137" s="182" t="s">
        <v>1617</v>
      </c>
      <c r="G137" s="183" t="s">
        <v>1312</v>
      </c>
      <c r="H137" s="184">
        <v>9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181</v>
      </c>
      <c r="AT137" s="191" t="s">
        <v>176</v>
      </c>
      <c r="AU137" s="191" t="s">
        <v>81</v>
      </c>
      <c r="AY137" s="19" t="s">
        <v>174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81</v>
      </c>
      <c r="BK137" s="192">
        <f>ROUND(I137*H137,2)</f>
        <v>0</v>
      </c>
      <c r="BL137" s="19" t="s">
        <v>181</v>
      </c>
      <c r="BM137" s="191" t="s">
        <v>278</v>
      </c>
    </row>
    <row r="138" s="2" customFormat="1">
      <c r="A138" s="38"/>
      <c r="B138" s="39"/>
      <c r="C138" s="38"/>
      <c r="D138" s="193" t="s">
        <v>183</v>
      </c>
      <c r="E138" s="38"/>
      <c r="F138" s="194" t="s">
        <v>1617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183</v>
      </c>
      <c r="AU138" s="19" t="s">
        <v>81</v>
      </c>
    </row>
    <row r="139" s="2" customFormat="1" ht="21.75" customHeight="1">
      <c r="A139" s="38"/>
      <c r="B139" s="179"/>
      <c r="C139" s="180" t="s">
        <v>238</v>
      </c>
      <c r="D139" s="180" t="s">
        <v>176</v>
      </c>
      <c r="E139" s="181" t="s">
        <v>1618</v>
      </c>
      <c r="F139" s="182" t="s">
        <v>1619</v>
      </c>
      <c r="G139" s="183" t="s">
        <v>1312</v>
      </c>
      <c r="H139" s="184">
        <v>9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81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288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1619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81</v>
      </c>
    </row>
    <row r="141" s="2" customFormat="1" ht="16.5" customHeight="1">
      <c r="A141" s="38"/>
      <c r="B141" s="179"/>
      <c r="C141" s="180" t="s">
        <v>115</v>
      </c>
      <c r="D141" s="180" t="s">
        <v>176</v>
      </c>
      <c r="E141" s="181" t="s">
        <v>1570</v>
      </c>
      <c r="F141" s="182" t="s">
        <v>1571</v>
      </c>
      <c r="G141" s="183" t="s">
        <v>1312</v>
      </c>
      <c r="H141" s="184">
        <v>2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181</v>
      </c>
      <c r="AT141" s="191" t="s">
        <v>176</v>
      </c>
      <c r="AU141" s="191" t="s">
        <v>81</v>
      </c>
      <c r="AY141" s="19" t="s">
        <v>174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81</v>
      </c>
      <c r="BK141" s="192">
        <f>ROUND(I141*H141,2)</f>
        <v>0</v>
      </c>
      <c r="BL141" s="19" t="s">
        <v>181</v>
      </c>
      <c r="BM141" s="191" t="s">
        <v>299</v>
      </c>
    </row>
    <row r="142" s="2" customFormat="1">
      <c r="A142" s="38"/>
      <c r="B142" s="39"/>
      <c r="C142" s="38"/>
      <c r="D142" s="193" t="s">
        <v>183</v>
      </c>
      <c r="E142" s="38"/>
      <c r="F142" s="194" t="s">
        <v>1571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183</v>
      </c>
      <c r="AU142" s="19" t="s">
        <v>81</v>
      </c>
    </row>
    <row r="143" s="2" customFormat="1" ht="16.5" customHeight="1">
      <c r="A143" s="38"/>
      <c r="B143" s="179"/>
      <c r="C143" s="180" t="s">
        <v>118</v>
      </c>
      <c r="D143" s="180" t="s">
        <v>176</v>
      </c>
      <c r="E143" s="181" t="s">
        <v>1572</v>
      </c>
      <c r="F143" s="182" t="s">
        <v>1573</v>
      </c>
      <c r="G143" s="183" t="s">
        <v>1312</v>
      </c>
      <c r="H143" s="184">
        <v>8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81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309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1573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81</v>
      </c>
    </row>
    <row r="145" s="2" customFormat="1" ht="16.5" customHeight="1">
      <c r="A145" s="38"/>
      <c r="B145" s="179"/>
      <c r="C145" s="180" t="s">
        <v>8</v>
      </c>
      <c r="D145" s="180" t="s">
        <v>176</v>
      </c>
      <c r="E145" s="181" t="s">
        <v>1628</v>
      </c>
      <c r="F145" s="182" t="s">
        <v>1629</v>
      </c>
      <c r="G145" s="183" t="s">
        <v>1312</v>
      </c>
      <c r="H145" s="184">
        <v>3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181</v>
      </c>
      <c r="AT145" s="191" t="s">
        <v>176</v>
      </c>
      <c r="AU145" s="191" t="s">
        <v>81</v>
      </c>
      <c r="AY145" s="19" t="s">
        <v>174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81</v>
      </c>
      <c r="BK145" s="192">
        <f>ROUND(I145*H145,2)</f>
        <v>0</v>
      </c>
      <c r="BL145" s="19" t="s">
        <v>181</v>
      </c>
      <c r="BM145" s="191" t="s">
        <v>323</v>
      </c>
    </row>
    <row r="146" s="2" customFormat="1">
      <c r="A146" s="38"/>
      <c r="B146" s="39"/>
      <c r="C146" s="38"/>
      <c r="D146" s="193" t="s">
        <v>183</v>
      </c>
      <c r="E146" s="38"/>
      <c r="F146" s="194" t="s">
        <v>1629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183</v>
      </c>
      <c r="AU146" s="19" t="s">
        <v>81</v>
      </c>
    </row>
    <row r="147" s="2" customFormat="1" ht="16.5" customHeight="1">
      <c r="A147" s="38"/>
      <c r="B147" s="179"/>
      <c r="C147" s="180" t="s">
        <v>260</v>
      </c>
      <c r="D147" s="180" t="s">
        <v>176</v>
      </c>
      <c r="E147" s="181" t="s">
        <v>1630</v>
      </c>
      <c r="F147" s="182" t="s">
        <v>1587</v>
      </c>
      <c r="G147" s="183" t="s">
        <v>513</v>
      </c>
      <c r="H147" s="184">
        <v>2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81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334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1587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81</v>
      </c>
    </row>
    <row r="149" s="2" customFormat="1" ht="16.5" customHeight="1">
      <c r="A149" s="38"/>
      <c r="B149" s="179"/>
      <c r="C149" s="180" t="s">
        <v>265</v>
      </c>
      <c r="D149" s="180" t="s">
        <v>176</v>
      </c>
      <c r="E149" s="181" t="s">
        <v>1631</v>
      </c>
      <c r="F149" s="182" t="s">
        <v>1589</v>
      </c>
      <c r="G149" s="183" t="s">
        <v>513</v>
      </c>
      <c r="H149" s="184">
        <v>2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38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181</v>
      </c>
      <c r="AT149" s="191" t="s">
        <v>176</v>
      </c>
      <c r="AU149" s="191" t="s">
        <v>81</v>
      </c>
      <c r="AY149" s="19" t="s">
        <v>174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181</v>
      </c>
      <c r="BM149" s="191" t="s">
        <v>353</v>
      </c>
    </row>
    <row r="150" s="2" customFormat="1">
      <c r="A150" s="38"/>
      <c r="B150" s="39"/>
      <c r="C150" s="38"/>
      <c r="D150" s="193" t="s">
        <v>183</v>
      </c>
      <c r="E150" s="38"/>
      <c r="F150" s="194" t="s">
        <v>1589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183</v>
      </c>
      <c r="AU150" s="19" t="s">
        <v>81</v>
      </c>
    </row>
    <row r="151" s="2" customFormat="1" ht="16.5" customHeight="1">
      <c r="A151" s="38"/>
      <c r="B151" s="179"/>
      <c r="C151" s="180" t="s">
        <v>272</v>
      </c>
      <c r="D151" s="180" t="s">
        <v>176</v>
      </c>
      <c r="E151" s="181" t="s">
        <v>1632</v>
      </c>
      <c r="F151" s="182" t="s">
        <v>1591</v>
      </c>
      <c r="G151" s="183" t="s">
        <v>513</v>
      </c>
      <c r="H151" s="184">
        <v>1</v>
      </c>
      <c r="I151" s="185"/>
      <c r="J151" s="186">
        <f>ROUND(I151*H151,2)</f>
        <v>0</v>
      </c>
      <c r="K151" s="182" t="s">
        <v>1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181</v>
      </c>
      <c r="AT151" s="191" t="s">
        <v>176</v>
      </c>
      <c r="AU151" s="191" t="s">
        <v>81</v>
      </c>
      <c r="AY151" s="19" t="s">
        <v>174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81</v>
      </c>
      <c r="BK151" s="192">
        <f>ROUND(I151*H151,2)</f>
        <v>0</v>
      </c>
      <c r="BL151" s="19" t="s">
        <v>181</v>
      </c>
      <c r="BM151" s="191" t="s">
        <v>367</v>
      </c>
    </row>
    <row r="152" s="2" customFormat="1">
      <c r="A152" s="38"/>
      <c r="B152" s="39"/>
      <c r="C152" s="38"/>
      <c r="D152" s="193" t="s">
        <v>183</v>
      </c>
      <c r="E152" s="38"/>
      <c r="F152" s="194" t="s">
        <v>1591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183</v>
      </c>
      <c r="AU152" s="19" t="s">
        <v>81</v>
      </c>
    </row>
    <row r="153" s="2" customFormat="1" ht="16.5" customHeight="1">
      <c r="A153" s="38"/>
      <c r="B153" s="179"/>
      <c r="C153" s="180" t="s">
        <v>278</v>
      </c>
      <c r="D153" s="180" t="s">
        <v>176</v>
      </c>
      <c r="E153" s="181" t="s">
        <v>1633</v>
      </c>
      <c r="F153" s="182" t="s">
        <v>1593</v>
      </c>
      <c r="G153" s="183" t="s">
        <v>513</v>
      </c>
      <c r="H153" s="184">
        <v>1</v>
      </c>
      <c r="I153" s="185"/>
      <c r="J153" s="186">
        <f>ROUND(I153*H153,2)</f>
        <v>0</v>
      </c>
      <c r="K153" s="182" t="s">
        <v>1</v>
      </c>
      <c r="L153" s="39"/>
      <c r="M153" s="187" t="s">
        <v>1</v>
      </c>
      <c r="N153" s="188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181</v>
      </c>
      <c r="AT153" s="191" t="s">
        <v>176</v>
      </c>
      <c r="AU153" s="191" t="s">
        <v>81</v>
      </c>
      <c r="AY153" s="19" t="s">
        <v>174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81</v>
      </c>
      <c r="BK153" s="192">
        <f>ROUND(I153*H153,2)</f>
        <v>0</v>
      </c>
      <c r="BL153" s="19" t="s">
        <v>181</v>
      </c>
      <c r="BM153" s="191" t="s">
        <v>382</v>
      </c>
    </row>
    <row r="154" s="2" customFormat="1">
      <c r="A154" s="38"/>
      <c r="B154" s="39"/>
      <c r="C154" s="38"/>
      <c r="D154" s="193" t="s">
        <v>183</v>
      </c>
      <c r="E154" s="38"/>
      <c r="F154" s="194" t="s">
        <v>1593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183</v>
      </c>
      <c r="AU154" s="19" t="s">
        <v>81</v>
      </c>
    </row>
    <row r="155" s="2" customFormat="1" ht="16.5" customHeight="1">
      <c r="A155" s="38"/>
      <c r="B155" s="179"/>
      <c r="C155" s="180" t="s">
        <v>283</v>
      </c>
      <c r="D155" s="180" t="s">
        <v>176</v>
      </c>
      <c r="E155" s="181" t="s">
        <v>1634</v>
      </c>
      <c r="F155" s="182" t="s">
        <v>1595</v>
      </c>
      <c r="G155" s="183" t="s">
        <v>513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81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392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1595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81</v>
      </c>
    </row>
    <row r="157" s="2" customFormat="1" ht="16.5" customHeight="1">
      <c r="A157" s="38"/>
      <c r="B157" s="179"/>
      <c r="C157" s="180" t="s">
        <v>288</v>
      </c>
      <c r="D157" s="180" t="s">
        <v>176</v>
      </c>
      <c r="E157" s="181" t="s">
        <v>1596</v>
      </c>
      <c r="F157" s="182" t="s">
        <v>1440</v>
      </c>
      <c r="G157" s="183" t="s">
        <v>749</v>
      </c>
      <c r="H157" s="232"/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181</v>
      </c>
      <c r="AT157" s="191" t="s">
        <v>176</v>
      </c>
      <c r="AU157" s="191" t="s">
        <v>81</v>
      </c>
      <c r="AY157" s="19" t="s">
        <v>174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81</v>
      </c>
      <c r="BK157" s="192">
        <f>ROUND(I157*H157,2)</f>
        <v>0</v>
      </c>
      <c r="BL157" s="19" t="s">
        <v>181</v>
      </c>
      <c r="BM157" s="191" t="s">
        <v>402</v>
      </c>
    </row>
    <row r="158" s="2" customFormat="1">
      <c r="A158" s="38"/>
      <c r="B158" s="39"/>
      <c r="C158" s="38"/>
      <c r="D158" s="193" t="s">
        <v>183</v>
      </c>
      <c r="E158" s="38"/>
      <c r="F158" s="194" t="s">
        <v>1440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183</v>
      </c>
      <c r="AU158" s="19" t="s">
        <v>81</v>
      </c>
    </row>
    <row r="159" s="2" customFormat="1" ht="16.5" customHeight="1">
      <c r="A159" s="38"/>
      <c r="B159" s="179"/>
      <c r="C159" s="180" t="s">
        <v>294</v>
      </c>
      <c r="D159" s="180" t="s">
        <v>176</v>
      </c>
      <c r="E159" s="181" t="s">
        <v>1519</v>
      </c>
      <c r="F159" s="182" t="s">
        <v>1442</v>
      </c>
      <c r="G159" s="183" t="s">
        <v>749</v>
      </c>
      <c r="H159" s="232"/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181</v>
      </c>
      <c r="AT159" s="191" t="s">
        <v>176</v>
      </c>
      <c r="AU159" s="191" t="s">
        <v>81</v>
      </c>
      <c r="AY159" s="19" t="s">
        <v>174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81</v>
      </c>
      <c r="BK159" s="192">
        <f>ROUND(I159*H159,2)</f>
        <v>0</v>
      </c>
      <c r="BL159" s="19" t="s">
        <v>181</v>
      </c>
      <c r="BM159" s="191" t="s">
        <v>418</v>
      </c>
    </row>
    <row r="160" s="2" customFormat="1">
      <c r="A160" s="38"/>
      <c r="B160" s="39"/>
      <c r="C160" s="38"/>
      <c r="D160" s="193" t="s">
        <v>183</v>
      </c>
      <c r="E160" s="38"/>
      <c r="F160" s="194" t="s">
        <v>1442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183</v>
      </c>
      <c r="AU160" s="19" t="s">
        <v>81</v>
      </c>
    </row>
    <row r="161" s="2" customFormat="1" ht="16.5" customHeight="1">
      <c r="A161" s="38"/>
      <c r="B161" s="179"/>
      <c r="C161" s="180" t="s">
        <v>299</v>
      </c>
      <c r="D161" s="180" t="s">
        <v>176</v>
      </c>
      <c r="E161" s="181" t="s">
        <v>1598</v>
      </c>
      <c r="F161" s="182" t="s">
        <v>1599</v>
      </c>
      <c r="G161" s="183" t="s">
        <v>513</v>
      </c>
      <c r="H161" s="184">
        <v>1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181</v>
      </c>
      <c r="AT161" s="191" t="s">
        <v>176</v>
      </c>
      <c r="AU161" s="191" t="s">
        <v>81</v>
      </c>
      <c r="AY161" s="19" t="s">
        <v>174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181</v>
      </c>
      <c r="BM161" s="191" t="s">
        <v>1659</v>
      </c>
    </row>
    <row r="162" s="2" customFormat="1">
      <c r="A162" s="38"/>
      <c r="B162" s="39"/>
      <c r="C162" s="38"/>
      <c r="D162" s="193" t="s">
        <v>183</v>
      </c>
      <c r="E162" s="38"/>
      <c r="F162" s="194" t="s">
        <v>1599</v>
      </c>
      <c r="G162" s="38"/>
      <c r="H162" s="38"/>
      <c r="I162" s="195"/>
      <c r="J162" s="38"/>
      <c r="K162" s="38"/>
      <c r="L162" s="39"/>
      <c r="M162" s="241"/>
      <c r="N162" s="242"/>
      <c r="O162" s="243"/>
      <c r="P162" s="243"/>
      <c r="Q162" s="243"/>
      <c r="R162" s="243"/>
      <c r="S162" s="243"/>
      <c r="T162" s="244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183</v>
      </c>
      <c r="AU162" s="19" t="s">
        <v>81</v>
      </c>
    </row>
    <row r="163" s="2" customFormat="1" ht="6.96" customHeight="1">
      <c r="A163" s="38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39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autoFilter ref="C120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1660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ROUND(J121,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ROUND((SUM(BE121:BE162)),  2)</f>
        <v>0</v>
      </c>
      <c r="G35" s="38"/>
      <c r="H35" s="38"/>
      <c r="I35" s="136">
        <v>0.20999999999999999</v>
      </c>
      <c r="J35" s="135">
        <f>ROUND(((SUM(BE121:BE162))*I35),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ROUND((SUM(BF121:BF162)),  2)</f>
        <v>0</v>
      </c>
      <c r="G36" s="38"/>
      <c r="H36" s="38"/>
      <c r="I36" s="136">
        <v>0.12</v>
      </c>
      <c r="J36" s="135">
        <f>ROUND(((SUM(BF121:BF162))*I36),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ROUND((SUM(BG121:BG162)),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ROUND((SUM(BH121:BH162)),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ROUND((SUM(BI121:BI162)),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10 - Rozvodnice RSZ2.2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J121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1661</v>
      </c>
      <c r="E99" s="150"/>
      <c r="F99" s="150"/>
      <c r="G99" s="150"/>
      <c r="H99" s="150"/>
      <c r="I99" s="150"/>
      <c r="J99" s="151">
        <f>J122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159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38"/>
      <c r="D109" s="38"/>
      <c r="E109" s="129" t="str">
        <f>E7</f>
        <v>Snížení energetické náročnosti Gymnázia, SOŠ a VOŠ, Nový Bydžov - DM J. Jungmanna</v>
      </c>
      <c r="F109" s="32"/>
      <c r="G109" s="32"/>
      <c r="H109" s="32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2"/>
      <c r="C110" s="32" t="s">
        <v>127</v>
      </c>
      <c r="L110" s="22"/>
    </row>
    <row r="111" s="2" customFormat="1" ht="16.5" customHeight="1">
      <c r="A111" s="38"/>
      <c r="B111" s="39"/>
      <c r="C111" s="38"/>
      <c r="D111" s="38"/>
      <c r="E111" s="129" t="s">
        <v>1300</v>
      </c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E11</f>
        <v>10 - Rozvodnice RSZ2.2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F14</f>
        <v xml:space="preserve"> </v>
      </c>
      <c r="G115" s="38"/>
      <c r="H115" s="38"/>
      <c r="I115" s="32" t="s">
        <v>22</v>
      </c>
      <c r="J115" s="69" t="str">
        <f>IF(J14="","",J14)</f>
        <v>15. 10. 2025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E17</f>
        <v xml:space="preserve"> </v>
      </c>
      <c r="G117" s="38"/>
      <c r="H117" s="38"/>
      <c r="I117" s="32" t="s">
        <v>29</v>
      </c>
      <c r="J117" s="36" t="str">
        <f>E23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38"/>
      <c r="E118" s="38"/>
      <c r="F118" s="27" t="str">
        <f>IF(E20="","",E20)</f>
        <v>Vyplň údaj</v>
      </c>
      <c r="G118" s="38"/>
      <c r="H118" s="38"/>
      <c r="I118" s="32" t="s">
        <v>31</v>
      </c>
      <c r="J118" s="36" t="str">
        <f>E26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160</v>
      </c>
      <c r="D120" s="159" t="s">
        <v>58</v>
      </c>
      <c r="E120" s="159" t="s">
        <v>54</v>
      </c>
      <c r="F120" s="159" t="s">
        <v>55</v>
      </c>
      <c r="G120" s="159" t="s">
        <v>161</v>
      </c>
      <c r="H120" s="159" t="s">
        <v>162</v>
      </c>
      <c r="I120" s="159" t="s">
        <v>163</v>
      </c>
      <c r="J120" s="159" t="s">
        <v>131</v>
      </c>
      <c r="K120" s="160" t="s">
        <v>164</v>
      </c>
      <c r="L120" s="161"/>
      <c r="M120" s="86" t="s">
        <v>1</v>
      </c>
      <c r="N120" s="87" t="s">
        <v>37</v>
      </c>
      <c r="O120" s="87" t="s">
        <v>165</v>
      </c>
      <c r="P120" s="87" t="s">
        <v>166</v>
      </c>
      <c r="Q120" s="87" t="s">
        <v>167</v>
      </c>
      <c r="R120" s="87" t="s">
        <v>168</v>
      </c>
      <c r="S120" s="87" t="s">
        <v>169</v>
      </c>
      <c r="T120" s="88" t="s">
        <v>170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3" t="s">
        <v>171</v>
      </c>
      <c r="D121" s="38"/>
      <c r="E121" s="38"/>
      <c r="F121" s="38"/>
      <c r="G121" s="38"/>
      <c r="H121" s="38"/>
      <c r="I121" s="38"/>
      <c r="J121" s="162">
        <f>BK121</f>
        <v>0</v>
      </c>
      <c r="K121" s="38"/>
      <c r="L121" s="39"/>
      <c r="M121" s="89"/>
      <c r="N121" s="73"/>
      <c r="O121" s="90"/>
      <c r="P121" s="163">
        <f>P122</f>
        <v>0</v>
      </c>
      <c r="Q121" s="90"/>
      <c r="R121" s="163">
        <f>R122</f>
        <v>0</v>
      </c>
      <c r="S121" s="90"/>
      <c r="T121" s="164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72</v>
      </c>
      <c r="AU121" s="19" t="s">
        <v>133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72</v>
      </c>
      <c r="E122" s="168" t="s">
        <v>1308</v>
      </c>
      <c r="F122" s="168" t="s">
        <v>1662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SUM(P123:P162)</f>
        <v>0</v>
      </c>
      <c r="Q122" s="172"/>
      <c r="R122" s="173">
        <f>SUM(R123:R162)</f>
        <v>0</v>
      </c>
      <c r="S122" s="172"/>
      <c r="T122" s="174">
        <f>SUM(T123:T162)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81</v>
      </c>
      <c r="AT122" s="175" t="s">
        <v>72</v>
      </c>
      <c r="AU122" s="175" t="s">
        <v>73</v>
      </c>
      <c r="AY122" s="167" t="s">
        <v>174</v>
      </c>
      <c r="BK122" s="176">
        <f>SUM(BK123:BK162)</f>
        <v>0</v>
      </c>
    </row>
    <row r="123" s="2" customFormat="1" ht="24.15" customHeight="1">
      <c r="A123" s="38"/>
      <c r="B123" s="179"/>
      <c r="C123" s="180" t="s">
        <v>81</v>
      </c>
      <c r="D123" s="180" t="s">
        <v>176</v>
      </c>
      <c r="E123" s="181" t="s">
        <v>1604</v>
      </c>
      <c r="F123" s="182" t="s">
        <v>1605</v>
      </c>
      <c r="G123" s="183" t="s">
        <v>1312</v>
      </c>
      <c r="H123" s="184">
        <v>1</v>
      </c>
      <c r="I123" s="185"/>
      <c r="J123" s="186">
        <f>ROUND(I123*H123,2)</f>
        <v>0</v>
      </c>
      <c r="K123" s="182" t="s">
        <v>1</v>
      </c>
      <c r="L123" s="39"/>
      <c r="M123" s="187" t="s">
        <v>1</v>
      </c>
      <c r="N123" s="188" t="s">
        <v>38</v>
      </c>
      <c r="O123" s="77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1" t="s">
        <v>181</v>
      </c>
      <c r="AT123" s="191" t="s">
        <v>176</v>
      </c>
      <c r="AU123" s="191" t="s">
        <v>81</v>
      </c>
      <c r="AY123" s="19" t="s">
        <v>174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81</v>
      </c>
      <c r="BK123" s="192">
        <f>ROUND(I123*H123,2)</f>
        <v>0</v>
      </c>
      <c r="BL123" s="19" t="s">
        <v>181</v>
      </c>
      <c r="BM123" s="191" t="s">
        <v>83</v>
      </c>
    </row>
    <row r="124" s="2" customFormat="1">
      <c r="A124" s="38"/>
      <c r="B124" s="39"/>
      <c r="C124" s="38"/>
      <c r="D124" s="193" t="s">
        <v>183</v>
      </c>
      <c r="E124" s="38"/>
      <c r="F124" s="194" t="s">
        <v>1605</v>
      </c>
      <c r="G124" s="38"/>
      <c r="H124" s="38"/>
      <c r="I124" s="195"/>
      <c r="J124" s="38"/>
      <c r="K124" s="38"/>
      <c r="L124" s="39"/>
      <c r="M124" s="196"/>
      <c r="N124" s="197"/>
      <c r="O124" s="77"/>
      <c r="P124" s="77"/>
      <c r="Q124" s="77"/>
      <c r="R124" s="77"/>
      <c r="S124" s="77"/>
      <c r="T124" s="7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183</v>
      </c>
      <c r="AU124" s="19" t="s">
        <v>81</v>
      </c>
    </row>
    <row r="125" s="2" customFormat="1" ht="16.5" customHeight="1">
      <c r="A125" s="38"/>
      <c r="B125" s="179"/>
      <c r="C125" s="180" t="s">
        <v>83</v>
      </c>
      <c r="D125" s="180" t="s">
        <v>176</v>
      </c>
      <c r="E125" s="181" t="s">
        <v>1606</v>
      </c>
      <c r="F125" s="182" t="s">
        <v>1607</v>
      </c>
      <c r="G125" s="183" t="s">
        <v>1312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181</v>
      </c>
      <c r="AT125" s="191" t="s">
        <v>176</v>
      </c>
      <c r="AU125" s="191" t="s">
        <v>81</v>
      </c>
      <c r="AY125" s="19" t="s">
        <v>174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81</v>
      </c>
      <c r="BK125" s="192">
        <f>ROUND(I125*H125,2)</f>
        <v>0</v>
      </c>
      <c r="BL125" s="19" t="s">
        <v>181</v>
      </c>
      <c r="BM125" s="191" t="s">
        <v>181</v>
      </c>
    </row>
    <row r="126" s="2" customFormat="1">
      <c r="A126" s="38"/>
      <c r="B126" s="39"/>
      <c r="C126" s="38"/>
      <c r="D126" s="193" t="s">
        <v>183</v>
      </c>
      <c r="E126" s="38"/>
      <c r="F126" s="194" t="s">
        <v>1607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183</v>
      </c>
      <c r="AU126" s="19" t="s">
        <v>81</v>
      </c>
    </row>
    <row r="127" s="2" customFormat="1" ht="16.5" customHeight="1">
      <c r="A127" s="38"/>
      <c r="B127" s="179"/>
      <c r="C127" s="180" t="s">
        <v>192</v>
      </c>
      <c r="D127" s="180" t="s">
        <v>176</v>
      </c>
      <c r="E127" s="181" t="s">
        <v>1608</v>
      </c>
      <c r="F127" s="182" t="s">
        <v>1609</v>
      </c>
      <c r="G127" s="183" t="s">
        <v>1312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181</v>
      </c>
      <c r="AT127" s="191" t="s">
        <v>176</v>
      </c>
      <c r="AU127" s="191" t="s">
        <v>81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181</v>
      </c>
      <c r="BM127" s="191" t="s">
        <v>211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1609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81</v>
      </c>
    </row>
    <row r="129" s="2" customFormat="1" ht="16.5" customHeight="1">
      <c r="A129" s="38"/>
      <c r="B129" s="179"/>
      <c r="C129" s="180" t="s">
        <v>181</v>
      </c>
      <c r="D129" s="180" t="s">
        <v>176</v>
      </c>
      <c r="E129" s="181" t="s">
        <v>1639</v>
      </c>
      <c r="F129" s="182" t="s">
        <v>1640</v>
      </c>
      <c r="G129" s="183" t="s">
        <v>1312</v>
      </c>
      <c r="H129" s="184">
        <v>1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181</v>
      </c>
      <c r="AT129" s="191" t="s">
        <v>176</v>
      </c>
      <c r="AU129" s="191" t="s">
        <v>81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181</v>
      </c>
      <c r="BM129" s="191" t="s">
        <v>230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1640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81</v>
      </c>
    </row>
    <row r="131" s="2" customFormat="1" ht="16.5" customHeight="1">
      <c r="A131" s="38"/>
      <c r="B131" s="179"/>
      <c r="C131" s="180" t="s">
        <v>206</v>
      </c>
      <c r="D131" s="180" t="s">
        <v>176</v>
      </c>
      <c r="E131" s="181" t="s">
        <v>1612</v>
      </c>
      <c r="F131" s="182" t="s">
        <v>1613</v>
      </c>
      <c r="G131" s="183" t="s">
        <v>1312</v>
      </c>
      <c r="H131" s="184">
        <v>3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181</v>
      </c>
      <c r="AT131" s="191" t="s">
        <v>176</v>
      </c>
      <c r="AU131" s="191" t="s">
        <v>81</v>
      </c>
      <c r="AY131" s="19" t="s">
        <v>174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81</v>
      </c>
      <c r="BK131" s="192">
        <f>ROUND(I131*H131,2)</f>
        <v>0</v>
      </c>
      <c r="BL131" s="19" t="s">
        <v>181</v>
      </c>
      <c r="BM131" s="191" t="s">
        <v>115</v>
      </c>
    </row>
    <row r="132" s="2" customFormat="1">
      <c r="A132" s="38"/>
      <c r="B132" s="39"/>
      <c r="C132" s="38"/>
      <c r="D132" s="193" t="s">
        <v>183</v>
      </c>
      <c r="E132" s="38"/>
      <c r="F132" s="194" t="s">
        <v>1613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183</v>
      </c>
      <c r="AU132" s="19" t="s">
        <v>81</v>
      </c>
    </row>
    <row r="133" s="2" customFormat="1" ht="24.15" customHeight="1">
      <c r="A133" s="38"/>
      <c r="B133" s="179"/>
      <c r="C133" s="180" t="s">
        <v>211</v>
      </c>
      <c r="D133" s="180" t="s">
        <v>176</v>
      </c>
      <c r="E133" s="181" t="s">
        <v>1564</v>
      </c>
      <c r="F133" s="182" t="s">
        <v>1565</v>
      </c>
      <c r="G133" s="183" t="s">
        <v>1312</v>
      </c>
      <c r="H133" s="184">
        <v>1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181</v>
      </c>
      <c r="AT133" s="191" t="s">
        <v>176</v>
      </c>
      <c r="AU133" s="191" t="s">
        <v>81</v>
      </c>
      <c r="AY133" s="19" t="s">
        <v>174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81</v>
      </c>
      <c r="BK133" s="192">
        <f>ROUND(I133*H133,2)</f>
        <v>0</v>
      </c>
      <c r="BL133" s="19" t="s">
        <v>181</v>
      </c>
      <c r="BM133" s="191" t="s">
        <v>8</v>
      </c>
    </row>
    <row r="134" s="2" customFormat="1">
      <c r="A134" s="38"/>
      <c r="B134" s="39"/>
      <c r="C134" s="38"/>
      <c r="D134" s="193" t="s">
        <v>183</v>
      </c>
      <c r="E134" s="38"/>
      <c r="F134" s="194" t="s">
        <v>1565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183</v>
      </c>
      <c r="AU134" s="19" t="s">
        <v>81</v>
      </c>
    </row>
    <row r="135" s="2" customFormat="1" ht="16.5" customHeight="1">
      <c r="A135" s="38"/>
      <c r="B135" s="179"/>
      <c r="C135" s="180" t="s">
        <v>225</v>
      </c>
      <c r="D135" s="180" t="s">
        <v>176</v>
      </c>
      <c r="E135" s="181" t="s">
        <v>1614</v>
      </c>
      <c r="F135" s="182" t="s">
        <v>1615</v>
      </c>
      <c r="G135" s="183" t="s">
        <v>1312</v>
      </c>
      <c r="H135" s="184">
        <v>1</v>
      </c>
      <c r="I135" s="185"/>
      <c r="J135" s="186">
        <f>ROUND(I135*H135,2)</f>
        <v>0</v>
      </c>
      <c r="K135" s="182" t="s">
        <v>1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81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265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1615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81</v>
      </c>
    </row>
    <row r="137" s="2" customFormat="1" ht="21.75" customHeight="1">
      <c r="A137" s="38"/>
      <c r="B137" s="179"/>
      <c r="C137" s="180" t="s">
        <v>230</v>
      </c>
      <c r="D137" s="180" t="s">
        <v>176</v>
      </c>
      <c r="E137" s="181" t="s">
        <v>1616</v>
      </c>
      <c r="F137" s="182" t="s">
        <v>1617</v>
      </c>
      <c r="G137" s="183" t="s">
        <v>1312</v>
      </c>
      <c r="H137" s="184">
        <v>12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181</v>
      </c>
      <c r="AT137" s="191" t="s">
        <v>176</v>
      </c>
      <c r="AU137" s="191" t="s">
        <v>81</v>
      </c>
      <c r="AY137" s="19" t="s">
        <v>174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81</v>
      </c>
      <c r="BK137" s="192">
        <f>ROUND(I137*H137,2)</f>
        <v>0</v>
      </c>
      <c r="BL137" s="19" t="s">
        <v>181</v>
      </c>
      <c r="BM137" s="191" t="s">
        <v>278</v>
      </c>
    </row>
    <row r="138" s="2" customFormat="1">
      <c r="A138" s="38"/>
      <c r="B138" s="39"/>
      <c r="C138" s="38"/>
      <c r="D138" s="193" t="s">
        <v>183</v>
      </c>
      <c r="E138" s="38"/>
      <c r="F138" s="194" t="s">
        <v>1617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183</v>
      </c>
      <c r="AU138" s="19" t="s">
        <v>81</v>
      </c>
    </row>
    <row r="139" s="2" customFormat="1" ht="21.75" customHeight="1">
      <c r="A139" s="38"/>
      <c r="B139" s="179"/>
      <c r="C139" s="180" t="s">
        <v>238</v>
      </c>
      <c r="D139" s="180" t="s">
        <v>176</v>
      </c>
      <c r="E139" s="181" t="s">
        <v>1618</v>
      </c>
      <c r="F139" s="182" t="s">
        <v>1619</v>
      </c>
      <c r="G139" s="183" t="s">
        <v>1312</v>
      </c>
      <c r="H139" s="184">
        <v>6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81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288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1619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81</v>
      </c>
    </row>
    <row r="141" s="2" customFormat="1" ht="16.5" customHeight="1">
      <c r="A141" s="38"/>
      <c r="B141" s="179"/>
      <c r="C141" s="180" t="s">
        <v>115</v>
      </c>
      <c r="D141" s="180" t="s">
        <v>176</v>
      </c>
      <c r="E141" s="181" t="s">
        <v>1570</v>
      </c>
      <c r="F141" s="182" t="s">
        <v>1571</v>
      </c>
      <c r="G141" s="183" t="s">
        <v>1312</v>
      </c>
      <c r="H141" s="184">
        <v>1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181</v>
      </c>
      <c r="AT141" s="191" t="s">
        <v>176</v>
      </c>
      <c r="AU141" s="191" t="s">
        <v>81</v>
      </c>
      <c r="AY141" s="19" t="s">
        <v>174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81</v>
      </c>
      <c r="BK141" s="192">
        <f>ROUND(I141*H141,2)</f>
        <v>0</v>
      </c>
      <c r="BL141" s="19" t="s">
        <v>181</v>
      </c>
      <c r="BM141" s="191" t="s">
        <v>299</v>
      </c>
    </row>
    <row r="142" s="2" customFormat="1">
      <c r="A142" s="38"/>
      <c r="B142" s="39"/>
      <c r="C142" s="38"/>
      <c r="D142" s="193" t="s">
        <v>183</v>
      </c>
      <c r="E142" s="38"/>
      <c r="F142" s="194" t="s">
        <v>1571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183</v>
      </c>
      <c r="AU142" s="19" t="s">
        <v>81</v>
      </c>
    </row>
    <row r="143" s="2" customFormat="1" ht="16.5" customHeight="1">
      <c r="A143" s="38"/>
      <c r="B143" s="179"/>
      <c r="C143" s="180" t="s">
        <v>118</v>
      </c>
      <c r="D143" s="180" t="s">
        <v>176</v>
      </c>
      <c r="E143" s="181" t="s">
        <v>1572</v>
      </c>
      <c r="F143" s="182" t="s">
        <v>1573</v>
      </c>
      <c r="G143" s="183" t="s">
        <v>1312</v>
      </c>
      <c r="H143" s="184">
        <v>4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81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309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1573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81</v>
      </c>
    </row>
    <row r="145" s="2" customFormat="1" ht="16.5" customHeight="1">
      <c r="A145" s="38"/>
      <c r="B145" s="179"/>
      <c r="C145" s="180" t="s">
        <v>8</v>
      </c>
      <c r="D145" s="180" t="s">
        <v>176</v>
      </c>
      <c r="E145" s="181" t="s">
        <v>1628</v>
      </c>
      <c r="F145" s="182" t="s">
        <v>1629</v>
      </c>
      <c r="G145" s="183" t="s">
        <v>1312</v>
      </c>
      <c r="H145" s="184">
        <v>3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181</v>
      </c>
      <c r="AT145" s="191" t="s">
        <v>176</v>
      </c>
      <c r="AU145" s="191" t="s">
        <v>81</v>
      </c>
      <c r="AY145" s="19" t="s">
        <v>174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81</v>
      </c>
      <c r="BK145" s="192">
        <f>ROUND(I145*H145,2)</f>
        <v>0</v>
      </c>
      <c r="BL145" s="19" t="s">
        <v>181</v>
      </c>
      <c r="BM145" s="191" t="s">
        <v>323</v>
      </c>
    </row>
    <row r="146" s="2" customFormat="1">
      <c r="A146" s="38"/>
      <c r="B146" s="39"/>
      <c r="C146" s="38"/>
      <c r="D146" s="193" t="s">
        <v>183</v>
      </c>
      <c r="E146" s="38"/>
      <c r="F146" s="194" t="s">
        <v>1629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183</v>
      </c>
      <c r="AU146" s="19" t="s">
        <v>81</v>
      </c>
    </row>
    <row r="147" s="2" customFormat="1" ht="16.5" customHeight="1">
      <c r="A147" s="38"/>
      <c r="B147" s="179"/>
      <c r="C147" s="180" t="s">
        <v>260</v>
      </c>
      <c r="D147" s="180" t="s">
        <v>176</v>
      </c>
      <c r="E147" s="181" t="s">
        <v>1630</v>
      </c>
      <c r="F147" s="182" t="s">
        <v>1587</v>
      </c>
      <c r="G147" s="183" t="s">
        <v>513</v>
      </c>
      <c r="H147" s="184">
        <v>2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81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334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1587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81</v>
      </c>
    </row>
    <row r="149" s="2" customFormat="1" ht="16.5" customHeight="1">
      <c r="A149" s="38"/>
      <c r="B149" s="179"/>
      <c r="C149" s="180" t="s">
        <v>265</v>
      </c>
      <c r="D149" s="180" t="s">
        <v>176</v>
      </c>
      <c r="E149" s="181" t="s">
        <v>1631</v>
      </c>
      <c r="F149" s="182" t="s">
        <v>1589</v>
      </c>
      <c r="G149" s="183" t="s">
        <v>513</v>
      </c>
      <c r="H149" s="184">
        <v>2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38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181</v>
      </c>
      <c r="AT149" s="191" t="s">
        <v>176</v>
      </c>
      <c r="AU149" s="191" t="s">
        <v>81</v>
      </c>
      <c r="AY149" s="19" t="s">
        <v>174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181</v>
      </c>
      <c r="BM149" s="191" t="s">
        <v>353</v>
      </c>
    </row>
    <row r="150" s="2" customFormat="1">
      <c r="A150" s="38"/>
      <c r="B150" s="39"/>
      <c r="C150" s="38"/>
      <c r="D150" s="193" t="s">
        <v>183</v>
      </c>
      <c r="E150" s="38"/>
      <c r="F150" s="194" t="s">
        <v>1589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183</v>
      </c>
      <c r="AU150" s="19" t="s">
        <v>81</v>
      </c>
    </row>
    <row r="151" s="2" customFormat="1" ht="16.5" customHeight="1">
      <c r="A151" s="38"/>
      <c r="B151" s="179"/>
      <c r="C151" s="180" t="s">
        <v>272</v>
      </c>
      <c r="D151" s="180" t="s">
        <v>176</v>
      </c>
      <c r="E151" s="181" t="s">
        <v>1632</v>
      </c>
      <c r="F151" s="182" t="s">
        <v>1591</v>
      </c>
      <c r="G151" s="183" t="s">
        <v>513</v>
      </c>
      <c r="H151" s="184">
        <v>1</v>
      </c>
      <c r="I151" s="185"/>
      <c r="J151" s="186">
        <f>ROUND(I151*H151,2)</f>
        <v>0</v>
      </c>
      <c r="K151" s="182" t="s">
        <v>1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181</v>
      </c>
      <c r="AT151" s="191" t="s">
        <v>176</v>
      </c>
      <c r="AU151" s="191" t="s">
        <v>81</v>
      </c>
      <c r="AY151" s="19" t="s">
        <v>174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81</v>
      </c>
      <c r="BK151" s="192">
        <f>ROUND(I151*H151,2)</f>
        <v>0</v>
      </c>
      <c r="BL151" s="19" t="s">
        <v>181</v>
      </c>
      <c r="BM151" s="191" t="s">
        <v>367</v>
      </c>
    </row>
    <row r="152" s="2" customFormat="1">
      <c r="A152" s="38"/>
      <c r="B152" s="39"/>
      <c r="C152" s="38"/>
      <c r="D152" s="193" t="s">
        <v>183</v>
      </c>
      <c r="E152" s="38"/>
      <c r="F152" s="194" t="s">
        <v>1591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183</v>
      </c>
      <c r="AU152" s="19" t="s">
        <v>81</v>
      </c>
    </row>
    <row r="153" s="2" customFormat="1" ht="16.5" customHeight="1">
      <c r="A153" s="38"/>
      <c r="B153" s="179"/>
      <c r="C153" s="180" t="s">
        <v>278</v>
      </c>
      <c r="D153" s="180" t="s">
        <v>176</v>
      </c>
      <c r="E153" s="181" t="s">
        <v>1633</v>
      </c>
      <c r="F153" s="182" t="s">
        <v>1593</v>
      </c>
      <c r="G153" s="183" t="s">
        <v>513</v>
      </c>
      <c r="H153" s="184">
        <v>1</v>
      </c>
      <c r="I153" s="185"/>
      <c r="J153" s="186">
        <f>ROUND(I153*H153,2)</f>
        <v>0</v>
      </c>
      <c r="K153" s="182" t="s">
        <v>1</v>
      </c>
      <c r="L153" s="39"/>
      <c r="M153" s="187" t="s">
        <v>1</v>
      </c>
      <c r="N153" s="188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181</v>
      </c>
      <c r="AT153" s="191" t="s">
        <v>176</v>
      </c>
      <c r="AU153" s="191" t="s">
        <v>81</v>
      </c>
      <c r="AY153" s="19" t="s">
        <v>174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81</v>
      </c>
      <c r="BK153" s="192">
        <f>ROUND(I153*H153,2)</f>
        <v>0</v>
      </c>
      <c r="BL153" s="19" t="s">
        <v>181</v>
      </c>
      <c r="BM153" s="191" t="s">
        <v>382</v>
      </c>
    </row>
    <row r="154" s="2" customFormat="1">
      <c r="A154" s="38"/>
      <c r="B154" s="39"/>
      <c r="C154" s="38"/>
      <c r="D154" s="193" t="s">
        <v>183</v>
      </c>
      <c r="E154" s="38"/>
      <c r="F154" s="194" t="s">
        <v>1593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183</v>
      </c>
      <c r="AU154" s="19" t="s">
        <v>81</v>
      </c>
    </row>
    <row r="155" s="2" customFormat="1" ht="16.5" customHeight="1">
      <c r="A155" s="38"/>
      <c r="B155" s="179"/>
      <c r="C155" s="180" t="s">
        <v>283</v>
      </c>
      <c r="D155" s="180" t="s">
        <v>176</v>
      </c>
      <c r="E155" s="181" t="s">
        <v>1634</v>
      </c>
      <c r="F155" s="182" t="s">
        <v>1595</v>
      </c>
      <c r="G155" s="183" t="s">
        <v>513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81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392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1595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81</v>
      </c>
    </row>
    <row r="157" s="2" customFormat="1" ht="16.5" customHeight="1">
      <c r="A157" s="38"/>
      <c r="B157" s="179"/>
      <c r="C157" s="180" t="s">
        <v>288</v>
      </c>
      <c r="D157" s="180" t="s">
        <v>176</v>
      </c>
      <c r="E157" s="181" t="s">
        <v>1596</v>
      </c>
      <c r="F157" s="182" t="s">
        <v>1440</v>
      </c>
      <c r="G157" s="183" t="s">
        <v>749</v>
      </c>
      <c r="H157" s="232"/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181</v>
      </c>
      <c r="AT157" s="191" t="s">
        <v>176</v>
      </c>
      <c r="AU157" s="191" t="s">
        <v>81</v>
      </c>
      <c r="AY157" s="19" t="s">
        <v>174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81</v>
      </c>
      <c r="BK157" s="192">
        <f>ROUND(I157*H157,2)</f>
        <v>0</v>
      </c>
      <c r="BL157" s="19" t="s">
        <v>181</v>
      </c>
      <c r="BM157" s="191" t="s">
        <v>402</v>
      </c>
    </row>
    <row r="158" s="2" customFormat="1">
      <c r="A158" s="38"/>
      <c r="B158" s="39"/>
      <c r="C158" s="38"/>
      <c r="D158" s="193" t="s">
        <v>183</v>
      </c>
      <c r="E158" s="38"/>
      <c r="F158" s="194" t="s">
        <v>1440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183</v>
      </c>
      <c r="AU158" s="19" t="s">
        <v>81</v>
      </c>
    </row>
    <row r="159" s="2" customFormat="1" ht="16.5" customHeight="1">
      <c r="A159" s="38"/>
      <c r="B159" s="179"/>
      <c r="C159" s="180" t="s">
        <v>294</v>
      </c>
      <c r="D159" s="180" t="s">
        <v>176</v>
      </c>
      <c r="E159" s="181" t="s">
        <v>1519</v>
      </c>
      <c r="F159" s="182" t="s">
        <v>1442</v>
      </c>
      <c r="G159" s="183" t="s">
        <v>749</v>
      </c>
      <c r="H159" s="232"/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181</v>
      </c>
      <c r="AT159" s="191" t="s">
        <v>176</v>
      </c>
      <c r="AU159" s="191" t="s">
        <v>81</v>
      </c>
      <c r="AY159" s="19" t="s">
        <v>174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81</v>
      </c>
      <c r="BK159" s="192">
        <f>ROUND(I159*H159,2)</f>
        <v>0</v>
      </c>
      <c r="BL159" s="19" t="s">
        <v>181</v>
      </c>
      <c r="BM159" s="191" t="s">
        <v>418</v>
      </c>
    </row>
    <row r="160" s="2" customFormat="1">
      <c r="A160" s="38"/>
      <c r="B160" s="39"/>
      <c r="C160" s="38"/>
      <c r="D160" s="193" t="s">
        <v>183</v>
      </c>
      <c r="E160" s="38"/>
      <c r="F160" s="194" t="s">
        <v>1442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183</v>
      </c>
      <c r="AU160" s="19" t="s">
        <v>81</v>
      </c>
    </row>
    <row r="161" s="2" customFormat="1" ht="16.5" customHeight="1">
      <c r="A161" s="38"/>
      <c r="B161" s="179"/>
      <c r="C161" s="180" t="s">
        <v>299</v>
      </c>
      <c r="D161" s="180" t="s">
        <v>176</v>
      </c>
      <c r="E161" s="181" t="s">
        <v>1598</v>
      </c>
      <c r="F161" s="182" t="s">
        <v>1599</v>
      </c>
      <c r="G161" s="183" t="s">
        <v>513</v>
      </c>
      <c r="H161" s="184">
        <v>1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181</v>
      </c>
      <c r="AT161" s="191" t="s">
        <v>176</v>
      </c>
      <c r="AU161" s="191" t="s">
        <v>81</v>
      </c>
      <c r="AY161" s="19" t="s">
        <v>174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181</v>
      </c>
      <c r="BM161" s="191" t="s">
        <v>1663</v>
      </c>
    </row>
    <row r="162" s="2" customFormat="1">
      <c r="A162" s="38"/>
      <c r="B162" s="39"/>
      <c r="C162" s="38"/>
      <c r="D162" s="193" t="s">
        <v>183</v>
      </c>
      <c r="E162" s="38"/>
      <c r="F162" s="194" t="s">
        <v>1599</v>
      </c>
      <c r="G162" s="38"/>
      <c r="H162" s="38"/>
      <c r="I162" s="195"/>
      <c r="J162" s="38"/>
      <c r="K162" s="38"/>
      <c r="L162" s="39"/>
      <c r="M162" s="241"/>
      <c r="N162" s="242"/>
      <c r="O162" s="243"/>
      <c r="P162" s="243"/>
      <c r="Q162" s="243"/>
      <c r="R162" s="243"/>
      <c r="S162" s="243"/>
      <c r="T162" s="244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183</v>
      </c>
      <c r="AU162" s="19" t="s">
        <v>81</v>
      </c>
    </row>
    <row r="163" s="2" customFormat="1" ht="6.96" customHeight="1">
      <c r="A163" s="38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39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autoFilter ref="C120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1664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ROUND(J121,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ROUND((SUM(BE121:BE162)),  2)</f>
        <v>0</v>
      </c>
      <c r="G35" s="38"/>
      <c r="H35" s="38"/>
      <c r="I35" s="136">
        <v>0.20999999999999999</v>
      </c>
      <c r="J35" s="135">
        <f>ROUND(((SUM(BE121:BE162))*I35),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ROUND((SUM(BF121:BF162)),  2)</f>
        <v>0</v>
      </c>
      <c r="G36" s="38"/>
      <c r="H36" s="38"/>
      <c r="I36" s="136">
        <v>0.12</v>
      </c>
      <c r="J36" s="135">
        <f>ROUND(((SUM(BF121:BF162))*I36),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ROUND((SUM(BG121:BG162)),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ROUND((SUM(BH121:BH162)),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ROUND((SUM(BI121:BI162)),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11 - Rozvodnice RSZ3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J121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1665</v>
      </c>
      <c r="E99" s="150"/>
      <c r="F99" s="150"/>
      <c r="G99" s="150"/>
      <c r="H99" s="150"/>
      <c r="I99" s="150"/>
      <c r="J99" s="151">
        <f>J122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159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38"/>
      <c r="D109" s="38"/>
      <c r="E109" s="129" t="str">
        <f>E7</f>
        <v>Snížení energetické náročnosti Gymnázia, SOŠ a VOŠ, Nový Bydžov - DM J. Jungmanna</v>
      </c>
      <c r="F109" s="32"/>
      <c r="G109" s="32"/>
      <c r="H109" s="32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2"/>
      <c r="C110" s="32" t="s">
        <v>127</v>
      </c>
      <c r="L110" s="22"/>
    </row>
    <row r="111" s="2" customFormat="1" ht="16.5" customHeight="1">
      <c r="A111" s="38"/>
      <c r="B111" s="39"/>
      <c r="C111" s="38"/>
      <c r="D111" s="38"/>
      <c r="E111" s="129" t="s">
        <v>1300</v>
      </c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E11</f>
        <v>11 - Rozvodnice RSZ3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F14</f>
        <v xml:space="preserve"> </v>
      </c>
      <c r="G115" s="38"/>
      <c r="H115" s="38"/>
      <c r="I115" s="32" t="s">
        <v>22</v>
      </c>
      <c r="J115" s="69" t="str">
        <f>IF(J14="","",J14)</f>
        <v>15. 10. 2025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E17</f>
        <v xml:space="preserve"> </v>
      </c>
      <c r="G117" s="38"/>
      <c r="H117" s="38"/>
      <c r="I117" s="32" t="s">
        <v>29</v>
      </c>
      <c r="J117" s="36" t="str">
        <f>E23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38"/>
      <c r="E118" s="38"/>
      <c r="F118" s="27" t="str">
        <f>IF(E20="","",E20)</f>
        <v>Vyplň údaj</v>
      </c>
      <c r="G118" s="38"/>
      <c r="H118" s="38"/>
      <c r="I118" s="32" t="s">
        <v>31</v>
      </c>
      <c r="J118" s="36" t="str">
        <f>E26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160</v>
      </c>
      <c r="D120" s="159" t="s">
        <v>58</v>
      </c>
      <c r="E120" s="159" t="s">
        <v>54</v>
      </c>
      <c r="F120" s="159" t="s">
        <v>55</v>
      </c>
      <c r="G120" s="159" t="s">
        <v>161</v>
      </c>
      <c r="H120" s="159" t="s">
        <v>162</v>
      </c>
      <c r="I120" s="159" t="s">
        <v>163</v>
      </c>
      <c r="J120" s="159" t="s">
        <v>131</v>
      </c>
      <c r="K120" s="160" t="s">
        <v>164</v>
      </c>
      <c r="L120" s="161"/>
      <c r="M120" s="86" t="s">
        <v>1</v>
      </c>
      <c r="N120" s="87" t="s">
        <v>37</v>
      </c>
      <c r="O120" s="87" t="s">
        <v>165</v>
      </c>
      <c r="P120" s="87" t="s">
        <v>166</v>
      </c>
      <c r="Q120" s="87" t="s">
        <v>167</v>
      </c>
      <c r="R120" s="87" t="s">
        <v>168</v>
      </c>
      <c r="S120" s="87" t="s">
        <v>169</v>
      </c>
      <c r="T120" s="88" t="s">
        <v>170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3" t="s">
        <v>171</v>
      </c>
      <c r="D121" s="38"/>
      <c r="E121" s="38"/>
      <c r="F121" s="38"/>
      <c r="G121" s="38"/>
      <c r="H121" s="38"/>
      <c r="I121" s="38"/>
      <c r="J121" s="162">
        <f>BK121</f>
        <v>0</v>
      </c>
      <c r="K121" s="38"/>
      <c r="L121" s="39"/>
      <c r="M121" s="89"/>
      <c r="N121" s="73"/>
      <c r="O121" s="90"/>
      <c r="P121" s="163">
        <f>P122</f>
        <v>0</v>
      </c>
      <c r="Q121" s="90"/>
      <c r="R121" s="163">
        <f>R122</f>
        <v>0</v>
      </c>
      <c r="S121" s="90"/>
      <c r="T121" s="164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72</v>
      </c>
      <c r="AU121" s="19" t="s">
        <v>133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72</v>
      </c>
      <c r="E122" s="168" t="s">
        <v>1308</v>
      </c>
      <c r="F122" s="168" t="s">
        <v>1666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SUM(P123:P162)</f>
        <v>0</v>
      </c>
      <c r="Q122" s="172"/>
      <c r="R122" s="173">
        <f>SUM(R123:R162)</f>
        <v>0</v>
      </c>
      <c r="S122" s="172"/>
      <c r="T122" s="174">
        <f>SUM(T123:T162)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81</v>
      </c>
      <c r="AT122" s="175" t="s">
        <v>72</v>
      </c>
      <c r="AU122" s="175" t="s">
        <v>73</v>
      </c>
      <c r="AY122" s="167" t="s">
        <v>174</v>
      </c>
      <c r="BK122" s="176">
        <f>SUM(BK123:BK162)</f>
        <v>0</v>
      </c>
    </row>
    <row r="123" s="2" customFormat="1" ht="24.15" customHeight="1">
      <c r="A123" s="38"/>
      <c r="B123" s="179"/>
      <c r="C123" s="180" t="s">
        <v>81</v>
      </c>
      <c r="D123" s="180" t="s">
        <v>176</v>
      </c>
      <c r="E123" s="181" t="s">
        <v>1604</v>
      </c>
      <c r="F123" s="182" t="s">
        <v>1605</v>
      </c>
      <c r="G123" s="183" t="s">
        <v>1312</v>
      </c>
      <c r="H123" s="184">
        <v>1</v>
      </c>
      <c r="I123" s="185"/>
      <c r="J123" s="186">
        <f>ROUND(I123*H123,2)</f>
        <v>0</v>
      </c>
      <c r="K123" s="182" t="s">
        <v>1</v>
      </c>
      <c r="L123" s="39"/>
      <c r="M123" s="187" t="s">
        <v>1</v>
      </c>
      <c r="N123" s="188" t="s">
        <v>38</v>
      </c>
      <c r="O123" s="77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1" t="s">
        <v>181</v>
      </c>
      <c r="AT123" s="191" t="s">
        <v>176</v>
      </c>
      <c r="AU123" s="191" t="s">
        <v>81</v>
      </c>
      <c r="AY123" s="19" t="s">
        <v>174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81</v>
      </c>
      <c r="BK123" s="192">
        <f>ROUND(I123*H123,2)</f>
        <v>0</v>
      </c>
      <c r="BL123" s="19" t="s">
        <v>181</v>
      </c>
      <c r="BM123" s="191" t="s">
        <v>83</v>
      </c>
    </row>
    <row r="124" s="2" customFormat="1">
      <c r="A124" s="38"/>
      <c r="B124" s="39"/>
      <c r="C124" s="38"/>
      <c r="D124" s="193" t="s">
        <v>183</v>
      </c>
      <c r="E124" s="38"/>
      <c r="F124" s="194" t="s">
        <v>1605</v>
      </c>
      <c r="G124" s="38"/>
      <c r="H124" s="38"/>
      <c r="I124" s="195"/>
      <c r="J124" s="38"/>
      <c r="K124" s="38"/>
      <c r="L124" s="39"/>
      <c r="M124" s="196"/>
      <c r="N124" s="197"/>
      <c r="O124" s="77"/>
      <c r="P124" s="77"/>
      <c r="Q124" s="77"/>
      <c r="R124" s="77"/>
      <c r="S124" s="77"/>
      <c r="T124" s="7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183</v>
      </c>
      <c r="AU124" s="19" t="s">
        <v>81</v>
      </c>
    </row>
    <row r="125" s="2" customFormat="1" ht="16.5" customHeight="1">
      <c r="A125" s="38"/>
      <c r="B125" s="179"/>
      <c r="C125" s="180" t="s">
        <v>83</v>
      </c>
      <c r="D125" s="180" t="s">
        <v>176</v>
      </c>
      <c r="E125" s="181" t="s">
        <v>1606</v>
      </c>
      <c r="F125" s="182" t="s">
        <v>1607</v>
      </c>
      <c r="G125" s="183" t="s">
        <v>1312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181</v>
      </c>
      <c r="AT125" s="191" t="s">
        <v>176</v>
      </c>
      <c r="AU125" s="191" t="s">
        <v>81</v>
      </c>
      <c r="AY125" s="19" t="s">
        <v>174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81</v>
      </c>
      <c r="BK125" s="192">
        <f>ROUND(I125*H125,2)</f>
        <v>0</v>
      </c>
      <c r="BL125" s="19" t="s">
        <v>181</v>
      </c>
      <c r="BM125" s="191" t="s">
        <v>181</v>
      </c>
    </row>
    <row r="126" s="2" customFormat="1">
      <c r="A126" s="38"/>
      <c r="B126" s="39"/>
      <c r="C126" s="38"/>
      <c r="D126" s="193" t="s">
        <v>183</v>
      </c>
      <c r="E126" s="38"/>
      <c r="F126" s="194" t="s">
        <v>1607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183</v>
      </c>
      <c r="AU126" s="19" t="s">
        <v>81</v>
      </c>
    </row>
    <row r="127" s="2" customFormat="1" ht="16.5" customHeight="1">
      <c r="A127" s="38"/>
      <c r="B127" s="179"/>
      <c r="C127" s="180" t="s">
        <v>192</v>
      </c>
      <c r="D127" s="180" t="s">
        <v>176</v>
      </c>
      <c r="E127" s="181" t="s">
        <v>1608</v>
      </c>
      <c r="F127" s="182" t="s">
        <v>1609</v>
      </c>
      <c r="G127" s="183" t="s">
        <v>1312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181</v>
      </c>
      <c r="AT127" s="191" t="s">
        <v>176</v>
      </c>
      <c r="AU127" s="191" t="s">
        <v>81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181</v>
      </c>
      <c r="BM127" s="191" t="s">
        <v>211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1609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81</v>
      </c>
    </row>
    <row r="129" s="2" customFormat="1" ht="16.5" customHeight="1">
      <c r="A129" s="38"/>
      <c r="B129" s="179"/>
      <c r="C129" s="180" t="s">
        <v>181</v>
      </c>
      <c r="D129" s="180" t="s">
        <v>176</v>
      </c>
      <c r="E129" s="181" t="s">
        <v>1639</v>
      </c>
      <c r="F129" s="182" t="s">
        <v>1640</v>
      </c>
      <c r="G129" s="183" t="s">
        <v>1312</v>
      </c>
      <c r="H129" s="184">
        <v>1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181</v>
      </c>
      <c r="AT129" s="191" t="s">
        <v>176</v>
      </c>
      <c r="AU129" s="191" t="s">
        <v>81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181</v>
      </c>
      <c r="BM129" s="191" t="s">
        <v>230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1640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81</v>
      </c>
    </row>
    <row r="131" s="2" customFormat="1" ht="16.5" customHeight="1">
      <c r="A131" s="38"/>
      <c r="B131" s="179"/>
      <c r="C131" s="180" t="s">
        <v>206</v>
      </c>
      <c r="D131" s="180" t="s">
        <v>176</v>
      </c>
      <c r="E131" s="181" t="s">
        <v>1612</v>
      </c>
      <c r="F131" s="182" t="s">
        <v>1613</v>
      </c>
      <c r="G131" s="183" t="s">
        <v>1312</v>
      </c>
      <c r="H131" s="184">
        <v>3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181</v>
      </c>
      <c r="AT131" s="191" t="s">
        <v>176</v>
      </c>
      <c r="AU131" s="191" t="s">
        <v>81</v>
      </c>
      <c r="AY131" s="19" t="s">
        <v>174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81</v>
      </c>
      <c r="BK131" s="192">
        <f>ROUND(I131*H131,2)</f>
        <v>0</v>
      </c>
      <c r="BL131" s="19" t="s">
        <v>181</v>
      </c>
      <c r="BM131" s="191" t="s">
        <v>115</v>
      </c>
    </row>
    <row r="132" s="2" customFormat="1">
      <c r="A132" s="38"/>
      <c r="B132" s="39"/>
      <c r="C132" s="38"/>
      <c r="D132" s="193" t="s">
        <v>183</v>
      </c>
      <c r="E132" s="38"/>
      <c r="F132" s="194" t="s">
        <v>1613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183</v>
      </c>
      <c r="AU132" s="19" t="s">
        <v>81</v>
      </c>
    </row>
    <row r="133" s="2" customFormat="1" ht="24.15" customHeight="1">
      <c r="A133" s="38"/>
      <c r="B133" s="179"/>
      <c r="C133" s="180" t="s">
        <v>211</v>
      </c>
      <c r="D133" s="180" t="s">
        <v>176</v>
      </c>
      <c r="E133" s="181" t="s">
        <v>1564</v>
      </c>
      <c r="F133" s="182" t="s">
        <v>1565</v>
      </c>
      <c r="G133" s="183" t="s">
        <v>1312</v>
      </c>
      <c r="H133" s="184">
        <v>1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181</v>
      </c>
      <c r="AT133" s="191" t="s">
        <v>176</v>
      </c>
      <c r="AU133" s="191" t="s">
        <v>81</v>
      </c>
      <c r="AY133" s="19" t="s">
        <v>174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81</v>
      </c>
      <c r="BK133" s="192">
        <f>ROUND(I133*H133,2)</f>
        <v>0</v>
      </c>
      <c r="BL133" s="19" t="s">
        <v>181</v>
      </c>
      <c r="BM133" s="191" t="s">
        <v>8</v>
      </c>
    </row>
    <row r="134" s="2" customFormat="1">
      <c r="A134" s="38"/>
      <c r="B134" s="39"/>
      <c r="C134" s="38"/>
      <c r="D134" s="193" t="s">
        <v>183</v>
      </c>
      <c r="E134" s="38"/>
      <c r="F134" s="194" t="s">
        <v>1565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183</v>
      </c>
      <c r="AU134" s="19" t="s">
        <v>81</v>
      </c>
    </row>
    <row r="135" s="2" customFormat="1" ht="16.5" customHeight="1">
      <c r="A135" s="38"/>
      <c r="B135" s="179"/>
      <c r="C135" s="180" t="s">
        <v>225</v>
      </c>
      <c r="D135" s="180" t="s">
        <v>176</v>
      </c>
      <c r="E135" s="181" t="s">
        <v>1614</v>
      </c>
      <c r="F135" s="182" t="s">
        <v>1615</v>
      </c>
      <c r="G135" s="183" t="s">
        <v>1312</v>
      </c>
      <c r="H135" s="184">
        <v>1</v>
      </c>
      <c r="I135" s="185"/>
      <c r="J135" s="186">
        <f>ROUND(I135*H135,2)</f>
        <v>0</v>
      </c>
      <c r="K135" s="182" t="s">
        <v>1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81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265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1615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81</v>
      </c>
    </row>
    <row r="137" s="2" customFormat="1" ht="21.75" customHeight="1">
      <c r="A137" s="38"/>
      <c r="B137" s="179"/>
      <c r="C137" s="180" t="s">
        <v>230</v>
      </c>
      <c r="D137" s="180" t="s">
        <v>176</v>
      </c>
      <c r="E137" s="181" t="s">
        <v>1616</v>
      </c>
      <c r="F137" s="182" t="s">
        <v>1617</v>
      </c>
      <c r="G137" s="183" t="s">
        <v>1312</v>
      </c>
      <c r="H137" s="184">
        <v>12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181</v>
      </c>
      <c r="AT137" s="191" t="s">
        <v>176</v>
      </c>
      <c r="AU137" s="191" t="s">
        <v>81</v>
      </c>
      <c r="AY137" s="19" t="s">
        <v>174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81</v>
      </c>
      <c r="BK137" s="192">
        <f>ROUND(I137*H137,2)</f>
        <v>0</v>
      </c>
      <c r="BL137" s="19" t="s">
        <v>181</v>
      </c>
      <c r="BM137" s="191" t="s">
        <v>278</v>
      </c>
    </row>
    <row r="138" s="2" customFormat="1">
      <c r="A138" s="38"/>
      <c r="B138" s="39"/>
      <c r="C138" s="38"/>
      <c r="D138" s="193" t="s">
        <v>183</v>
      </c>
      <c r="E138" s="38"/>
      <c r="F138" s="194" t="s">
        <v>1617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183</v>
      </c>
      <c r="AU138" s="19" t="s">
        <v>81</v>
      </c>
    </row>
    <row r="139" s="2" customFormat="1" ht="21.75" customHeight="1">
      <c r="A139" s="38"/>
      <c r="B139" s="179"/>
      <c r="C139" s="180" t="s">
        <v>238</v>
      </c>
      <c r="D139" s="180" t="s">
        <v>176</v>
      </c>
      <c r="E139" s="181" t="s">
        <v>1618</v>
      </c>
      <c r="F139" s="182" t="s">
        <v>1619</v>
      </c>
      <c r="G139" s="183" t="s">
        <v>1312</v>
      </c>
      <c r="H139" s="184">
        <v>6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81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288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1619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81</v>
      </c>
    </row>
    <row r="141" s="2" customFormat="1" ht="16.5" customHeight="1">
      <c r="A141" s="38"/>
      <c r="B141" s="179"/>
      <c r="C141" s="180" t="s">
        <v>115</v>
      </c>
      <c r="D141" s="180" t="s">
        <v>176</v>
      </c>
      <c r="E141" s="181" t="s">
        <v>1570</v>
      </c>
      <c r="F141" s="182" t="s">
        <v>1571</v>
      </c>
      <c r="G141" s="183" t="s">
        <v>1312</v>
      </c>
      <c r="H141" s="184">
        <v>1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181</v>
      </c>
      <c r="AT141" s="191" t="s">
        <v>176</v>
      </c>
      <c r="AU141" s="191" t="s">
        <v>81</v>
      </c>
      <c r="AY141" s="19" t="s">
        <v>174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81</v>
      </c>
      <c r="BK141" s="192">
        <f>ROUND(I141*H141,2)</f>
        <v>0</v>
      </c>
      <c r="BL141" s="19" t="s">
        <v>181</v>
      </c>
      <c r="BM141" s="191" t="s">
        <v>299</v>
      </c>
    </row>
    <row r="142" s="2" customFormat="1">
      <c r="A142" s="38"/>
      <c r="B142" s="39"/>
      <c r="C142" s="38"/>
      <c r="D142" s="193" t="s">
        <v>183</v>
      </c>
      <c r="E142" s="38"/>
      <c r="F142" s="194" t="s">
        <v>1571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183</v>
      </c>
      <c r="AU142" s="19" t="s">
        <v>81</v>
      </c>
    </row>
    <row r="143" s="2" customFormat="1" ht="16.5" customHeight="1">
      <c r="A143" s="38"/>
      <c r="B143" s="179"/>
      <c r="C143" s="180" t="s">
        <v>118</v>
      </c>
      <c r="D143" s="180" t="s">
        <v>176</v>
      </c>
      <c r="E143" s="181" t="s">
        <v>1572</v>
      </c>
      <c r="F143" s="182" t="s">
        <v>1573</v>
      </c>
      <c r="G143" s="183" t="s">
        <v>1312</v>
      </c>
      <c r="H143" s="184">
        <v>4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81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309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1573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81</v>
      </c>
    </row>
    <row r="145" s="2" customFormat="1" ht="16.5" customHeight="1">
      <c r="A145" s="38"/>
      <c r="B145" s="179"/>
      <c r="C145" s="180" t="s">
        <v>8</v>
      </c>
      <c r="D145" s="180" t="s">
        <v>176</v>
      </c>
      <c r="E145" s="181" t="s">
        <v>1628</v>
      </c>
      <c r="F145" s="182" t="s">
        <v>1629</v>
      </c>
      <c r="G145" s="183" t="s">
        <v>1312</v>
      </c>
      <c r="H145" s="184">
        <v>3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181</v>
      </c>
      <c r="AT145" s="191" t="s">
        <v>176</v>
      </c>
      <c r="AU145" s="191" t="s">
        <v>81</v>
      </c>
      <c r="AY145" s="19" t="s">
        <v>174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81</v>
      </c>
      <c r="BK145" s="192">
        <f>ROUND(I145*H145,2)</f>
        <v>0</v>
      </c>
      <c r="BL145" s="19" t="s">
        <v>181</v>
      </c>
      <c r="BM145" s="191" t="s">
        <v>323</v>
      </c>
    </row>
    <row r="146" s="2" customFormat="1">
      <c r="A146" s="38"/>
      <c r="B146" s="39"/>
      <c r="C146" s="38"/>
      <c r="D146" s="193" t="s">
        <v>183</v>
      </c>
      <c r="E146" s="38"/>
      <c r="F146" s="194" t="s">
        <v>1629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183</v>
      </c>
      <c r="AU146" s="19" t="s">
        <v>81</v>
      </c>
    </row>
    <row r="147" s="2" customFormat="1" ht="16.5" customHeight="1">
      <c r="A147" s="38"/>
      <c r="B147" s="179"/>
      <c r="C147" s="180" t="s">
        <v>260</v>
      </c>
      <c r="D147" s="180" t="s">
        <v>176</v>
      </c>
      <c r="E147" s="181" t="s">
        <v>1630</v>
      </c>
      <c r="F147" s="182" t="s">
        <v>1587</v>
      </c>
      <c r="G147" s="183" t="s">
        <v>513</v>
      </c>
      <c r="H147" s="184">
        <v>2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81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334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1587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81</v>
      </c>
    </row>
    <row r="149" s="2" customFormat="1" ht="16.5" customHeight="1">
      <c r="A149" s="38"/>
      <c r="B149" s="179"/>
      <c r="C149" s="180" t="s">
        <v>265</v>
      </c>
      <c r="D149" s="180" t="s">
        <v>176</v>
      </c>
      <c r="E149" s="181" t="s">
        <v>1631</v>
      </c>
      <c r="F149" s="182" t="s">
        <v>1589</v>
      </c>
      <c r="G149" s="183" t="s">
        <v>513</v>
      </c>
      <c r="H149" s="184">
        <v>2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38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181</v>
      </c>
      <c r="AT149" s="191" t="s">
        <v>176</v>
      </c>
      <c r="AU149" s="191" t="s">
        <v>81</v>
      </c>
      <c r="AY149" s="19" t="s">
        <v>174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181</v>
      </c>
      <c r="BM149" s="191" t="s">
        <v>353</v>
      </c>
    </row>
    <row r="150" s="2" customFormat="1">
      <c r="A150" s="38"/>
      <c r="B150" s="39"/>
      <c r="C150" s="38"/>
      <c r="D150" s="193" t="s">
        <v>183</v>
      </c>
      <c r="E150" s="38"/>
      <c r="F150" s="194" t="s">
        <v>1589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183</v>
      </c>
      <c r="AU150" s="19" t="s">
        <v>81</v>
      </c>
    </row>
    <row r="151" s="2" customFormat="1" ht="16.5" customHeight="1">
      <c r="A151" s="38"/>
      <c r="B151" s="179"/>
      <c r="C151" s="180" t="s">
        <v>272</v>
      </c>
      <c r="D151" s="180" t="s">
        <v>176</v>
      </c>
      <c r="E151" s="181" t="s">
        <v>1632</v>
      </c>
      <c r="F151" s="182" t="s">
        <v>1591</v>
      </c>
      <c r="G151" s="183" t="s">
        <v>513</v>
      </c>
      <c r="H151" s="184">
        <v>1</v>
      </c>
      <c r="I151" s="185"/>
      <c r="J151" s="186">
        <f>ROUND(I151*H151,2)</f>
        <v>0</v>
      </c>
      <c r="K151" s="182" t="s">
        <v>1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181</v>
      </c>
      <c r="AT151" s="191" t="s">
        <v>176</v>
      </c>
      <c r="AU151" s="191" t="s">
        <v>81</v>
      </c>
      <c r="AY151" s="19" t="s">
        <v>174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81</v>
      </c>
      <c r="BK151" s="192">
        <f>ROUND(I151*H151,2)</f>
        <v>0</v>
      </c>
      <c r="BL151" s="19" t="s">
        <v>181</v>
      </c>
      <c r="BM151" s="191" t="s">
        <v>367</v>
      </c>
    </row>
    <row r="152" s="2" customFormat="1">
      <c r="A152" s="38"/>
      <c r="B152" s="39"/>
      <c r="C152" s="38"/>
      <c r="D152" s="193" t="s">
        <v>183</v>
      </c>
      <c r="E152" s="38"/>
      <c r="F152" s="194" t="s">
        <v>1591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183</v>
      </c>
      <c r="AU152" s="19" t="s">
        <v>81</v>
      </c>
    </row>
    <row r="153" s="2" customFormat="1" ht="16.5" customHeight="1">
      <c r="A153" s="38"/>
      <c r="B153" s="179"/>
      <c r="C153" s="180" t="s">
        <v>278</v>
      </c>
      <c r="D153" s="180" t="s">
        <v>176</v>
      </c>
      <c r="E153" s="181" t="s">
        <v>1633</v>
      </c>
      <c r="F153" s="182" t="s">
        <v>1593</v>
      </c>
      <c r="G153" s="183" t="s">
        <v>513</v>
      </c>
      <c r="H153" s="184">
        <v>1</v>
      </c>
      <c r="I153" s="185"/>
      <c r="J153" s="186">
        <f>ROUND(I153*H153,2)</f>
        <v>0</v>
      </c>
      <c r="K153" s="182" t="s">
        <v>1</v>
      </c>
      <c r="L153" s="39"/>
      <c r="M153" s="187" t="s">
        <v>1</v>
      </c>
      <c r="N153" s="188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181</v>
      </c>
      <c r="AT153" s="191" t="s">
        <v>176</v>
      </c>
      <c r="AU153" s="191" t="s">
        <v>81</v>
      </c>
      <c r="AY153" s="19" t="s">
        <v>174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81</v>
      </c>
      <c r="BK153" s="192">
        <f>ROUND(I153*H153,2)</f>
        <v>0</v>
      </c>
      <c r="BL153" s="19" t="s">
        <v>181</v>
      </c>
      <c r="BM153" s="191" t="s">
        <v>382</v>
      </c>
    </row>
    <row r="154" s="2" customFormat="1">
      <c r="A154" s="38"/>
      <c r="B154" s="39"/>
      <c r="C154" s="38"/>
      <c r="D154" s="193" t="s">
        <v>183</v>
      </c>
      <c r="E154" s="38"/>
      <c r="F154" s="194" t="s">
        <v>1593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183</v>
      </c>
      <c r="AU154" s="19" t="s">
        <v>81</v>
      </c>
    </row>
    <row r="155" s="2" customFormat="1" ht="16.5" customHeight="1">
      <c r="A155" s="38"/>
      <c r="B155" s="179"/>
      <c r="C155" s="180" t="s">
        <v>283</v>
      </c>
      <c r="D155" s="180" t="s">
        <v>176</v>
      </c>
      <c r="E155" s="181" t="s">
        <v>1634</v>
      </c>
      <c r="F155" s="182" t="s">
        <v>1595</v>
      </c>
      <c r="G155" s="183" t="s">
        <v>513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81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392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1595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81</v>
      </c>
    </row>
    <row r="157" s="2" customFormat="1" ht="16.5" customHeight="1">
      <c r="A157" s="38"/>
      <c r="B157" s="179"/>
      <c r="C157" s="180" t="s">
        <v>288</v>
      </c>
      <c r="D157" s="180" t="s">
        <v>176</v>
      </c>
      <c r="E157" s="181" t="s">
        <v>1596</v>
      </c>
      <c r="F157" s="182" t="s">
        <v>1440</v>
      </c>
      <c r="G157" s="183" t="s">
        <v>749</v>
      </c>
      <c r="H157" s="232"/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181</v>
      </c>
      <c r="AT157" s="191" t="s">
        <v>176</v>
      </c>
      <c r="AU157" s="191" t="s">
        <v>81</v>
      </c>
      <c r="AY157" s="19" t="s">
        <v>174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81</v>
      </c>
      <c r="BK157" s="192">
        <f>ROUND(I157*H157,2)</f>
        <v>0</v>
      </c>
      <c r="BL157" s="19" t="s">
        <v>181</v>
      </c>
      <c r="BM157" s="191" t="s">
        <v>402</v>
      </c>
    </row>
    <row r="158" s="2" customFormat="1">
      <c r="A158" s="38"/>
      <c r="B158" s="39"/>
      <c r="C158" s="38"/>
      <c r="D158" s="193" t="s">
        <v>183</v>
      </c>
      <c r="E158" s="38"/>
      <c r="F158" s="194" t="s">
        <v>1440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183</v>
      </c>
      <c r="AU158" s="19" t="s">
        <v>81</v>
      </c>
    </row>
    <row r="159" s="2" customFormat="1" ht="16.5" customHeight="1">
      <c r="A159" s="38"/>
      <c r="B159" s="179"/>
      <c r="C159" s="180" t="s">
        <v>294</v>
      </c>
      <c r="D159" s="180" t="s">
        <v>176</v>
      </c>
      <c r="E159" s="181" t="s">
        <v>1519</v>
      </c>
      <c r="F159" s="182" t="s">
        <v>1442</v>
      </c>
      <c r="G159" s="183" t="s">
        <v>749</v>
      </c>
      <c r="H159" s="232"/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181</v>
      </c>
      <c r="AT159" s="191" t="s">
        <v>176</v>
      </c>
      <c r="AU159" s="191" t="s">
        <v>81</v>
      </c>
      <c r="AY159" s="19" t="s">
        <v>174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81</v>
      </c>
      <c r="BK159" s="192">
        <f>ROUND(I159*H159,2)</f>
        <v>0</v>
      </c>
      <c r="BL159" s="19" t="s">
        <v>181</v>
      </c>
      <c r="BM159" s="191" t="s">
        <v>418</v>
      </c>
    </row>
    <row r="160" s="2" customFormat="1">
      <c r="A160" s="38"/>
      <c r="B160" s="39"/>
      <c r="C160" s="38"/>
      <c r="D160" s="193" t="s">
        <v>183</v>
      </c>
      <c r="E160" s="38"/>
      <c r="F160" s="194" t="s">
        <v>1442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183</v>
      </c>
      <c r="AU160" s="19" t="s">
        <v>81</v>
      </c>
    </row>
    <row r="161" s="2" customFormat="1" ht="16.5" customHeight="1">
      <c r="A161" s="38"/>
      <c r="B161" s="179"/>
      <c r="C161" s="180" t="s">
        <v>299</v>
      </c>
      <c r="D161" s="180" t="s">
        <v>176</v>
      </c>
      <c r="E161" s="181" t="s">
        <v>1598</v>
      </c>
      <c r="F161" s="182" t="s">
        <v>1599</v>
      </c>
      <c r="G161" s="183" t="s">
        <v>513</v>
      </c>
      <c r="H161" s="184">
        <v>1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181</v>
      </c>
      <c r="AT161" s="191" t="s">
        <v>176</v>
      </c>
      <c r="AU161" s="191" t="s">
        <v>81</v>
      </c>
      <c r="AY161" s="19" t="s">
        <v>174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181</v>
      </c>
      <c r="BM161" s="191" t="s">
        <v>1667</v>
      </c>
    </row>
    <row r="162" s="2" customFormat="1">
      <c r="A162" s="38"/>
      <c r="B162" s="39"/>
      <c r="C162" s="38"/>
      <c r="D162" s="193" t="s">
        <v>183</v>
      </c>
      <c r="E162" s="38"/>
      <c r="F162" s="194" t="s">
        <v>1599</v>
      </c>
      <c r="G162" s="38"/>
      <c r="H162" s="38"/>
      <c r="I162" s="195"/>
      <c r="J162" s="38"/>
      <c r="K162" s="38"/>
      <c r="L162" s="39"/>
      <c r="M162" s="241"/>
      <c r="N162" s="242"/>
      <c r="O162" s="243"/>
      <c r="P162" s="243"/>
      <c r="Q162" s="243"/>
      <c r="R162" s="243"/>
      <c r="S162" s="243"/>
      <c r="T162" s="244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183</v>
      </c>
      <c r="AU162" s="19" t="s">
        <v>81</v>
      </c>
    </row>
    <row r="163" s="2" customFormat="1" ht="6.96" customHeight="1">
      <c r="A163" s="38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39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autoFilter ref="C120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1668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ROUND((SUM(BE122:BE130)),  2)</f>
        <v>0</v>
      </c>
      <c r="G35" s="38"/>
      <c r="H35" s="38"/>
      <c r="I35" s="136">
        <v>0.20999999999999999</v>
      </c>
      <c r="J35" s="135">
        <f>ROUND(((SUM(BE122:BE130))*I35),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ROUND((SUM(BF122:BF130)),  2)</f>
        <v>0</v>
      </c>
      <c r="G36" s="38"/>
      <c r="H36" s="38"/>
      <c r="I36" s="136">
        <v>0.12</v>
      </c>
      <c r="J36" s="135">
        <f>ROUND(((SUM(BF122:BF130))*I36),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ROUND((SUM(BG122:BG130)),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ROUND((SUM(BH122:BH130)),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ROUND((SUM(BI122:BI130)),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12 - Ostatní náklady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1669</v>
      </c>
      <c r="E99" s="150"/>
      <c r="F99" s="150"/>
      <c r="G99" s="150"/>
      <c r="H99" s="150"/>
      <c r="I99" s="150"/>
      <c r="J99" s="151">
        <f>J123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1670</v>
      </c>
      <c r="E100" s="154"/>
      <c r="F100" s="154"/>
      <c r="G100" s="154"/>
      <c r="H100" s="154"/>
      <c r="I100" s="154"/>
      <c r="J100" s="155">
        <f>J124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159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38"/>
      <c r="D110" s="38"/>
      <c r="E110" s="129" t="str">
        <f>E7</f>
        <v>Snížení energetické náročnosti Gymnázia, SOŠ a VOŠ, Nový Bydžov - DM J. Jungmanna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2"/>
      <c r="C111" s="32" t="s">
        <v>127</v>
      </c>
      <c r="L111" s="22"/>
    </row>
    <row r="112" s="2" customFormat="1" ht="16.5" customHeight="1">
      <c r="A112" s="38"/>
      <c r="B112" s="39"/>
      <c r="C112" s="38"/>
      <c r="D112" s="38"/>
      <c r="E112" s="129" t="s">
        <v>1300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1301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E11</f>
        <v>12 - Ostatní náklady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F14</f>
        <v xml:space="preserve"> </v>
      </c>
      <c r="G116" s="38"/>
      <c r="H116" s="38"/>
      <c r="I116" s="32" t="s">
        <v>22</v>
      </c>
      <c r="J116" s="69" t="str">
        <f>IF(J14="","",J14)</f>
        <v>15. 10. 2025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38"/>
      <c r="E118" s="38"/>
      <c r="F118" s="27" t="str">
        <f>E17</f>
        <v xml:space="preserve"> </v>
      </c>
      <c r="G118" s="38"/>
      <c r="H118" s="38"/>
      <c r="I118" s="32" t="s">
        <v>29</v>
      </c>
      <c r="J118" s="36" t="str">
        <f>E23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38"/>
      <c r="E119" s="38"/>
      <c r="F119" s="27" t="str">
        <f>IF(E20="","",E20)</f>
        <v>Vyplň údaj</v>
      </c>
      <c r="G119" s="38"/>
      <c r="H119" s="38"/>
      <c r="I119" s="32" t="s">
        <v>31</v>
      </c>
      <c r="J119" s="36" t="str">
        <f>E26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56"/>
      <c r="B121" s="157"/>
      <c r="C121" s="158" t="s">
        <v>160</v>
      </c>
      <c r="D121" s="159" t="s">
        <v>58</v>
      </c>
      <c r="E121" s="159" t="s">
        <v>54</v>
      </c>
      <c r="F121" s="159" t="s">
        <v>55</v>
      </c>
      <c r="G121" s="159" t="s">
        <v>161</v>
      </c>
      <c r="H121" s="159" t="s">
        <v>162</v>
      </c>
      <c r="I121" s="159" t="s">
        <v>163</v>
      </c>
      <c r="J121" s="159" t="s">
        <v>131</v>
      </c>
      <c r="K121" s="160" t="s">
        <v>164</v>
      </c>
      <c r="L121" s="161"/>
      <c r="M121" s="86" t="s">
        <v>1</v>
      </c>
      <c r="N121" s="87" t="s">
        <v>37</v>
      </c>
      <c r="O121" s="87" t="s">
        <v>165</v>
      </c>
      <c r="P121" s="87" t="s">
        <v>166</v>
      </c>
      <c r="Q121" s="87" t="s">
        <v>167</v>
      </c>
      <c r="R121" s="87" t="s">
        <v>168</v>
      </c>
      <c r="S121" s="87" t="s">
        <v>169</v>
      </c>
      <c r="T121" s="88" t="s">
        <v>170</v>
      </c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</row>
    <row r="122" s="2" customFormat="1" ht="22.8" customHeight="1">
      <c r="A122" s="38"/>
      <c r="B122" s="39"/>
      <c r="C122" s="93" t="s">
        <v>171</v>
      </c>
      <c r="D122" s="38"/>
      <c r="E122" s="38"/>
      <c r="F122" s="38"/>
      <c r="G122" s="38"/>
      <c r="H122" s="38"/>
      <c r="I122" s="38"/>
      <c r="J122" s="162">
        <f>BK122</f>
        <v>0</v>
      </c>
      <c r="K122" s="38"/>
      <c r="L122" s="39"/>
      <c r="M122" s="89"/>
      <c r="N122" s="73"/>
      <c r="O122" s="90"/>
      <c r="P122" s="163">
        <f>P123</f>
        <v>0</v>
      </c>
      <c r="Q122" s="90"/>
      <c r="R122" s="163">
        <f>R123</f>
        <v>0</v>
      </c>
      <c r="S122" s="90"/>
      <c r="T122" s="164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72</v>
      </c>
      <c r="AU122" s="19" t="s">
        <v>133</v>
      </c>
      <c r="BK122" s="165">
        <f>BK123</f>
        <v>0</v>
      </c>
    </row>
    <row r="123" s="12" customFormat="1" ht="25.92" customHeight="1">
      <c r="A123" s="12"/>
      <c r="B123" s="166"/>
      <c r="C123" s="12"/>
      <c r="D123" s="167" t="s">
        <v>72</v>
      </c>
      <c r="E123" s="168" t="s">
        <v>1671</v>
      </c>
      <c r="F123" s="168" t="s">
        <v>121</v>
      </c>
      <c r="G123" s="12"/>
      <c r="H123" s="12"/>
      <c r="I123" s="169"/>
      <c r="J123" s="170">
        <f>BK123</f>
        <v>0</v>
      </c>
      <c r="K123" s="12"/>
      <c r="L123" s="166"/>
      <c r="M123" s="171"/>
      <c r="N123" s="172"/>
      <c r="O123" s="172"/>
      <c r="P123" s="173">
        <f>P124</f>
        <v>0</v>
      </c>
      <c r="Q123" s="172"/>
      <c r="R123" s="173">
        <f>R124</f>
        <v>0</v>
      </c>
      <c r="S123" s="172"/>
      <c r="T123" s="174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181</v>
      </c>
      <c r="AT123" s="175" t="s">
        <v>72</v>
      </c>
      <c r="AU123" s="175" t="s">
        <v>73</v>
      </c>
      <c r="AY123" s="167" t="s">
        <v>174</v>
      </c>
      <c r="BK123" s="176">
        <f>BK124</f>
        <v>0</v>
      </c>
    </row>
    <row r="124" s="12" customFormat="1" ht="22.8" customHeight="1">
      <c r="A124" s="12"/>
      <c r="B124" s="166"/>
      <c r="C124" s="12"/>
      <c r="D124" s="167" t="s">
        <v>72</v>
      </c>
      <c r="E124" s="177" t="s">
        <v>1672</v>
      </c>
      <c r="F124" s="177" t="s">
        <v>121</v>
      </c>
      <c r="G124" s="12"/>
      <c r="H124" s="12"/>
      <c r="I124" s="169"/>
      <c r="J124" s="178">
        <f>BK124</f>
        <v>0</v>
      </c>
      <c r="K124" s="12"/>
      <c r="L124" s="166"/>
      <c r="M124" s="171"/>
      <c r="N124" s="172"/>
      <c r="O124" s="172"/>
      <c r="P124" s="173">
        <f>SUM(P125:P130)</f>
        <v>0</v>
      </c>
      <c r="Q124" s="172"/>
      <c r="R124" s="173">
        <f>SUM(R125:R130)</f>
        <v>0</v>
      </c>
      <c r="S124" s="172"/>
      <c r="T124" s="174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181</v>
      </c>
      <c r="AT124" s="175" t="s">
        <v>72</v>
      </c>
      <c r="AU124" s="175" t="s">
        <v>81</v>
      </c>
      <c r="AY124" s="167" t="s">
        <v>174</v>
      </c>
      <c r="BK124" s="176">
        <f>SUM(BK125:BK130)</f>
        <v>0</v>
      </c>
    </row>
    <row r="125" s="2" customFormat="1" ht="16.5" customHeight="1">
      <c r="A125" s="38"/>
      <c r="B125" s="179"/>
      <c r="C125" s="180" t="s">
        <v>81</v>
      </c>
      <c r="D125" s="180" t="s">
        <v>176</v>
      </c>
      <c r="E125" s="181" t="s">
        <v>87</v>
      </c>
      <c r="F125" s="182" t="s">
        <v>1673</v>
      </c>
      <c r="G125" s="183" t="s">
        <v>513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1674</v>
      </c>
      <c r="AT125" s="191" t="s">
        <v>176</v>
      </c>
      <c r="AU125" s="191" t="s">
        <v>83</v>
      </c>
      <c r="AY125" s="19" t="s">
        <v>174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81</v>
      </c>
      <c r="BK125" s="192">
        <f>ROUND(I125*H125,2)</f>
        <v>0</v>
      </c>
      <c r="BL125" s="19" t="s">
        <v>1674</v>
      </c>
      <c r="BM125" s="191" t="s">
        <v>1675</v>
      </c>
    </row>
    <row r="126" s="2" customFormat="1">
      <c r="A126" s="38"/>
      <c r="B126" s="39"/>
      <c r="C126" s="38"/>
      <c r="D126" s="193" t="s">
        <v>183</v>
      </c>
      <c r="E126" s="38"/>
      <c r="F126" s="194" t="s">
        <v>1673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183</v>
      </c>
      <c r="AU126" s="19" t="s">
        <v>83</v>
      </c>
    </row>
    <row r="127" s="2" customFormat="1" ht="16.5" customHeight="1">
      <c r="A127" s="38"/>
      <c r="B127" s="179"/>
      <c r="C127" s="180" t="s">
        <v>83</v>
      </c>
      <c r="D127" s="180" t="s">
        <v>176</v>
      </c>
      <c r="E127" s="181" t="s">
        <v>91</v>
      </c>
      <c r="F127" s="182" t="s">
        <v>1676</v>
      </c>
      <c r="G127" s="183" t="s">
        <v>513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1674</v>
      </c>
      <c r="AT127" s="191" t="s">
        <v>176</v>
      </c>
      <c r="AU127" s="191" t="s">
        <v>83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1674</v>
      </c>
      <c r="BM127" s="191" t="s">
        <v>1677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1676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83</v>
      </c>
    </row>
    <row r="129" s="2" customFormat="1" ht="16.5" customHeight="1">
      <c r="A129" s="38"/>
      <c r="B129" s="179"/>
      <c r="C129" s="180" t="s">
        <v>192</v>
      </c>
      <c r="D129" s="180" t="s">
        <v>176</v>
      </c>
      <c r="E129" s="181" t="s">
        <v>94</v>
      </c>
      <c r="F129" s="182" t="s">
        <v>1678</v>
      </c>
      <c r="G129" s="183" t="s">
        <v>1679</v>
      </c>
      <c r="H129" s="184">
        <v>50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1674</v>
      </c>
      <c r="AT129" s="191" t="s">
        <v>176</v>
      </c>
      <c r="AU129" s="191" t="s">
        <v>83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1674</v>
      </c>
      <c r="BM129" s="191" t="s">
        <v>1680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1678</v>
      </c>
      <c r="G130" s="38"/>
      <c r="H130" s="38"/>
      <c r="I130" s="195"/>
      <c r="J130" s="38"/>
      <c r="K130" s="38"/>
      <c r="L130" s="39"/>
      <c r="M130" s="241"/>
      <c r="N130" s="242"/>
      <c r="O130" s="243"/>
      <c r="P130" s="243"/>
      <c r="Q130" s="243"/>
      <c r="R130" s="243"/>
      <c r="S130" s="243"/>
      <c r="T130" s="244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83</v>
      </c>
    </row>
    <row r="131" s="2" customFormat="1" ht="6.96" customHeight="1">
      <c r="A131" s="38"/>
      <c r="B131" s="60"/>
      <c r="C131" s="61"/>
      <c r="D131" s="61"/>
      <c r="E131" s="61"/>
      <c r="F131" s="61"/>
      <c r="G131" s="61"/>
      <c r="H131" s="61"/>
      <c r="I131" s="61"/>
      <c r="J131" s="61"/>
      <c r="K131" s="61"/>
      <c r="L131" s="39"/>
      <c r="M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</sheetData>
  <autoFilter ref="C121:K13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127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1681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15. 10. 2025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 xml:space="preserve"> </v>
      </c>
      <c r="F15" s="38"/>
      <c r="G15" s="38"/>
      <c r="H15" s="38"/>
      <c r="I15" s="32" t="s">
        <v>26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26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26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31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26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32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0"/>
      <c r="B27" s="131"/>
      <c r="C27" s="130"/>
      <c r="D27" s="130"/>
      <c r="E27" s="36" t="s">
        <v>1</v>
      </c>
      <c r="F27" s="36"/>
      <c r="G27" s="36"/>
      <c r="H27" s="36"/>
      <c r="I27" s="130"/>
      <c r="J27" s="130"/>
      <c r="K27" s="130"/>
      <c r="L27" s="132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3" t="s">
        <v>33</v>
      </c>
      <c r="E30" s="38"/>
      <c r="F30" s="38"/>
      <c r="G30" s="38"/>
      <c r="H30" s="38"/>
      <c r="I30" s="38"/>
      <c r="J30" s="96">
        <f>ROUND(J123,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35</v>
      </c>
      <c r="G32" s="38"/>
      <c r="H32" s="38"/>
      <c r="I32" s="43" t="s">
        <v>34</v>
      </c>
      <c r="J32" s="43" t="s">
        <v>36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4" t="s">
        <v>37</v>
      </c>
      <c r="E33" s="32" t="s">
        <v>38</v>
      </c>
      <c r="F33" s="135">
        <f>ROUND((SUM(BE123:BE219)),  2)</f>
        <v>0</v>
      </c>
      <c r="G33" s="38"/>
      <c r="H33" s="38"/>
      <c r="I33" s="136">
        <v>0.20999999999999999</v>
      </c>
      <c r="J33" s="135">
        <f>ROUND(((SUM(BE123:BE219))*I33),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39</v>
      </c>
      <c r="F34" s="135">
        <f>ROUND((SUM(BF123:BF219)),  2)</f>
        <v>0</v>
      </c>
      <c r="G34" s="38"/>
      <c r="H34" s="38"/>
      <c r="I34" s="136">
        <v>0.12</v>
      </c>
      <c r="J34" s="135">
        <f>ROUND(((SUM(BF123:BF219))*I34),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40</v>
      </c>
      <c r="F35" s="135">
        <f>ROUND((SUM(BG123:BG219)),  2)</f>
        <v>0</v>
      </c>
      <c r="G35" s="38"/>
      <c r="H35" s="38"/>
      <c r="I35" s="136">
        <v>0.20999999999999999</v>
      </c>
      <c r="J35" s="135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41</v>
      </c>
      <c r="F36" s="135">
        <f>ROUND((SUM(BH123:BH219)),  2)</f>
        <v>0</v>
      </c>
      <c r="G36" s="38"/>
      <c r="H36" s="38"/>
      <c r="I36" s="136">
        <v>0.12</v>
      </c>
      <c r="J36" s="135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ROUND((SUM(BI123:BI219)),  2)</f>
        <v>0</v>
      </c>
      <c r="G37" s="38"/>
      <c r="H37" s="38"/>
      <c r="I37" s="136">
        <v>0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43</v>
      </c>
      <c r="E39" s="81"/>
      <c r="F39" s="81"/>
      <c r="G39" s="139" t="s">
        <v>44</v>
      </c>
      <c r="H39" s="140" t="s">
        <v>45</v>
      </c>
      <c r="I39" s="81"/>
      <c r="J39" s="141">
        <f>SUM(J30:J37)</f>
        <v>0</v>
      </c>
      <c r="K39" s="142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D.1.4.a - Zdravotně technické instalace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 </v>
      </c>
      <c r="G89" s="38"/>
      <c r="H89" s="38"/>
      <c r="I89" s="32" t="s">
        <v>22</v>
      </c>
      <c r="J89" s="69" t="str">
        <f>IF(J12="","",J12)</f>
        <v>15. 10. 2025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 xml:space="preserve"> </v>
      </c>
      <c r="G91" s="38"/>
      <c r="H91" s="38"/>
      <c r="I91" s="32" t="s">
        <v>29</v>
      </c>
      <c r="J91" s="36" t="str">
        <f>E21</f>
        <v xml:space="preserve"> 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31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130</v>
      </c>
      <c r="D94" s="137"/>
      <c r="E94" s="137"/>
      <c r="F94" s="137"/>
      <c r="G94" s="137"/>
      <c r="H94" s="137"/>
      <c r="I94" s="137"/>
      <c r="J94" s="146" t="s">
        <v>131</v>
      </c>
      <c r="K94" s="137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132</v>
      </c>
      <c r="D96" s="38"/>
      <c r="E96" s="38"/>
      <c r="F96" s="38"/>
      <c r="G96" s="38"/>
      <c r="H96" s="38"/>
      <c r="I96" s="38"/>
      <c r="J96" s="96">
        <f>J123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133</v>
      </c>
    </row>
    <row r="97" s="9" customFormat="1" ht="24.96" customHeight="1">
      <c r="A97" s="9"/>
      <c r="B97" s="148"/>
      <c r="C97" s="9"/>
      <c r="D97" s="149" t="s">
        <v>1682</v>
      </c>
      <c r="E97" s="150"/>
      <c r="F97" s="150"/>
      <c r="G97" s="150"/>
      <c r="H97" s="150"/>
      <c r="I97" s="150"/>
      <c r="J97" s="151">
        <f>J124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1683</v>
      </c>
      <c r="E98" s="154"/>
      <c r="F98" s="154"/>
      <c r="G98" s="154"/>
      <c r="H98" s="154"/>
      <c r="I98" s="154"/>
      <c r="J98" s="155">
        <f>J125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1684</v>
      </c>
      <c r="E99" s="154"/>
      <c r="F99" s="154"/>
      <c r="G99" s="154"/>
      <c r="H99" s="154"/>
      <c r="I99" s="154"/>
      <c r="J99" s="155">
        <f>J134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8"/>
      <c r="C100" s="9"/>
      <c r="D100" s="149" t="s">
        <v>1685</v>
      </c>
      <c r="E100" s="150"/>
      <c r="F100" s="150"/>
      <c r="G100" s="150"/>
      <c r="H100" s="150"/>
      <c r="I100" s="150"/>
      <c r="J100" s="151">
        <f>J152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2"/>
      <c r="C101" s="10"/>
      <c r="D101" s="153" t="s">
        <v>1686</v>
      </c>
      <c r="E101" s="154"/>
      <c r="F101" s="154"/>
      <c r="G101" s="154"/>
      <c r="H101" s="154"/>
      <c r="I101" s="154"/>
      <c r="J101" s="155">
        <f>J153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1687</v>
      </c>
      <c r="E102" s="154"/>
      <c r="F102" s="154"/>
      <c r="G102" s="154"/>
      <c r="H102" s="154"/>
      <c r="I102" s="154"/>
      <c r="J102" s="155">
        <f>J172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1688</v>
      </c>
      <c r="E103" s="154"/>
      <c r="F103" s="154"/>
      <c r="G103" s="154"/>
      <c r="H103" s="154"/>
      <c r="I103" s="154"/>
      <c r="J103" s="155">
        <f>J193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159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38"/>
      <c r="D113" s="38"/>
      <c r="E113" s="129" t="str">
        <f>E7</f>
        <v>Snížení energetické náročnosti Gymnázia, SOŠ a VOŠ, Nový Bydžov - DM J. Jungmanna</v>
      </c>
      <c r="F113" s="32"/>
      <c r="G113" s="32"/>
      <c r="H113" s="32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127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67" t="str">
        <f>E9</f>
        <v>D.1.4.a - Zdravotně technické instalace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38"/>
      <c r="E117" s="38"/>
      <c r="F117" s="27" t="str">
        <f>F12</f>
        <v xml:space="preserve"> </v>
      </c>
      <c r="G117" s="38"/>
      <c r="H117" s="38"/>
      <c r="I117" s="32" t="s">
        <v>22</v>
      </c>
      <c r="J117" s="69" t="str">
        <f>IF(J12="","",J12)</f>
        <v>15. 10. 2025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38"/>
      <c r="E119" s="38"/>
      <c r="F119" s="27" t="str">
        <f>E15</f>
        <v xml:space="preserve"> </v>
      </c>
      <c r="G119" s="38"/>
      <c r="H119" s="38"/>
      <c r="I119" s="32" t="s">
        <v>29</v>
      </c>
      <c r="J119" s="36" t="str">
        <f>E21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38"/>
      <c r="E120" s="38"/>
      <c r="F120" s="27" t="str">
        <f>IF(E18="","",E18)</f>
        <v>Vyplň údaj</v>
      </c>
      <c r="G120" s="38"/>
      <c r="H120" s="38"/>
      <c r="I120" s="32" t="s">
        <v>31</v>
      </c>
      <c r="J120" s="36" t="str">
        <f>E24</f>
        <v xml:space="preserve"> 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56"/>
      <c r="B122" s="157"/>
      <c r="C122" s="158" t="s">
        <v>160</v>
      </c>
      <c r="D122" s="159" t="s">
        <v>58</v>
      </c>
      <c r="E122" s="159" t="s">
        <v>54</v>
      </c>
      <c r="F122" s="159" t="s">
        <v>55</v>
      </c>
      <c r="G122" s="159" t="s">
        <v>161</v>
      </c>
      <c r="H122" s="159" t="s">
        <v>162</v>
      </c>
      <c r="I122" s="159" t="s">
        <v>163</v>
      </c>
      <c r="J122" s="159" t="s">
        <v>131</v>
      </c>
      <c r="K122" s="160" t="s">
        <v>164</v>
      </c>
      <c r="L122" s="161"/>
      <c r="M122" s="86" t="s">
        <v>1</v>
      </c>
      <c r="N122" s="87" t="s">
        <v>37</v>
      </c>
      <c r="O122" s="87" t="s">
        <v>165</v>
      </c>
      <c r="P122" s="87" t="s">
        <v>166</v>
      </c>
      <c r="Q122" s="87" t="s">
        <v>167</v>
      </c>
      <c r="R122" s="87" t="s">
        <v>168</v>
      </c>
      <c r="S122" s="87" t="s">
        <v>169</v>
      </c>
      <c r="T122" s="88" t="s">
        <v>170</v>
      </c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</row>
    <row r="123" s="2" customFormat="1" ht="22.8" customHeight="1">
      <c r="A123" s="38"/>
      <c r="B123" s="39"/>
      <c r="C123" s="93" t="s">
        <v>171</v>
      </c>
      <c r="D123" s="38"/>
      <c r="E123" s="38"/>
      <c r="F123" s="38"/>
      <c r="G123" s="38"/>
      <c r="H123" s="38"/>
      <c r="I123" s="38"/>
      <c r="J123" s="162">
        <f>BK123</f>
        <v>0</v>
      </c>
      <c r="K123" s="38"/>
      <c r="L123" s="39"/>
      <c r="M123" s="89"/>
      <c r="N123" s="73"/>
      <c r="O123" s="90"/>
      <c r="P123" s="163">
        <f>P124+P152</f>
        <v>0</v>
      </c>
      <c r="Q123" s="90"/>
      <c r="R123" s="163">
        <f>R124+R152</f>
        <v>3.3378698449999997</v>
      </c>
      <c r="S123" s="90"/>
      <c r="T123" s="164">
        <f>T124+T152</f>
        <v>2.9527399999999999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72</v>
      </c>
      <c r="AU123" s="19" t="s">
        <v>133</v>
      </c>
      <c r="BK123" s="165">
        <f>BK124+BK152</f>
        <v>0</v>
      </c>
    </row>
    <row r="124" s="12" customFormat="1" ht="25.92" customHeight="1">
      <c r="A124" s="12"/>
      <c r="B124" s="166"/>
      <c r="C124" s="12"/>
      <c r="D124" s="167" t="s">
        <v>72</v>
      </c>
      <c r="E124" s="168" t="s">
        <v>172</v>
      </c>
      <c r="F124" s="168" t="s">
        <v>1689</v>
      </c>
      <c r="G124" s="12"/>
      <c r="H124" s="12"/>
      <c r="I124" s="169"/>
      <c r="J124" s="170">
        <f>BK124</f>
        <v>0</v>
      </c>
      <c r="K124" s="12"/>
      <c r="L124" s="166"/>
      <c r="M124" s="171"/>
      <c r="N124" s="172"/>
      <c r="O124" s="172"/>
      <c r="P124" s="173">
        <f>P125+P134</f>
        <v>0</v>
      </c>
      <c r="Q124" s="172"/>
      <c r="R124" s="173">
        <f>R125+R134</f>
        <v>2.5234078799999997</v>
      </c>
      <c r="S124" s="172"/>
      <c r="T124" s="174">
        <f>T125+T134</f>
        <v>2.3100000000000001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81</v>
      </c>
      <c r="AT124" s="175" t="s">
        <v>72</v>
      </c>
      <c r="AU124" s="175" t="s">
        <v>73</v>
      </c>
      <c r="AY124" s="167" t="s">
        <v>174</v>
      </c>
      <c r="BK124" s="176">
        <f>BK125+BK134</f>
        <v>0</v>
      </c>
    </row>
    <row r="125" s="12" customFormat="1" ht="22.8" customHeight="1">
      <c r="A125" s="12"/>
      <c r="B125" s="166"/>
      <c r="C125" s="12"/>
      <c r="D125" s="167" t="s">
        <v>72</v>
      </c>
      <c r="E125" s="177" t="s">
        <v>211</v>
      </c>
      <c r="F125" s="177" t="s">
        <v>1690</v>
      </c>
      <c r="G125" s="12"/>
      <c r="H125" s="12"/>
      <c r="I125" s="169"/>
      <c r="J125" s="178">
        <f>BK125</f>
        <v>0</v>
      </c>
      <c r="K125" s="12"/>
      <c r="L125" s="166"/>
      <c r="M125" s="171"/>
      <c r="N125" s="172"/>
      <c r="O125" s="172"/>
      <c r="P125" s="173">
        <f>SUM(P126:P133)</f>
        <v>0</v>
      </c>
      <c r="Q125" s="172"/>
      <c r="R125" s="173">
        <f>SUM(R126:R133)</f>
        <v>2.5234078799999997</v>
      </c>
      <c r="S125" s="172"/>
      <c r="T125" s="174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81</v>
      </c>
      <c r="AT125" s="175" t="s">
        <v>72</v>
      </c>
      <c r="AU125" s="175" t="s">
        <v>81</v>
      </c>
      <c r="AY125" s="167" t="s">
        <v>174</v>
      </c>
      <c r="BK125" s="176">
        <f>SUM(BK126:BK133)</f>
        <v>0</v>
      </c>
    </row>
    <row r="126" s="2" customFormat="1" ht="21.75" customHeight="1">
      <c r="A126" s="38"/>
      <c r="B126" s="179"/>
      <c r="C126" s="180" t="s">
        <v>81</v>
      </c>
      <c r="D126" s="180" t="s">
        <v>176</v>
      </c>
      <c r="E126" s="181" t="s">
        <v>1691</v>
      </c>
      <c r="F126" s="182" t="s">
        <v>1692</v>
      </c>
      <c r="G126" s="183" t="s">
        <v>179</v>
      </c>
      <c r="H126" s="184">
        <v>3.7799999999999998</v>
      </c>
      <c r="I126" s="185"/>
      <c r="J126" s="186">
        <f>ROUND(I126*H126,2)</f>
        <v>0</v>
      </c>
      <c r="K126" s="182" t="s">
        <v>180</v>
      </c>
      <c r="L126" s="39"/>
      <c r="M126" s="187" t="s">
        <v>1</v>
      </c>
      <c r="N126" s="188" t="s">
        <v>38</v>
      </c>
      <c r="O126" s="77"/>
      <c r="P126" s="189">
        <f>O126*H126</f>
        <v>0</v>
      </c>
      <c r="Q126" s="189">
        <v>0.056000000000000001</v>
      </c>
      <c r="R126" s="189">
        <f>Q126*H126</f>
        <v>0.21168000000000001</v>
      </c>
      <c r="S126" s="189">
        <v>0</v>
      </c>
      <c r="T126" s="19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1" t="s">
        <v>181</v>
      </c>
      <c r="AT126" s="191" t="s">
        <v>176</v>
      </c>
      <c r="AU126" s="191" t="s">
        <v>83</v>
      </c>
      <c r="AY126" s="19" t="s">
        <v>174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81</v>
      </c>
      <c r="BK126" s="192">
        <f>ROUND(I126*H126,2)</f>
        <v>0</v>
      </c>
      <c r="BL126" s="19" t="s">
        <v>181</v>
      </c>
      <c r="BM126" s="191" t="s">
        <v>83</v>
      </c>
    </row>
    <row r="127" s="2" customFormat="1">
      <c r="A127" s="38"/>
      <c r="B127" s="39"/>
      <c r="C127" s="38"/>
      <c r="D127" s="193" t="s">
        <v>183</v>
      </c>
      <c r="E127" s="38"/>
      <c r="F127" s="194" t="s">
        <v>1692</v>
      </c>
      <c r="G127" s="38"/>
      <c r="H127" s="38"/>
      <c r="I127" s="195"/>
      <c r="J127" s="38"/>
      <c r="K127" s="38"/>
      <c r="L127" s="39"/>
      <c r="M127" s="196"/>
      <c r="N127" s="197"/>
      <c r="O127" s="77"/>
      <c r="P127" s="77"/>
      <c r="Q127" s="77"/>
      <c r="R127" s="77"/>
      <c r="S127" s="77"/>
      <c r="T127" s="7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183</v>
      </c>
      <c r="AU127" s="19" t="s">
        <v>83</v>
      </c>
    </row>
    <row r="128" s="13" customFormat="1">
      <c r="A128" s="13"/>
      <c r="B128" s="198"/>
      <c r="C128" s="13"/>
      <c r="D128" s="193" t="s">
        <v>185</v>
      </c>
      <c r="E128" s="199" t="s">
        <v>1</v>
      </c>
      <c r="F128" s="200" t="s">
        <v>1693</v>
      </c>
      <c r="G128" s="13"/>
      <c r="H128" s="201">
        <v>3.7799999999999998</v>
      </c>
      <c r="I128" s="202"/>
      <c r="J128" s="13"/>
      <c r="K128" s="13"/>
      <c r="L128" s="198"/>
      <c r="M128" s="203"/>
      <c r="N128" s="204"/>
      <c r="O128" s="204"/>
      <c r="P128" s="204"/>
      <c r="Q128" s="204"/>
      <c r="R128" s="204"/>
      <c r="S128" s="204"/>
      <c r="T128" s="20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9" t="s">
        <v>185</v>
      </c>
      <c r="AU128" s="199" t="s">
        <v>83</v>
      </c>
      <c r="AV128" s="13" t="s">
        <v>83</v>
      </c>
      <c r="AW128" s="13" t="s">
        <v>30</v>
      </c>
      <c r="AX128" s="13" t="s">
        <v>73</v>
      </c>
      <c r="AY128" s="199" t="s">
        <v>174</v>
      </c>
    </row>
    <row r="129" s="14" customFormat="1">
      <c r="A129" s="14"/>
      <c r="B129" s="206"/>
      <c r="C129" s="14"/>
      <c r="D129" s="193" t="s">
        <v>185</v>
      </c>
      <c r="E129" s="207" t="s">
        <v>1</v>
      </c>
      <c r="F129" s="208" t="s">
        <v>199</v>
      </c>
      <c r="G129" s="14"/>
      <c r="H129" s="209">
        <v>3.7799999999999998</v>
      </c>
      <c r="I129" s="210"/>
      <c r="J129" s="14"/>
      <c r="K129" s="14"/>
      <c r="L129" s="206"/>
      <c r="M129" s="211"/>
      <c r="N129" s="212"/>
      <c r="O129" s="212"/>
      <c r="P129" s="212"/>
      <c r="Q129" s="212"/>
      <c r="R129" s="212"/>
      <c r="S129" s="212"/>
      <c r="T129" s="21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7" t="s">
        <v>185</v>
      </c>
      <c r="AU129" s="207" t="s">
        <v>83</v>
      </c>
      <c r="AV129" s="14" t="s">
        <v>181</v>
      </c>
      <c r="AW129" s="14" t="s">
        <v>30</v>
      </c>
      <c r="AX129" s="14" t="s">
        <v>81</v>
      </c>
      <c r="AY129" s="207" t="s">
        <v>174</v>
      </c>
    </row>
    <row r="130" s="2" customFormat="1" ht="24.15" customHeight="1">
      <c r="A130" s="38"/>
      <c r="B130" s="179"/>
      <c r="C130" s="180" t="s">
        <v>83</v>
      </c>
      <c r="D130" s="180" t="s">
        <v>176</v>
      </c>
      <c r="E130" s="181" t="s">
        <v>1694</v>
      </c>
      <c r="F130" s="182" t="s">
        <v>1695</v>
      </c>
      <c r="G130" s="183" t="s">
        <v>233</v>
      </c>
      <c r="H130" s="184">
        <v>0.92400000000000004</v>
      </c>
      <c r="I130" s="185"/>
      <c r="J130" s="186">
        <f>ROUND(I130*H130,2)</f>
        <v>0</v>
      </c>
      <c r="K130" s="182" t="s">
        <v>180</v>
      </c>
      <c r="L130" s="39"/>
      <c r="M130" s="187" t="s">
        <v>1</v>
      </c>
      <c r="N130" s="188" t="s">
        <v>38</v>
      </c>
      <c r="O130" s="77"/>
      <c r="P130" s="189">
        <f>O130*H130</f>
        <v>0</v>
      </c>
      <c r="Q130" s="189">
        <v>2.5018699999999998</v>
      </c>
      <c r="R130" s="189">
        <f>Q130*H130</f>
        <v>2.3117278799999998</v>
      </c>
      <c r="S130" s="189">
        <v>0</v>
      </c>
      <c r="T130" s="19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1" t="s">
        <v>181</v>
      </c>
      <c r="AT130" s="191" t="s">
        <v>176</v>
      </c>
      <c r="AU130" s="191" t="s">
        <v>83</v>
      </c>
      <c r="AY130" s="19" t="s">
        <v>174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81</v>
      </c>
      <c r="BK130" s="192">
        <f>ROUND(I130*H130,2)</f>
        <v>0</v>
      </c>
      <c r="BL130" s="19" t="s">
        <v>181</v>
      </c>
      <c r="BM130" s="191" t="s">
        <v>181</v>
      </c>
    </row>
    <row r="131" s="2" customFormat="1">
      <c r="A131" s="38"/>
      <c r="B131" s="39"/>
      <c r="C131" s="38"/>
      <c r="D131" s="193" t="s">
        <v>183</v>
      </c>
      <c r="E131" s="38"/>
      <c r="F131" s="194" t="s">
        <v>1695</v>
      </c>
      <c r="G131" s="38"/>
      <c r="H131" s="38"/>
      <c r="I131" s="195"/>
      <c r="J131" s="38"/>
      <c r="K131" s="38"/>
      <c r="L131" s="39"/>
      <c r="M131" s="196"/>
      <c r="N131" s="197"/>
      <c r="O131" s="77"/>
      <c r="P131" s="77"/>
      <c r="Q131" s="77"/>
      <c r="R131" s="77"/>
      <c r="S131" s="77"/>
      <c r="T131" s="7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183</v>
      </c>
      <c r="AU131" s="19" t="s">
        <v>83</v>
      </c>
    </row>
    <row r="132" s="13" customFormat="1">
      <c r="A132" s="13"/>
      <c r="B132" s="198"/>
      <c r="C132" s="13"/>
      <c r="D132" s="193" t="s">
        <v>185</v>
      </c>
      <c r="E132" s="199" t="s">
        <v>1</v>
      </c>
      <c r="F132" s="200" t="s">
        <v>1696</v>
      </c>
      <c r="G132" s="13"/>
      <c r="H132" s="201">
        <v>0.92400000000000004</v>
      </c>
      <c r="I132" s="202"/>
      <c r="J132" s="13"/>
      <c r="K132" s="13"/>
      <c r="L132" s="198"/>
      <c r="M132" s="203"/>
      <c r="N132" s="204"/>
      <c r="O132" s="204"/>
      <c r="P132" s="204"/>
      <c r="Q132" s="204"/>
      <c r="R132" s="204"/>
      <c r="S132" s="204"/>
      <c r="T132" s="20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9" t="s">
        <v>185</v>
      </c>
      <c r="AU132" s="199" t="s">
        <v>83</v>
      </c>
      <c r="AV132" s="13" t="s">
        <v>83</v>
      </c>
      <c r="AW132" s="13" t="s">
        <v>30</v>
      </c>
      <c r="AX132" s="13" t="s">
        <v>73</v>
      </c>
      <c r="AY132" s="199" t="s">
        <v>174</v>
      </c>
    </row>
    <row r="133" s="14" customFormat="1">
      <c r="A133" s="14"/>
      <c r="B133" s="206"/>
      <c r="C133" s="14"/>
      <c r="D133" s="193" t="s">
        <v>185</v>
      </c>
      <c r="E133" s="207" t="s">
        <v>1</v>
      </c>
      <c r="F133" s="208" t="s">
        <v>199</v>
      </c>
      <c r="G133" s="14"/>
      <c r="H133" s="209">
        <v>0.92400000000000004</v>
      </c>
      <c r="I133" s="210"/>
      <c r="J133" s="14"/>
      <c r="K133" s="14"/>
      <c r="L133" s="206"/>
      <c r="M133" s="211"/>
      <c r="N133" s="212"/>
      <c r="O133" s="212"/>
      <c r="P133" s="212"/>
      <c r="Q133" s="212"/>
      <c r="R133" s="212"/>
      <c r="S133" s="212"/>
      <c r="T133" s="21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7" t="s">
        <v>185</v>
      </c>
      <c r="AU133" s="207" t="s">
        <v>83</v>
      </c>
      <c r="AV133" s="14" t="s">
        <v>181</v>
      </c>
      <c r="AW133" s="14" t="s">
        <v>30</v>
      </c>
      <c r="AX133" s="14" t="s">
        <v>81</v>
      </c>
      <c r="AY133" s="207" t="s">
        <v>174</v>
      </c>
    </row>
    <row r="134" s="12" customFormat="1" ht="22.8" customHeight="1">
      <c r="A134" s="12"/>
      <c r="B134" s="166"/>
      <c r="C134" s="12"/>
      <c r="D134" s="167" t="s">
        <v>72</v>
      </c>
      <c r="E134" s="177" t="s">
        <v>238</v>
      </c>
      <c r="F134" s="177" t="s">
        <v>1697</v>
      </c>
      <c r="G134" s="12"/>
      <c r="H134" s="12"/>
      <c r="I134" s="169"/>
      <c r="J134" s="178">
        <f>BK134</f>
        <v>0</v>
      </c>
      <c r="K134" s="12"/>
      <c r="L134" s="166"/>
      <c r="M134" s="171"/>
      <c r="N134" s="172"/>
      <c r="O134" s="172"/>
      <c r="P134" s="173">
        <f>SUM(P135:P151)</f>
        <v>0</v>
      </c>
      <c r="Q134" s="172"/>
      <c r="R134" s="173">
        <f>SUM(R135:R151)</f>
        <v>0</v>
      </c>
      <c r="S134" s="172"/>
      <c r="T134" s="174">
        <f>SUM(T135:T151)</f>
        <v>2.3100000000000001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7" t="s">
        <v>81</v>
      </c>
      <c r="AT134" s="175" t="s">
        <v>72</v>
      </c>
      <c r="AU134" s="175" t="s">
        <v>81</v>
      </c>
      <c r="AY134" s="167" t="s">
        <v>174</v>
      </c>
      <c r="BK134" s="176">
        <f>SUM(BK135:BK151)</f>
        <v>0</v>
      </c>
    </row>
    <row r="135" s="2" customFormat="1" ht="24.15" customHeight="1">
      <c r="A135" s="38"/>
      <c r="B135" s="179"/>
      <c r="C135" s="180" t="s">
        <v>192</v>
      </c>
      <c r="D135" s="180" t="s">
        <v>176</v>
      </c>
      <c r="E135" s="181" t="s">
        <v>1698</v>
      </c>
      <c r="F135" s="182" t="s">
        <v>1699</v>
      </c>
      <c r="G135" s="183" t="s">
        <v>214</v>
      </c>
      <c r="H135" s="184">
        <v>25.199999999999999</v>
      </c>
      <c r="I135" s="185"/>
      <c r="J135" s="186">
        <f>ROUND(I135*H135,2)</f>
        <v>0</v>
      </c>
      <c r="K135" s="182" t="s">
        <v>180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0.010999999999999999</v>
      </c>
      <c r="T135" s="190">
        <f>S135*H135</f>
        <v>0.2772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83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211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1699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83</v>
      </c>
    </row>
    <row r="137" s="13" customFormat="1">
      <c r="A137" s="13"/>
      <c r="B137" s="198"/>
      <c r="C137" s="13"/>
      <c r="D137" s="193" t="s">
        <v>185</v>
      </c>
      <c r="E137" s="199" t="s">
        <v>1</v>
      </c>
      <c r="F137" s="200" t="s">
        <v>1700</v>
      </c>
      <c r="G137" s="13"/>
      <c r="H137" s="201">
        <v>25.199999999999999</v>
      </c>
      <c r="I137" s="202"/>
      <c r="J137" s="13"/>
      <c r="K137" s="13"/>
      <c r="L137" s="198"/>
      <c r="M137" s="203"/>
      <c r="N137" s="204"/>
      <c r="O137" s="204"/>
      <c r="P137" s="204"/>
      <c r="Q137" s="204"/>
      <c r="R137" s="204"/>
      <c r="S137" s="204"/>
      <c r="T137" s="20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9" t="s">
        <v>185</v>
      </c>
      <c r="AU137" s="199" t="s">
        <v>83</v>
      </c>
      <c r="AV137" s="13" t="s">
        <v>83</v>
      </c>
      <c r="AW137" s="13" t="s">
        <v>30</v>
      </c>
      <c r="AX137" s="13" t="s">
        <v>73</v>
      </c>
      <c r="AY137" s="199" t="s">
        <v>174</v>
      </c>
    </row>
    <row r="138" s="14" customFormat="1">
      <c r="A138" s="14"/>
      <c r="B138" s="206"/>
      <c r="C138" s="14"/>
      <c r="D138" s="193" t="s">
        <v>185</v>
      </c>
      <c r="E138" s="207" t="s">
        <v>1</v>
      </c>
      <c r="F138" s="208" t="s">
        <v>199</v>
      </c>
      <c r="G138" s="14"/>
      <c r="H138" s="209">
        <v>25.199999999999999</v>
      </c>
      <c r="I138" s="210"/>
      <c r="J138" s="14"/>
      <c r="K138" s="14"/>
      <c r="L138" s="206"/>
      <c r="M138" s="211"/>
      <c r="N138" s="212"/>
      <c r="O138" s="212"/>
      <c r="P138" s="212"/>
      <c r="Q138" s="212"/>
      <c r="R138" s="212"/>
      <c r="S138" s="212"/>
      <c r="T138" s="21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7" t="s">
        <v>185</v>
      </c>
      <c r="AU138" s="207" t="s">
        <v>83</v>
      </c>
      <c r="AV138" s="14" t="s">
        <v>181</v>
      </c>
      <c r="AW138" s="14" t="s">
        <v>30</v>
      </c>
      <c r="AX138" s="14" t="s">
        <v>81</v>
      </c>
      <c r="AY138" s="207" t="s">
        <v>174</v>
      </c>
    </row>
    <row r="139" s="2" customFormat="1" ht="24.15" customHeight="1">
      <c r="A139" s="38"/>
      <c r="B139" s="179"/>
      <c r="C139" s="180" t="s">
        <v>181</v>
      </c>
      <c r="D139" s="180" t="s">
        <v>176</v>
      </c>
      <c r="E139" s="181" t="s">
        <v>1701</v>
      </c>
      <c r="F139" s="182" t="s">
        <v>1702</v>
      </c>
      <c r="G139" s="183" t="s">
        <v>214</v>
      </c>
      <c r="H139" s="184">
        <v>30.800000000000001</v>
      </c>
      <c r="I139" s="185"/>
      <c r="J139" s="186">
        <f>ROUND(I139*H139,2)</f>
        <v>0</v>
      </c>
      <c r="K139" s="182" t="s">
        <v>180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0.066000000000000003</v>
      </c>
      <c r="T139" s="190">
        <f>S139*H139</f>
        <v>2.0327999999999999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83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230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1702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83</v>
      </c>
    </row>
    <row r="141" s="13" customFormat="1">
      <c r="A141" s="13"/>
      <c r="B141" s="198"/>
      <c r="C141" s="13"/>
      <c r="D141" s="193" t="s">
        <v>185</v>
      </c>
      <c r="E141" s="199" t="s">
        <v>1</v>
      </c>
      <c r="F141" s="200" t="s">
        <v>1703</v>
      </c>
      <c r="G141" s="13"/>
      <c r="H141" s="201">
        <v>30.800000000000001</v>
      </c>
      <c r="I141" s="202"/>
      <c r="J141" s="13"/>
      <c r="K141" s="13"/>
      <c r="L141" s="198"/>
      <c r="M141" s="203"/>
      <c r="N141" s="204"/>
      <c r="O141" s="204"/>
      <c r="P141" s="204"/>
      <c r="Q141" s="204"/>
      <c r="R141" s="204"/>
      <c r="S141" s="204"/>
      <c r="T141" s="20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9" t="s">
        <v>185</v>
      </c>
      <c r="AU141" s="199" t="s">
        <v>83</v>
      </c>
      <c r="AV141" s="13" t="s">
        <v>83</v>
      </c>
      <c r="AW141" s="13" t="s">
        <v>30</v>
      </c>
      <c r="AX141" s="13" t="s">
        <v>73</v>
      </c>
      <c r="AY141" s="199" t="s">
        <v>174</v>
      </c>
    </row>
    <row r="142" s="14" customFormat="1">
      <c r="A142" s="14"/>
      <c r="B142" s="206"/>
      <c r="C142" s="14"/>
      <c r="D142" s="193" t="s">
        <v>185</v>
      </c>
      <c r="E142" s="207" t="s">
        <v>1</v>
      </c>
      <c r="F142" s="208" t="s">
        <v>199</v>
      </c>
      <c r="G142" s="14"/>
      <c r="H142" s="209">
        <v>30.800000000000001</v>
      </c>
      <c r="I142" s="210"/>
      <c r="J142" s="14"/>
      <c r="K142" s="14"/>
      <c r="L142" s="206"/>
      <c r="M142" s="211"/>
      <c r="N142" s="212"/>
      <c r="O142" s="212"/>
      <c r="P142" s="212"/>
      <c r="Q142" s="212"/>
      <c r="R142" s="212"/>
      <c r="S142" s="212"/>
      <c r="T142" s="21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7" t="s">
        <v>185</v>
      </c>
      <c r="AU142" s="207" t="s">
        <v>83</v>
      </c>
      <c r="AV142" s="14" t="s">
        <v>181</v>
      </c>
      <c r="AW142" s="14" t="s">
        <v>30</v>
      </c>
      <c r="AX142" s="14" t="s">
        <v>81</v>
      </c>
      <c r="AY142" s="207" t="s">
        <v>174</v>
      </c>
    </row>
    <row r="143" s="2" customFormat="1" ht="24.15" customHeight="1">
      <c r="A143" s="38"/>
      <c r="B143" s="179"/>
      <c r="C143" s="180" t="s">
        <v>206</v>
      </c>
      <c r="D143" s="180" t="s">
        <v>176</v>
      </c>
      <c r="E143" s="181" t="s">
        <v>673</v>
      </c>
      <c r="F143" s="182" t="s">
        <v>674</v>
      </c>
      <c r="G143" s="183" t="s">
        <v>256</v>
      </c>
      <c r="H143" s="184">
        <v>2.484</v>
      </c>
      <c r="I143" s="185"/>
      <c r="J143" s="186">
        <f>ROUND(I143*H143,2)</f>
        <v>0</v>
      </c>
      <c r="K143" s="182" t="s">
        <v>180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83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115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674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83</v>
      </c>
    </row>
    <row r="145" s="13" customFormat="1">
      <c r="A145" s="13"/>
      <c r="B145" s="198"/>
      <c r="C145" s="13"/>
      <c r="D145" s="193" t="s">
        <v>185</v>
      </c>
      <c r="E145" s="199" t="s">
        <v>1</v>
      </c>
      <c r="F145" s="200" t="s">
        <v>1704</v>
      </c>
      <c r="G145" s="13"/>
      <c r="H145" s="201">
        <v>0.35899999999999999</v>
      </c>
      <c r="I145" s="202"/>
      <c r="J145" s="13"/>
      <c r="K145" s="13"/>
      <c r="L145" s="198"/>
      <c r="M145" s="203"/>
      <c r="N145" s="204"/>
      <c r="O145" s="204"/>
      <c r="P145" s="204"/>
      <c r="Q145" s="204"/>
      <c r="R145" s="204"/>
      <c r="S145" s="204"/>
      <c r="T145" s="20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9" t="s">
        <v>185</v>
      </c>
      <c r="AU145" s="199" t="s">
        <v>83</v>
      </c>
      <c r="AV145" s="13" t="s">
        <v>83</v>
      </c>
      <c r="AW145" s="13" t="s">
        <v>30</v>
      </c>
      <c r="AX145" s="13" t="s">
        <v>73</v>
      </c>
      <c r="AY145" s="199" t="s">
        <v>174</v>
      </c>
    </row>
    <row r="146" s="13" customFormat="1">
      <c r="A146" s="13"/>
      <c r="B146" s="198"/>
      <c r="C146" s="13"/>
      <c r="D146" s="193" t="s">
        <v>185</v>
      </c>
      <c r="E146" s="199" t="s">
        <v>1</v>
      </c>
      <c r="F146" s="200" t="s">
        <v>1705</v>
      </c>
      <c r="G146" s="13"/>
      <c r="H146" s="201">
        <v>2.125</v>
      </c>
      <c r="I146" s="202"/>
      <c r="J146" s="13"/>
      <c r="K146" s="13"/>
      <c r="L146" s="198"/>
      <c r="M146" s="203"/>
      <c r="N146" s="204"/>
      <c r="O146" s="204"/>
      <c r="P146" s="204"/>
      <c r="Q146" s="204"/>
      <c r="R146" s="204"/>
      <c r="S146" s="204"/>
      <c r="T146" s="20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9" t="s">
        <v>185</v>
      </c>
      <c r="AU146" s="199" t="s">
        <v>83</v>
      </c>
      <c r="AV146" s="13" t="s">
        <v>83</v>
      </c>
      <c r="AW146" s="13" t="s">
        <v>30</v>
      </c>
      <c r="AX146" s="13" t="s">
        <v>73</v>
      </c>
      <c r="AY146" s="199" t="s">
        <v>174</v>
      </c>
    </row>
    <row r="147" s="14" customFormat="1">
      <c r="A147" s="14"/>
      <c r="B147" s="206"/>
      <c r="C147" s="14"/>
      <c r="D147" s="193" t="s">
        <v>185</v>
      </c>
      <c r="E147" s="207" t="s">
        <v>1</v>
      </c>
      <c r="F147" s="208" t="s">
        <v>1706</v>
      </c>
      <c r="G147" s="14"/>
      <c r="H147" s="209">
        <v>2.484</v>
      </c>
      <c r="I147" s="210"/>
      <c r="J147" s="14"/>
      <c r="K147" s="14"/>
      <c r="L147" s="206"/>
      <c r="M147" s="211"/>
      <c r="N147" s="212"/>
      <c r="O147" s="212"/>
      <c r="P147" s="212"/>
      <c r="Q147" s="212"/>
      <c r="R147" s="212"/>
      <c r="S147" s="212"/>
      <c r="T147" s="21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7" t="s">
        <v>185</v>
      </c>
      <c r="AU147" s="207" t="s">
        <v>83</v>
      </c>
      <c r="AV147" s="14" t="s">
        <v>181</v>
      </c>
      <c r="AW147" s="14" t="s">
        <v>30</v>
      </c>
      <c r="AX147" s="14" t="s">
        <v>81</v>
      </c>
      <c r="AY147" s="207" t="s">
        <v>174</v>
      </c>
    </row>
    <row r="148" s="2" customFormat="1" ht="24.15" customHeight="1">
      <c r="A148" s="38"/>
      <c r="B148" s="179"/>
      <c r="C148" s="180" t="s">
        <v>211</v>
      </c>
      <c r="D148" s="180" t="s">
        <v>176</v>
      </c>
      <c r="E148" s="181" t="s">
        <v>678</v>
      </c>
      <c r="F148" s="182" t="s">
        <v>679</v>
      </c>
      <c r="G148" s="183" t="s">
        <v>256</v>
      </c>
      <c r="H148" s="184">
        <v>24.84</v>
      </c>
      <c r="I148" s="185"/>
      <c r="J148" s="186">
        <f>ROUND(I148*H148,2)</f>
        <v>0</v>
      </c>
      <c r="K148" s="182" t="s">
        <v>180</v>
      </c>
      <c r="L148" s="39"/>
      <c r="M148" s="187" t="s">
        <v>1</v>
      </c>
      <c r="N148" s="188" t="s">
        <v>38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181</v>
      </c>
      <c r="AT148" s="191" t="s">
        <v>176</v>
      </c>
      <c r="AU148" s="191" t="s">
        <v>83</v>
      </c>
      <c r="AY148" s="19" t="s">
        <v>174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81</v>
      </c>
      <c r="BK148" s="192">
        <f>ROUND(I148*H148,2)</f>
        <v>0</v>
      </c>
      <c r="BL148" s="19" t="s">
        <v>181</v>
      </c>
      <c r="BM148" s="191" t="s">
        <v>8</v>
      </c>
    </row>
    <row r="149" s="2" customFormat="1">
      <c r="A149" s="38"/>
      <c r="B149" s="39"/>
      <c r="C149" s="38"/>
      <c r="D149" s="193" t="s">
        <v>183</v>
      </c>
      <c r="E149" s="38"/>
      <c r="F149" s="194" t="s">
        <v>679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183</v>
      </c>
      <c r="AU149" s="19" t="s">
        <v>83</v>
      </c>
    </row>
    <row r="150" s="13" customFormat="1">
      <c r="A150" s="13"/>
      <c r="B150" s="198"/>
      <c r="C150" s="13"/>
      <c r="D150" s="193" t="s">
        <v>185</v>
      </c>
      <c r="E150" s="199" t="s">
        <v>1</v>
      </c>
      <c r="F150" s="200" t="s">
        <v>1707</v>
      </c>
      <c r="G150" s="13"/>
      <c r="H150" s="201">
        <v>24.84</v>
      </c>
      <c r="I150" s="202"/>
      <c r="J150" s="13"/>
      <c r="K150" s="13"/>
      <c r="L150" s="198"/>
      <c r="M150" s="203"/>
      <c r="N150" s="204"/>
      <c r="O150" s="204"/>
      <c r="P150" s="204"/>
      <c r="Q150" s="204"/>
      <c r="R150" s="204"/>
      <c r="S150" s="204"/>
      <c r="T150" s="20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9" t="s">
        <v>185</v>
      </c>
      <c r="AU150" s="199" t="s">
        <v>83</v>
      </c>
      <c r="AV150" s="13" t="s">
        <v>83</v>
      </c>
      <c r="AW150" s="13" t="s">
        <v>30</v>
      </c>
      <c r="AX150" s="13" t="s">
        <v>73</v>
      </c>
      <c r="AY150" s="199" t="s">
        <v>174</v>
      </c>
    </row>
    <row r="151" s="14" customFormat="1">
      <c r="A151" s="14"/>
      <c r="B151" s="206"/>
      <c r="C151" s="14"/>
      <c r="D151" s="193" t="s">
        <v>185</v>
      </c>
      <c r="E151" s="207" t="s">
        <v>1</v>
      </c>
      <c r="F151" s="208" t="s">
        <v>199</v>
      </c>
      <c r="G151" s="14"/>
      <c r="H151" s="209">
        <v>24.84</v>
      </c>
      <c r="I151" s="210"/>
      <c r="J151" s="14"/>
      <c r="K151" s="14"/>
      <c r="L151" s="206"/>
      <c r="M151" s="211"/>
      <c r="N151" s="212"/>
      <c r="O151" s="212"/>
      <c r="P151" s="212"/>
      <c r="Q151" s="212"/>
      <c r="R151" s="212"/>
      <c r="S151" s="212"/>
      <c r="T151" s="21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7" t="s">
        <v>185</v>
      </c>
      <c r="AU151" s="207" t="s">
        <v>83</v>
      </c>
      <c r="AV151" s="14" t="s">
        <v>181</v>
      </c>
      <c r="AW151" s="14" t="s">
        <v>30</v>
      </c>
      <c r="AX151" s="14" t="s">
        <v>81</v>
      </c>
      <c r="AY151" s="207" t="s">
        <v>174</v>
      </c>
    </row>
    <row r="152" s="12" customFormat="1" ht="25.92" customHeight="1">
      <c r="A152" s="12"/>
      <c r="B152" s="166"/>
      <c r="C152" s="12"/>
      <c r="D152" s="167" t="s">
        <v>72</v>
      </c>
      <c r="E152" s="168" t="s">
        <v>695</v>
      </c>
      <c r="F152" s="168" t="s">
        <v>1708</v>
      </c>
      <c r="G152" s="12"/>
      <c r="H152" s="12"/>
      <c r="I152" s="169"/>
      <c r="J152" s="170">
        <f>BK152</f>
        <v>0</v>
      </c>
      <c r="K152" s="12"/>
      <c r="L152" s="166"/>
      <c r="M152" s="171"/>
      <c r="N152" s="172"/>
      <c r="O152" s="172"/>
      <c r="P152" s="173">
        <f>P153+P172+P193</f>
        <v>0</v>
      </c>
      <c r="Q152" s="172"/>
      <c r="R152" s="173">
        <f>R153+R172+R193</f>
        <v>0.8144619649999999</v>
      </c>
      <c r="S152" s="172"/>
      <c r="T152" s="174">
        <f>T153+T172+T193</f>
        <v>0.64273999999999998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7" t="s">
        <v>83</v>
      </c>
      <c r="AT152" s="175" t="s">
        <v>72</v>
      </c>
      <c r="AU152" s="175" t="s">
        <v>73</v>
      </c>
      <c r="AY152" s="167" t="s">
        <v>174</v>
      </c>
      <c r="BK152" s="176">
        <f>BK153+BK172+BK193</f>
        <v>0</v>
      </c>
    </row>
    <row r="153" s="12" customFormat="1" ht="22.8" customHeight="1">
      <c r="A153" s="12"/>
      <c r="B153" s="166"/>
      <c r="C153" s="12"/>
      <c r="D153" s="167" t="s">
        <v>72</v>
      </c>
      <c r="E153" s="177" t="s">
        <v>1709</v>
      </c>
      <c r="F153" s="177" t="s">
        <v>1710</v>
      </c>
      <c r="G153" s="12"/>
      <c r="H153" s="12"/>
      <c r="I153" s="169"/>
      <c r="J153" s="178">
        <f>BK153</f>
        <v>0</v>
      </c>
      <c r="K153" s="12"/>
      <c r="L153" s="166"/>
      <c r="M153" s="171"/>
      <c r="N153" s="172"/>
      <c r="O153" s="172"/>
      <c r="P153" s="173">
        <f>SUM(P154:P171)</f>
        <v>0</v>
      </c>
      <c r="Q153" s="172"/>
      <c r="R153" s="173">
        <f>SUM(R154:R171)</f>
        <v>0.029916139999999997</v>
      </c>
      <c r="S153" s="172"/>
      <c r="T153" s="174">
        <f>SUM(T154:T171)</f>
        <v>0.59472000000000003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7" t="s">
        <v>83</v>
      </c>
      <c r="AT153" s="175" t="s">
        <v>72</v>
      </c>
      <c r="AU153" s="175" t="s">
        <v>81</v>
      </c>
      <c r="AY153" s="167" t="s">
        <v>174</v>
      </c>
      <c r="BK153" s="176">
        <f>SUM(BK154:BK171)</f>
        <v>0</v>
      </c>
    </row>
    <row r="154" s="2" customFormat="1" ht="16.5" customHeight="1">
      <c r="A154" s="38"/>
      <c r="B154" s="179"/>
      <c r="C154" s="180" t="s">
        <v>225</v>
      </c>
      <c r="D154" s="180" t="s">
        <v>176</v>
      </c>
      <c r="E154" s="181" t="s">
        <v>1711</v>
      </c>
      <c r="F154" s="182" t="s">
        <v>1712</v>
      </c>
      <c r="G154" s="183" t="s">
        <v>214</v>
      </c>
      <c r="H154" s="184">
        <v>14</v>
      </c>
      <c r="I154" s="185"/>
      <c r="J154" s="186">
        <f>ROUND(I154*H154,2)</f>
        <v>0</v>
      </c>
      <c r="K154" s="182" t="s">
        <v>180</v>
      </c>
      <c r="L154" s="39"/>
      <c r="M154" s="187" t="s">
        <v>1</v>
      </c>
      <c r="N154" s="188" t="s">
        <v>38</v>
      </c>
      <c r="O154" s="77"/>
      <c r="P154" s="189">
        <f>O154*H154</f>
        <v>0</v>
      </c>
      <c r="Q154" s="189">
        <v>0</v>
      </c>
      <c r="R154" s="189">
        <f>Q154*H154</f>
        <v>0</v>
      </c>
      <c r="S154" s="189">
        <v>0.014919999999999999</v>
      </c>
      <c r="T154" s="190">
        <f>S154*H154</f>
        <v>0.20887999999999998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278</v>
      </c>
      <c r="AT154" s="191" t="s">
        <v>176</v>
      </c>
      <c r="AU154" s="191" t="s">
        <v>83</v>
      </c>
      <c r="AY154" s="19" t="s">
        <v>174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81</v>
      </c>
      <c r="BK154" s="192">
        <f>ROUND(I154*H154,2)</f>
        <v>0</v>
      </c>
      <c r="BL154" s="19" t="s">
        <v>278</v>
      </c>
      <c r="BM154" s="191" t="s">
        <v>265</v>
      </c>
    </row>
    <row r="155" s="2" customFormat="1">
      <c r="A155" s="38"/>
      <c r="B155" s="39"/>
      <c r="C155" s="38"/>
      <c r="D155" s="193" t="s">
        <v>183</v>
      </c>
      <c r="E155" s="38"/>
      <c r="F155" s="194" t="s">
        <v>1713</v>
      </c>
      <c r="G155" s="38"/>
      <c r="H155" s="38"/>
      <c r="I155" s="195"/>
      <c r="J155" s="38"/>
      <c r="K155" s="38"/>
      <c r="L155" s="39"/>
      <c r="M155" s="196"/>
      <c r="N155" s="197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183</v>
      </c>
      <c r="AU155" s="19" t="s">
        <v>83</v>
      </c>
    </row>
    <row r="156" s="2" customFormat="1" ht="16.5" customHeight="1">
      <c r="A156" s="38"/>
      <c r="B156" s="179"/>
      <c r="C156" s="180" t="s">
        <v>230</v>
      </c>
      <c r="D156" s="180" t="s">
        <v>176</v>
      </c>
      <c r="E156" s="181" t="s">
        <v>1714</v>
      </c>
      <c r="F156" s="182" t="s">
        <v>1715</v>
      </c>
      <c r="G156" s="183" t="s">
        <v>202</v>
      </c>
      <c r="H156" s="184">
        <v>14</v>
      </c>
      <c r="I156" s="185"/>
      <c r="J156" s="186">
        <f>ROUND(I156*H156,2)</f>
        <v>0</v>
      </c>
      <c r="K156" s="182" t="s">
        <v>180</v>
      </c>
      <c r="L156" s="39"/>
      <c r="M156" s="187" t="s">
        <v>1</v>
      </c>
      <c r="N156" s="188" t="s">
        <v>38</v>
      </c>
      <c r="O156" s="77"/>
      <c r="P156" s="189">
        <f>O156*H156</f>
        <v>0</v>
      </c>
      <c r="Q156" s="189">
        <v>0.00127316</v>
      </c>
      <c r="R156" s="189">
        <f>Q156*H156</f>
        <v>0.017824239999999998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278</v>
      </c>
      <c r="AT156" s="191" t="s">
        <v>176</v>
      </c>
      <c r="AU156" s="191" t="s">
        <v>83</v>
      </c>
      <c r="AY156" s="19" t="s">
        <v>174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81</v>
      </c>
      <c r="BK156" s="192">
        <f>ROUND(I156*H156,2)</f>
        <v>0</v>
      </c>
      <c r="BL156" s="19" t="s">
        <v>278</v>
      </c>
      <c r="BM156" s="191" t="s">
        <v>278</v>
      </c>
    </row>
    <row r="157" s="2" customFormat="1">
      <c r="A157" s="38"/>
      <c r="B157" s="39"/>
      <c r="C157" s="38"/>
      <c r="D157" s="193" t="s">
        <v>183</v>
      </c>
      <c r="E157" s="38"/>
      <c r="F157" s="194" t="s">
        <v>1715</v>
      </c>
      <c r="G157" s="38"/>
      <c r="H157" s="38"/>
      <c r="I157" s="195"/>
      <c r="J157" s="38"/>
      <c r="K157" s="38"/>
      <c r="L157" s="39"/>
      <c r="M157" s="196"/>
      <c r="N157" s="197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183</v>
      </c>
      <c r="AU157" s="19" t="s">
        <v>83</v>
      </c>
    </row>
    <row r="158" s="2" customFormat="1" ht="16.5" customHeight="1">
      <c r="A158" s="38"/>
      <c r="B158" s="179"/>
      <c r="C158" s="180" t="s">
        <v>238</v>
      </c>
      <c r="D158" s="180" t="s">
        <v>176</v>
      </c>
      <c r="E158" s="181" t="s">
        <v>1716</v>
      </c>
      <c r="F158" s="182" t="s">
        <v>1717</v>
      </c>
      <c r="G158" s="183" t="s">
        <v>202</v>
      </c>
      <c r="H158" s="184">
        <v>14</v>
      </c>
      <c r="I158" s="185"/>
      <c r="J158" s="186">
        <f>ROUND(I158*H158,2)</f>
        <v>0</v>
      </c>
      <c r="K158" s="182" t="s">
        <v>180</v>
      </c>
      <c r="L158" s="39"/>
      <c r="M158" s="187" t="s">
        <v>1</v>
      </c>
      <c r="N158" s="188" t="s">
        <v>38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278</v>
      </c>
      <c r="AT158" s="191" t="s">
        <v>176</v>
      </c>
      <c r="AU158" s="191" t="s">
        <v>83</v>
      </c>
      <c r="AY158" s="19" t="s">
        <v>174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81</v>
      </c>
      <c r="BK158" s="192">
        <f>ROUND(I158*H158,2)</f>
        <v>0</v>
      </c>
      <c r="BL158" s="19" t="s">
        <v>278</v>
      </c>
      <c r="BM158" s="191" t="s">
        <v>288</v>
      </c>
    </row>
    <row r="159" s="2" customFormat="1">
      <c r="A159" s="38"/>
      <c r="B159" s="39"/>
      <c r="C159" s="38"/>
      <c r="D159" s="193" t="s">
        <v>183</v>
      </c>
      <c r="E159" s="38"/>
      <c r="F159" s="194" t="s">
        <v>1717</v>
      </c>
      <c r="G159" s="38"/>
      <c r="H159" s="38"/>
      <c r="I159" s="195"/>
      <c r="J159" s="38"/>
      <c r="K159" s="38"/>
      <c r="L159" s="39"/>
      <c r="M159" s="196"/>
      <c r="N159" s="197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183</v>
      </c>
      <c r="AU159" s="19" t="s">
        <v>83</v>
      </c>
    </row>
    <row r="160" s="2" customFormat="1" ht="16.5" customHeight="1">
      <c r="A160" s="38"/>
      <c r="B160" s="179"/>
      <c r="C160" s="180" t="s">
        <v>115</v>
      </c>
      <c r="D160" s="180" t="s">
        <v>176</v>
      </c>
      <c r="E160" s="181" t="s">
        <v>1718</v>
      </c>
      <c r="F160" s="182" t="s">
        <v>1719</v>
      </c>
      <c r="G160" s="183" t="s">
        <v>214</v>
      </c>
      <c r="H160" s="184">
        <v>20</v>
      </c>
      <c r="I160" s="185"/>
      <c r="J160" s="186">
        <f>ROUND(I160*H160,2)</f>
        <v>0</v>
      </c>
      <c r="K160" s="182" t="s">
        <v>180</v>
      </c>
      <c r="L160" s="39"/>
      <c r="M160" s="187" t="s">
        <v>1</v>
      </c>
      <c r="N160" s="188" t="s">
        <v>38</v>
      </c>
      <c r="O160" s="77"/>
      <c r="P160" s="189">
        <f>O160*H160</f>
        <v>0</v>
      </c>
      <c r="Q160" s="189">
        <v>0.00043110000000000002</v>
      </c>
      <c r="R160" s="189">
        <f>Q160*H160</f>
        <v>0.0086220000000000012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278</v>
      </c>
      <c r="AT160" s="191" t="s">
        <v>176</v>
      </c>
      <c r="AU160" s="191" t="s">
        <v>83</v>
      </c>
      <c r="AY160" s="19" t="s">
        <v>174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81</v>
      </c>
      <c r="BK160" s="192">
        <f>ROUND(I160*H160,2)</f>
        <v>0</v>
      </c>
      <c r="BL160" s="19" t="s">
        <v>278</v>
      </c>
      <c r="BM160" s="191" t="s">
        <v>299</v>
      </c>
    </row>
    <row r="161" s="2" customFormat="1">
      <c r="A161" s="38"/>
      <c r="B161" s="39"/>
      <c r="C161" s="38"/>
      <c r="D161" s="193" t="s">
        <v>183</v>
      </c>
      <c r="E161" s="38"/>
      <c r="F161" s="194" t="s">
        <v>1720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183</v>
      </c>
      <c r="AU161" s="19" t="s">
        <v>83</v>
      </c>
    </row>
    <row r="162" s="2" customFormat="1" ht="16.5" customHeight="1">
      <c r="A162" s="38"/>
      <c r="B162" s="179"/>
      <c r="C162" s="180" t="s">
        <v>118</v>
      </c>
      <c r="D162" s="180" t="s">
        <v>176</v>
      </c>
      <c r="E162" s="181" t="s">
        <v>1721</v>
      </c>
      <c r="F162" s="182" t="s">
        <v>1722</v>
      </c>
      <c r="G162" s="183" t="s">
        <v>214</v>
      </c>
      <c r="H162" s="184">
        <v>7</v>
      </c>
      <c r="I162" s="185"/>
      <c r="J162" s="186">
        <f>ROUND(I162*H162,2)</f>
        <v>0</v>
      </c>
      <c r="K162" s="182" t="s">
        <v>180</v>
      </c>
      <c r="L162" s="39"/>
      <c r="M162" s="187" t="s">
        <v>1</v>
      </c>
      <c r="N162" s="188" t="s">
        <v>38</v>
      </c>
      <c r="O162" s="77"/>
      <c r="P162" s="189">
        <f>O162*H162</f>
        <v>0</v>
      </c>
      <c r="Q162" s="189">
        <v>0.00049569999999999996</v>
      </c>
      <c r="R162" s="189">
        <f>Q162*H162</f>
        <v>0.0034698999999999997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278</v>
      </c>
      <c r="AT162" s="191" t="s">
        <v>176</v>
      </c>
      <c r="AU162" s="191" t="s">
        <v>83</v>
      </c>
      <c r="AY162" s="19" t="s">
        <v>174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81</v>
      </c>
      <c r="BK162" s="192">
        <f>ROUND(I162*H162,2)</f>
        <v>0</v>
      </c>
      <c r="BL162" s="19" t="s">
        <v>278</v>
      </c>
      <c r="BM162" s="191" t="s">
        <v>309</v>
      </c>
    </row>
    <row r="163" s="2" customFormat="1">
      <c r="A163" s="38"/>
      <c r="B163" s="39"/>
      <c r="C163" s="38"/>
      <c r="D163" s="193" t="s">
        <v>183</v>
      </c>
      <c r="E163" s="38"/>
      <c r="F163" s="194" t="s">
        <v>1723</v>
      </c>
      <c r="G163" s="38"/>
      <c r="H163" s="38"/>
      <c r="I163" s="195"/>
      <c r="J163" s="38"/>
      <c r="K163" s="38"/>
      <c r="L163" s="39"/>
      <c r="M163" s="196"/>
      <c r="N163" s="19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183</v>
      </c>
      <c r="AU163" s="19" t="s">
        <v>83</v>
      </c>
    </row>
    <row r="164" s="2" customFormat="1" ht="16.5" customHeight="1">
      <c r="A164" s="38"/>
      <c r="B164" s="179"/>
      <c r="C164" s="180" t="s">
        <v>8</v>
      </c>
      <c r="D164" s="180" t="s">
        <v>176</v>
      </c>
      <c r="E164" s="181" t="s">
        <v>1724</v>
      </c>
      <c r="F164" s="182" t="s">
        <v>1725</v>
      </c>
      <c r="G164" s="183" t="s">
        <v>202</v>
      </c>
      <c r="H164" s="184">
        <v>14</v>
      </c>
      <c r="I164" s="185"/>
      <c r="J164" s="186">
        <f>ROUND(I164*H164,2)</f>
        <v>0</v>
      </c>
      <c r="K164" s="182" t="s">
        <v>180</v>
      </c>
      <c r="L164" s="39"/>
      <c r="M164" s="187" t="s">
        <v>1</v>
      </c>
      <c r="N164" s="188" t="s">
        <v>38</v>
      </c>
      <c r="O164" s="77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278</v>
      </c>
      <c r="AT164" s="191" t="s">
        <v>176</v>
      </c>
      <c r="AU164" s="191" t="s">
        <v>83</v>
      </c>
      <c r="AY164" s="19" t="s">
        <v>174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81</v>
      </c>
      <c r="BK164" s="192">
        <f>ROUND(I164*H164,2)</f>
        <v>0</v>
      </c>
      <c r="BL164" s="19" t="s">
        <v>278</v>
      </c>
      <c r="BM164" s="191" t="s">
        <v>323</v>
      </c>
    </row>
    <row r="165" s="2" customFormat="1">
      <c r="A165" s="38"/>
      <c r="B165" s="39"/>
      <c r="C165" s="38"/>
      <c r="D165" s="193" t="s">
        <v>183</v>
      </c>
      <c r="E165" s="38"/>
      <c r="F165" s="194" t="s">
        <v>1725</v>
      </c>
      <c r="G165" s="38"/>
      <c r="H165" s="38"/>
      <c r="I165" s="195"/>
      <c r="J165" s="38"/>
      <c r="K165" s="38"/>
      <c r="L165" s="39"/>
      <c r="M165" s="196"/>
      <c r="N165" s="197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183</v>
      </c>
      <c r="AU165" s="19" t="s">
        <v>83</v>
      </c>
    </row>
    <row r="166" s="2" customFormat="1" ht="24.15" customHeight="1">
      <c r="A166" s="38"/>
      <c r="B166" s="179"/>
      <c r="C166" s="180" t="s">
        <v>260</v>
      </c>
      <c r="D166" s="180" t="s">
        <v>176</v>
      </c>
      <c r="E166" s="181" t="s">
        <v>1726</v>
      </c>
      <c r="F166" s="182" t="s">
        <v>1727</v>
      </c>
      <c r="G166" s="183" t="s">
        <v>202</v>
      </c>
      <c r="H166" s="184">
        <v>14</v>
      </c>
      <c r="I166" s="185"/>
      <c r="J166" s="186">
        <f>ROUND(I166*H166,2)</f>
        <v>0</v>
      </c>
      <c r="K166" s="182" t="s">
        <v>180</v>
      </c>
      <c r="L166" s="39"/>
      <c r="M166" s="187" t="s">
        <v>1</v>
      </c>
      <c r="N166" s="188" t="s">
        <v>38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0.027560000000000001</v>
      </c>
      <c r="T166" s="190">
        <f>S166*H166</f>
        <v>0.38584000000000002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278</v>
      </c>
      <c r="AT166" s="191" t="s">
        <v>176</v>
      </c>
      <c r="AU166" s="191" t="s">
        <v>83</v>
      </c>
      <c r="AY166" s="19" t="s">
        <v>174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81</v>
      </c>
      <c r="BK166" s="192">
        <f>ROUND(I166*H166,2)</f>
        <v>0</v>
      </c>
      <c r="BL166" s="19" t="s">
        <v>278</v>
      </c>
      <c r="BM166" s="191" t="s">
        <v>334</v>
      </c>
    </row>
    <row r="167" s="2" customFormat="1">
      <c r="A167" s="38"/>
      <c r="B167" s="39"/>
      <c r="C167" s="38"/>
      <c r="D167" s="193" t="s">
        <v>183</v>
      </c>
      <c r="E167" s="38"/>
      <c r="F167" s="194" t="s">
        <v>1728</v>
      </c>
      <c r="G167" s="38"/>
      <c r="H167" s="38"/>
      <c r="I167" s="195"/>
      <c r="J167" s="38"/>
      <c r="K167" s="38"/>
      <c r="L167" s="39"/>
      <c r="M167" s="196"/>
      <c r="N167" s="19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183</v>
      </c>
      <c r="AU167" s="19" t="s">
        <v>83</v>
      </c>
    </row>
    <row r="168" s="2" customFormat="1" ht="21.75" customHeight="1">
      <c r="A168" s="38"/>
      <c r="B168" s="179"/>
      <c r="C168" s="180" t="s">
        <v>265</v>
      </c>
      <c r="D168" s="180" t="s">
        <v>176</v>
      </c>
      <c r="E168" s="181" t="s">
        <v>1729</v>
      </c>
      <c r="F168" s="182" t="s">
        <v>1730</v>
      </c>
      <c r="G168" s="183" t="s">
        <v>214</v>
      </c>
      <c r="H168" s="184">
        <v>27</v>
      </c>
      <c r="I168" s="185"/>
      <c r="J168" s="186">
        <f>ROUND(I168*H168,2)</f>
        <v>0</v>
      </c>
      <c r="K168" s="182" t="s">
        <v>180</v>
      </c>
      <c r="L168" s="39"/>
      <c r="M168" s="187" t="s">
        <v>1</v>
      </c>
      <c r="N168" s="188" t="s">
        <v>38</v>
      </c>
      <c r="O168" s="77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1" t="s">
        <v>278</v>
      </c>
      <c r="AT168" s="191" t="s">
        <v>176</v>
      </c>
      <c r="AU168" s="191" t="s">
        <v>83</v>
      </c>
      <c r="AY168" s="19" t="s">
        <v>174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81</v>
      </c>
      <c r="BK168" s="192">
        <f>ROUND(I168*H168,2)</f>
        <v>0</v>
      </c>
      <c r="BL168" s="19" t="s">
        <v>278</v>
      </c>
      <c r="BM168" s="191" t="s">
        <v>353</v>
      </c>
    </row>
    <row r="169" s="2" customFormat="1">
      <c r="A169" s="38"/>
      <c r="B169" s="39"/>
      <c r="C169" s="38"/>
      <c r="D169" s="193" t="s">
        <v>183</v>
      </c>
      <c r="E169" s="38"/>
      <c r="F169" s="194" t="s">
        <v>1731</v>
      </c>
      <c r="G169" s="38"/>
      <c r="H169" s="38"/>
      <c r="I169" s="195"/>
      <c r="J169" s="38"/>
      <c r="K169" s="38"/>
      <c r="L169" s="39"/>
      <c r="M169" s="196"/>
      <c r="N169" s="197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183</v>
      </c>
      <c r="AU169" s="19" t="s">
        <v>83</v>
      </c>
    </row>
    <row r="170" s="2" customFormat="1" ht="24.15" customHeight="1">
      <c r="A170" s="38"/>
      <c r="B170" s="179"/>
      <c r="C170" s="180" t="s">
        <v>272</v>
      </c>
      <c r="D170" s="180" t="s">
        <v>176</v>
      </c>
      <c r="E170" s="181" t="s">
        <v>1732</v>
      </c>
      <c r="F170" s="182" t="s">
        <v>1733</v>
      </c>
      <c r="G170" s="183" t="s">
        <v>749</v>
      </c>
      <c r="H170" s="232"/>
      <c r="I170" s="185"/>
      <c r="J170" s="186">
        <f>ROUND(I170*H170,2)</f>
        <v>0</v>
      </c>
      <c r="K170" s="182" t="s">
        <v>180</v>
      </c>
      <c r="L170" s="39"/>
      <c r="M170" s="187" t="s">
        <v>1</v>
      </c>
      <c r="N170" s="188" t="s">
        <v>38</v>
      </c>
      <c r="O170" s="77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278</v>
      </c>
      <c r="AT170" s="191" t="s">
        <v>176</v>
      </c>
      <c r="AU170" s="191" t="s">
        <v>83</v>
      </c>
      <c r="AY170" s="19" t="s">
        <v>174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81</v>
      </c>
      <c r="BK170" s="192">
        <f>ROUND(I170*H170,2)</f>
        <v>0</v>
      </c>
      <c r="BL170" s="19" t="s">
        <v>278</v>
      </c>
      <c r="BM170" s="191" t="s">
        <v>1734</v>
      </c>
    </row>
    <row r="171" s="2" customFormat="1">
      <c r="A171" s="38"/>
      <c r="B171" s="39"/>
      <c r="C171" s="38"/>
      <c r="D171" s="193" t="s">
        <v>183</v>
      </c>
      <c r="E171" s="38"/>
      <c r="F171" s="194" t="s">
        <v>1735</v>
      </c>
      <c r="G171" s="38"/>
      <c r="H171" s="38"/>
      <c r="I171" s="195"/>
      <c r="J171" s="38"/>
      <c r="K171" s="38"/>
      <c r="L171" s="39"/>
      <c r="M171" s="196"/>
      <c r="N171" s="197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183</v>
      </c>
      <c r="AU171" s="19" t="s">
        <v>83</v>
      </c>
    </row>
    <row r="172" s="12" customFormat="1" ht="22.8" customHeight="1">
      <c r="A172" s="12"/>
      <c r="B172" s="166"/>
      <c r="C172" s="12"/>
      <c r="D172" s="167" t="s">
        <v>72</v>
      </c>
      <c r="E172" s="177" t="s">
        <v>1736</v>
      </c>
      <c r="F172" s="177" t="s">
        <v>1737</v>
      </c>
      <c r="G172" s="12"/>
      <c r="H172" s="12"/>
      <c r="I172" s="169"/>
      <c r="J172" s="178">
        <f>BK172</f>
        <v>0</v>
      </c>
      <c r="K172" s="12"/>
      <c r="L172" s="166"/>
      <c r="M172" s="171"/>
      <c r="N172" s="172"/>
      <c r="O172" s="172"/>
      <c r="P172" s="173">
        <f>SUM(P173:P192)</f>
        <v>0</v>
      </c>
      <c r="Q172" s="172"/>
      <c r="R172" s="173">
        <f>SUM(R173:R192)</f>
        <v>0.088328345000000003</v>
      </c>
      <c r="S172" s="172"/>
      <c r="T172" s="174">
        <f>SUM(T173:T192)</f>
        <v>0.01652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7" t="s">
        <v>83</v>
      </c>
      <c r="AT172" s="175" t="s">
        <v>72</v>
      </c>
      <c r="AU172" s="175" t="s">
        <v>81</v>
      </c>
      <c r="AY172" s="167" t="s">
        <v>174</v>
      </c>
      <c r="BK172" s="176">
        <f>SUM(BK173:BK192)</f>
        <v>0</v>
      </c>
    </row>
    <row r="173" s="2" customFormat="1" ht="24.15" customHeight="1">
      <c r="A173" s="38"/>
      <c r="B173" s="179"/>
      <c r="C173" s="180" t="s">
        <v>278</v>
      </c>
      <c r="D173" s="180" t="s">
        <v>176</v>
      </c>
      <c r="E173" s="181" t="s">
        <v>1738</v>
      </c>
      <c r="F173" s="182" t="s">
        <v>1739</v>
      </c>
      <c r="G173" s="183" t="s">
        <v>214</v>
      </c>
      <c r="H173" s="184">
        <v>7</v>
      </c>
      <c r="I173" s="185"/>
      <c r="J173" s="186">
        <f>ROUND(I173*H173,2)</f>
        <v>0</v>
      </c>
      <c r="K173" s="182" t="s">
        <v>180</v>
      </c>
      <c r="L173" s="39"/>
      <c r="M173" s="187" t="s">
        <v>1</v>
      </c>
      <c r="N173" s="188" t="s">
        <v>38</v>
      </c>
      <c r="O173" s="77"/>
      <c r="P173" s="189">
        <f>O173*H173</f>
        <v>0</v>
      </c>
      <c r="Q173" s="189">
        <v>0</v>
      </c>
      <c r="R173" s="189">
        <f>Q173*H173</f>
        <v>0</v>
      </c>
      <c r="S173" s="189">
        <v>0.0021299999999999999</v>
      </c>
      <c r="T173" s="190">
        <f>S173*H173</f>
        <v>0.01491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278</v>
      </c>
      <c r="AT173" s="191" t="s">
        <v>176</v>
      </c>
      <c r="AU173" s="191" t="s">
        <v>83</v>
      </c>
      <c r="AY173" s="19" t="s">
        <v>174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81</v>
      </c>
      <c r="BK173" s="192">
        <f>ROUND(I173*H173,2)</f>
        <v>0</v>
      </c>
      <c r="BL173" s="19" t="s">
        <v>278</v>
      </c>
      <c r="BM173" s="191" t="s">
        <v>382</v>
      </c>
    </row>
    <row r="174" s="2" customFormat="1">
      <c r="A174" s="38"/>
      <c r="B174" s="39"/>
      <c r="C174" s="38"/>
      <c r="D174" s="193" t="s">
        <v>183</v>
      </c>
      <c r="E174" s="38"/>
      <c r="F174" s="194" t="s">
        <v>1740</v>
      </c>
      <c r="G174" s="38"/>
      <c r="H174" s="38"/>
      <c r="I174" s="195"/>
      <c r="J174" s="38"/>
      <c r="K174" s="38"/>
      <c r="L174" s="39"/>
      <c r="M174" s="196"/>
      <c r="N174" s="197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183</v>
      </c>
      <c r="AU174" s="19" t="s">
        <v>83</v>
      </c>
    </row>
    <row r="175" s="2" customFormat="1" ht="24.15" customHeight="1">
      <c r="A175" s="38"/>
      <c r="B175" s="179"/>
      <c r="C175" s="180" t="s">
        <v>283</v>
      </c>
      <c r="D175" s="180" t="s">
        <v>176</v>
      </c>
      <c r="E175" s="181" t="s">
        <v>1741</v>
      </c>
      <c r="F175" s="182" t="s">
        <v>1742</v>
      </c>
      <c r="G175" s="183" t="s">
        <v>202</v>
      </c>
      <c r="H175" s="184">
        <v>14</v>
      </c>
      <c r="I175" s="185"/>
      <c r="J175" s="186">
        <f>ROUND(I175*H175,2)</f>
        <v>0</v>
      </c>
      <c r="K175" s="182" t="s">
        <v>180</v>
      </c>
      <c r="L175" s="39"/>
      <c r="M175" s="187" t="s">
        <v>1</v>
      </c>
      <c r="N175" s="188" t="s">
        <v>38</v>
      </c>
      <c r="O175" s="77"/>
      <c r="P175" s="189">
        <f>O175*H175</f>
        <v>0</v>
      </c>
      <c r="Q175" s="189">
        <v>0</v>
      </c>
      <c r="R175" s="189">
        <f>Q175*H175</f>
        <v>0</v>
      </c>
      <c r="S175" s="189">
        <v>0</v>
      </c>
      <c r="T175" s="19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1" t="s">
        <v>278</v>
      </c>
      <c r="AT175" s="191" t="s">
        <v>176</v>
      </c>
      <c r="AU175" s="191" t="s">
        <v>83</v>
      </c>
      <c r="AY175" s="19" t="s">
        <v>174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81</v>
      </c>
      <c r="BK175" s="192">
        <f>ROUND(I175*H175,2)</f>
        <v>0</v>
      </c>
      <c r="BL175" s="19" t="s">
        <v>278</v>
      </c>
      <c r="BM175" s="191" t="s">
        <v>392</v>
      </c>
    </row>
    <row r="176" s="2" customFormat="1">
      <c r="A176" s="38"/>
      <c r="B176" s="39"/>
      <c r="C176" s="38"/>
      <c r="D176" s="193" t="s">
        <v>183</v>
      </c>
      <c r="E176" s="38"/>
      <c r="F176" s="194" t="s">
        <v>1743</v>
      </c>
      <c r="G176" s="38"/>
      <c r="H176" s="38"/>
      <c r="I176" s="195"/>
      <c r="J176" s="38"/>
      <c r="K176" s="38"/>
      <c r="L176" s="39"/>
      <c r="M176" s="196"/>
      <c r="N176" s="197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183</v>
      </c>
      <c r="AU176" s="19" t="s">
        <v>83</v>
      </c>
    </row>
    <row r="177" s="2" customFormat="1" ht="21.75" customHeight="1">
      <c r="A177" s="38"/>
      <c r="B177" s="179"/>
      <c r="C177" s="180" t="s">
        <v>288</v>
      </c>
      <c r="D177" s="180" t="s">
        <v>176</v>
      </c>
      <c r="E177" s="181" t="s">
        <v>1744</v>
      </c>
      <c r="F177" s="182" t="s">
        <v>1745</v>
      </c>
      <c r="G177" s="183" t="s">
        <v>202</v>
      </c>
      <c r="H177" s="184">
        <v>14</v>
      </c>
      <c r="I177" s="185"/>
      <c r="J177" s="186">
        <f>ROUND(I177*H177,2)</f>
        <v>0</v>
      </c>
      <c r="K177" s="182" t="s">
        <v>180</v>
      </c>
      <c r="L177" s="39"/>
      <c r="M177" s="187" t="s">
        <v>1</v>
      </c>
      <c r="N177" s="188" t="s">
        <v>38</v>
      </c>
      <c r="O177" s="77"/>
      <c r="P177" s="189">
        <f>O177*H177</f>
        <v>0</v>
      </c>
      <c r="Q177" s="189">
        <v>0.00043386</v>
      </c>
      <c r="R177" s="189">
        <f>Q177*H177</f>
        <v>0.0060740400000000002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278</v>
      </c>
      <c r="AT177" s="191" t="s">
        <v>176</v>
      </c>
      <c r="AU177" s="191" t="s">
        <v>83</v>
      </c>
      <c r="AY177" s="19" t="s">
        <v>174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81</v>
      </c>
      <c r="BK177" s="192">
        <f>ROUND(I177*H177,2)</f>
        <v>0</v>
      </c>
      <c r="BL177" s="19" t="s">
        <v>278</v>
      </c>
      <c r="BM177" s="191" t="s">
        <v>402</v>
      </c>
    </row>
    <row r="178" s="2" customFormat="1">
      <c r="A178" s="38"/>
      <c r="B178" s="39"/>
      <c r="C178" s="38"/>
      <c r="D178" s="193" t="s">
        <v>183</v>
      </c>
      <c r="E178" s="38"/>
      <c r="F178" s="194" t="s">
        <v>1745</v>
      </c>
      <c r="G178" s="38"/>
      <c r="H178" s="38"/>
      <c r="I178" s="195"/>
      <c r="J178" s="38"/>
      <c r="K178" s="38"/>
      <c r="L178" s="39"/>
      <c r="M178" s="196"/>
      <c r="N178" s="197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183</v>
      </c>
      <c r="AU178" s="19" t="s">
        <v>83</v>
      </c>
    </row>
    <row r="179" s="2" customFormat="1" ht="24.15" customHeight="1">
      <c r="A179" s="38"/>
      <c r="B179" s="179"/>
      <c r="C179" s="180" t="s">
        <v>294</v>
      </c>
      <c r="D179" s="180" t="s">
        <v>176</v>
      </c>
      <c r="E179" s="181" t="s">
        <v>1746</v>
      </c>
      <c r="F179" s="182" t="s">
        <v>1747</v>
      </c>
      <c r="G179" s="183" t="s">
        <v>214</v>
      </c>
      <c r="H179" s="184">
        <v>70</v>
      </c>
      <c r="I179" s="185"/>
      <c r="J179" s="186">
        <f>ROUND(I179*H179,2)</f>
        <v>0</v>
      </c>
      <c r="K179" s="182" t="s">
        <v>180</v>
      </c>
      <c r="L179" s="39"/>
      <c r="M179" s="187" t="s">
        <v>1</v>
      </c>
      <c r="N179" s="188" t="s">
        <v>38</v>
      </c>
      <c r="O179" s="77"/>
      <c r="P179" s="189">
        <f>O179*H179</f>
        <v>0</v>
      </c>
      <c r="Q179" s="189">
        <v>0.00081375000000000002</v>
      </c>
      <c r="R179" s="189">
        <f>Q179*H179</f>
        <v>0.056962499999999999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278</v>
      </c>
      <c r="AT179" s="191" t="s">
        <v>176</v>
      </c>
      <c r="AU179" s="191" t="s">
        <v>83</v>
      </c>
      <c r="AY179" s="19" t="s">
        <v>174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81</v>
      </c>
      <c r="BK179" s="192">
        <f>ROUND(I179*H179,2)</f>
        <v>0</v>
      </c>
      <c r="BL179" s="19" t="s">
        <v>278</v>
      </c>
      <c r="BM179" s="191" t="s">
        <v>418</v>
      </c>
    </row>
    <row r="180" s="2" customFormat="1">
      <c r="A180" s="38"/>
      <c r="B180" s="39"/>
      <c r="C180" s="38"/>
      <c r="D180" s="193" t="s">
        <v>183</v>
      </c>
      <c r="E180" s="38"/>
      <c r="F180" s="194" t="s">
        <v>1748</v>
      </c>
      <c r="G180" s="38"/>
      <c r="H180" s="38"/>
      <c r="I180" s="195"/>
      <c r="J180" s="38"/>
      <c r="K180" s="38"/>
      <c r="L180" s="39"/>
      <c r="M180" s="196"/>
      <c r="N180" s="197"/>
      <c r="O180" s="77"/>
      <c r="P180" s="77"/>
      <c r="Q180" s="77"/>
      <c r="R180" s="77"/>
      <c r="S180" s="77"/>
      <c r="T180" s="7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9" t="s">
        <v>183</v>
      </c>
      <c r="AU180" s="19" t="s">
        <v>83</v>
      </c>
    </row>
    <row r="181" s="2" customFormat="1" ht="37.8" customHeight="1">
      <c r="A181" s="38"/>
      <c r="B181" s="179"/>
      <c r="C181" s="180" t="s">
        <v>299</v>
      </c>
      <c r="D181" s="180" t="s">
        <v>176</v>
      </c>
      <c r="E181" s="181" t="s">
        <v>1749</v>
      </c>
      <c r="F181" s="182" t="s">
        <v>1750</v>
      </c>
      <c r="G181" s="183" t="s">
        <v>214</v>
      </c>
      <c r="H181" s="184">
        <v>70</v>
      </c>
      <c r="I181" s="185"/>
      <c r="J181" s="186">
        <f>ROUND(I181*H181,2)</f>
        <v>0</v>
      </c>
      <c r="K181" s="182" t="s">
        <v>180</v>
      </c>
      <c r="L181" s="39"/>
      <c r="M181" s="187" t="s">
        <v>1</v>
      </c>
      <c r="N181" s="188" t="s">
        <v>38</v>
      </c>
      <c r="O181" s="77"/>
      <c r="P181" s="189">
        <f>O181*H181</f>
        <v>0</v>
      </c>
      <c r="Q181" s="189">
        <v>0.00011136</v>
      </c>
      <c r="R181" s="189">
        <f>Q181*H181</f>
        <v>0.0077952000000000004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278</v>
      </c>
      <c r="AT181" s="191" t="s">
        <v>176</v>
      </c>
      <c r="AU181" s="191" t="s">
        <v>83</v>
      </c>
      <c r="AY181" s="19" t="s">
        <v>174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81</v>
      </c>
      <c r="BK181" s="192">
        <f>ROUND(I181*H181,2)</f>
        <v>0</v>
      </c>
      <c r="BL181" s="19" t="s">
        <v>278</v>
      </c>
      <c r="BM181" s="191" t="s">
        <v>434</v>
      </c>
    </row>
    <row r="182" s="2" customFormat="1">
      <c r="A182" s="38"/>
      <c r="B182" s="39"/>
      <c r="C182" s="38"/>
      <c r="D182" s="193" t="s">
        <v>183</v>
      </c>
      <c r="E182" s="38"/>
      <c r="F182" s="194" t="s">
        <v>1751</v>
      </c>
      <c r="G182" s="38"/>
      <c r="H182" s="38"/>
      <c r="I182" s="195"/>
      <c r="J182" s="38"/>
      <c r="K182" s="38"/>
      <c r="L182" s="39"/>
      <c r="M182" s="196"/>
      <c r="N182" s="197"/>
      <c r="O182" s="77"/>
      <c r="P182" s="77"/>
      <c r="Q182" s="77"/>
      <c r="R182" s="77"/>
      <c r="S182" s="77"/>
      <c r="T182" s="7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9" t="s">
        <v>183</v>
      </c>
      <c r="AU182" s="19" t="s">
        <v>83</v>
      </c>
    </row>
    <row r="183" s="2" customFormat="1" ht="16.5" customHeight="1">
      <c r="A183" s="38"/>
      <c r="B183" s="179"/>
      <c r="C183" s="180" t="s">
        <v>7</v>
      </c>
      <c r="D183" s="180" t="s">
        <v>176</v>
      </c>
      <c r="E183" s="181" t="s">
        <v>1752</v>
      </c>
      <c r="F183" s="182" t="s">
        <v>1753</v>
      </c>
      <c r="G183" s="183" t="s">
        <v>214</v>
      </c>
      <c r="H183" s="184">
        <v>7</v>
      </c>
      <c r="I183" s="185"/>
      <c r="J183" s="186">
        <f>ROUND(I183*H183,2)</f>
        <v>0</v>
      </c>
      <c r="K183" s="182" t="s">
        <v>180</v>
      </c>
      <c r="L183" s="39"/>
      <c r="M183" s="187" t="s">
        <v>1</v>
      </c>
      <c r="N183" s="188" t="s">
        <v>38</v>
      </c>
      <c r="O183" s="77"/>
      <c r="P183" s="189">
        <f>O183*H183</f>
        <v>0</v>
      </c>
      <c r="Q183" s="189">
        <v>0</v>
      </c>
      <c r="R183" s="189">
        <f>Q183*H183</f>
        <v>0</v>
      </c>
      <c r="S183" s="189">
        <v>0.00023000000000000001</v>
      </c>
      <c r="T183" s="190">
        <f>S183*H183</f>
        <v>0.0016100000000000001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1" t="s">
        <v>278</v>
      </c>
      <c r="AT183" s="191" t="s">
        <v>176</v>
      </c>
      <c r="AU183" s="191" t="s">
        <v>83</v>
      </c>
      <c r="AY183" s="19" t="s">
        <v>174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81</v>
      </c>
      <c r="BK183" s="192">
        <f>ROUND(I183*H183,2)</f>
        <v>0</v>
      </c>
      <c r="BL183" s="19" t="s">
        <v>278</v>
      </c>
      <c r="BM183" s="191" t="s">
        <v>445</v>
      </c>
    </row>
    <row r="184" s="2" customFormat="1">
      <c r="A184" s="38"/>
      <c r="B184" s="39"/>
      <c r="C184" s="38"/>
      <c r="D184" s="193" t="s">
        <v>183</v>
      </c>
      <c r="E184" s="38"/>
      <c r="F184" s="194" t="s">
        <v>1754</v>
      </c>
      <c r="G184" s="38"/>
      <c r="H184" s="38"/>
      <c r="I184" s="195"/>
      <c r="J184" s="38"/>
      <c r="K184" s="38"/>
      <c r="L184" s="39"/>
      <c r="M184" s="196"/>
      <c r="N184" s="197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183</v>
      </c>
      <c r="AU184" s="19" t="s">
        <v>83</v>
      </c>
    </row>
    <row r="185" s="2" customFormat="1" ht="16.5" customHeight="1">
      <c r="A185" s="38"/>
      <c r="B185" s="179"/>
      <c r="C185" s="180" t="s">
        <v>309</v>
      </c>
      <c r="D185" s="180" t="s">
        <v>176</v>
      </c>
      <c r="E185" s="181" t="s">
        <v>1755</v>
      </c>
      <c r="F185" s="182" t="s">
        <v>1756</v>
      </c>
      <c r="G185" s="183" t="s">
        <v>1757</v>
      </c>
      <c r="H185" s="184">
        <v>14</v>
      </c>
      <c r="I185" s="185"/>
      <c r="J185" s="186">
        <f>ROUND(I185*H185,2)</f>
        <v>0</v>
      </c>
      <c r="K185" s="182" t="s">
        <v>180</v>
      </c>
      <c r="L185" s="39"/>
      <c r="M185" s="187" t="s">
        <v>1</v>
      </c>
      <c r="N185" s="188" t="s">
        <v>38</v>
      </c>
      <c r="O185" s="77"/>
      <c r="P185" s="189">
        <f>O185*H185</f>
        <v>0</v>
      </c>
      <c r="Q185" s="189">
        <v>0.00025114000000000001</v>
      </c>
      <c r="R185" s="189">
        <f>Q185*H185</f>
        <v>0.0035159600000000003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278</v>
      </c>
      <c r="AT185" s="191" t="s">
        <v>176</v>
      </c>
      <c r="AU185" s="191" t="s">
        <v>83</v>
      </c>
      <c r="AY185" s="19" t="s">
        <v>174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81</v>
      </c>
      <c r="BK185" s="192">
        <f>ROUND(I185*H185,2)</f>
        <v>0</v>
      </c>
      <c r="BL185" s="19" t="s">
        <v>278</v>
      </c>
      <c r="BM185" s="191" t="s">
        <v>456</v>
      </c>
    </row>
    <row r="186" s="2" customFormat="1">
      <c r="A186" s="38"/>
      <c r="B186" s="39"/>
      <c r="C186" s="38"/>
      <c r="D186" s="193" t="s">
        <v>183</v>
      </c>
      <c r="E186" s="38"/>
      <c r="F186" s="194" t="s">
        <v>1758</v>
      </c>
      <c r="G186" s="38"/>
      <c r="H186" s="38"/>
      <c r="I186" s="195"/>
      <c r="J186" s="38"/>
      <c r="K186" s="38"/>
      <c r="L186" s="39"/>
      <c r="M186" s="196"/>
      <c r="N186" s="197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183</v>
      </c>
      <c r="AU186" s="19" t="s">
        <v>83</v>
      </c>
    </row>
    <row r="187" s="2" customFormat="1" ht="24.15" customHeight="1">
      <c r="A187" s="38"/>
      <c r="B187" s="179"/>
      <c r="C187" s="180" t="s">
        <v>315</v>
      </c>
      <c r="D187" s="180" t="s">
        <v>176</v>
      </c>
      <c r="E187" s="181" t="s">
        <v>1759</v>
      </c>
      <c r="F187" s="182" t="s">
        <v>1760</v>
      </c>
      <c r="G187" s="183" t="s">
        <v>214</v>
      </c>
      <c r="H187" s="184">
        <v>70</v>
      </c>
      <c r="I187" s="185"/>
      <c r="J187" s="186">
        <f>ROUND(I187*H187,2)</f>
        <v>0</v>
      </c>
      <c r="K187" s="182" t="s">
        <v>180</v>
      </c>
      <c r="L187" s="39"/>
      <c r="M187" s="187" t="s">
        <v>1</v>
      </c>
      <c r="N187" s="188" t="s">
        <v>38</v>
      </c>
      <c r="O187" s="77"/>
      <c r="P187" s="189">
        <f>O187*H187</f>
        <v>0</v>
      </c>
      <c r="Q187" s="189">
        <v>0.00018972349999999999</v>
      </c>
      <c r="R187" s="189">
        <f>Q187*H187</f>
        <v>0.013280644999999999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278</v>
      </c>
      <c r="AT187" s="191" t="s">
        <v>176</v>
      </c>
      <c r="AU187" s="191" t="s">
        <v>83</v>
      </c>
      <c r="AY187" s="19" t="s">
        <v>174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81</v>
      </c>
      <c r="BK187" s="192">
        <f>ROUND(I187*H187,2)</f>
        <v>0</v>
      </c>
      <c r="BL187" s="19" t="s">
        <v>278</v>
      </c>
      <c r="BM187" s="191" t="s">
        <v>468</v>
      </c>
    </row>
    <row r="188" s="2" customFormat="1">
      <c r="A188" s="38"/>
      <c r="B188" s="39"/>
      <c r="C188" s="38"/>
      <c r="D188" s="193" t="s">
        <v>183</v>
      </c>
      <c r="E188" s="38"/>
      <c r="F188" s="194" t="s">
        <v>1761</v>
      </c>
      <c r="G188" s="38"/>
      <c r="H188" s="38"/>
      <c r="I188" s="195"/>
      <c r="J188" s="38"/>
      <c r="K188" s="38"/>
      <c r="L188" s="39"/>
      <c r="M188" s="196"/>
      <c r="N188" s="197"/>
      <c r="O188" s="77"/>
      <c r="P188" s="77"/>
      <c r="Q188" s="77"/>
      <c r="R188" s="77"/>
      <c r="S188" s="77"/>
      <c r="T188" s="7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9" t="s">
        <v>183</v>
      </c>
      <c r="AU188" s="19" t="s">
        <v>83</v>
      </c>
    </row>
    <row r="189" s="2" customFormat="1" ht="21.75" customHeight="1">
      <c r="A189" s="38"/>
      <c r="B189" s="179"/>
      <c r="C189" s="180" t="s">
        <v>323</v>
      </c>
      <c r="D189" s="180" t="s">
        <v>176</v>
      </c>
      <c r="E189" s="181" t="s">
        <v>1762</v>
      </c>
      <c r="F189" s="182" t="s">
        <v>1763</v>
      </c>
      <c r="G189" s="183" t="s">
        <v>214</v>
      </c>
      <c r="H189" s="184">
        <v>70</v>
      </c>
      <c r="I189" s="185"/>
      <c r="J189" s="186">
        <f>ROUND(I189*H189,2)</f>
        <v>0</v>
      </c>
      <c r="K189" s="182" t="s">
        <v>180</v>
      </c>
      <c r="L189" s="39"/>
      <c r="M189" s="187" t="s">
        <v>1</v>
      </c>
      <c r="N189" s="188" t="s">
        <v>38</v>
      </c>
      <c r="O189" s="77"/>
      <c r="P189" s="189">
        <f>O189*H189</f>
        <v>0</v>
      </c>
      <c r="Q189" s="189">
        <v>1.0000000000000001E-05</v>
      </c>
      <c r="R189" s="189">
        <f>Q189*H189</f>
        <v>0.0007000000000000001</v>
      </c>
      <c r="S189" s="189">
        <v>0</v>
      </c>
      <c r="T189" s="19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1" t="s">
        <v>278</v>
      </c>
      <c r="AT189" s="191" t="s">
        <v>176</v>
      </c>
      <c r="AU189" s="191" t="s">
        <v>83</v>
      </c>
      <c r="AY189" s="19" t="s">
        <v>174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81</v>
      </c>
      <c r="BK189" s="192">
        <f>ROUND(I189*H189,2)</f>
        <v>0</v>
      </c>
      <c r="BL189" s="19" t="s">
        <v>278</v>
      </c>
      <c r="BM189" s="191" t="s">
        <v>479</v>
      </c>
    </row>
    <row r="190" s="2" customFormat="1">
      <c r="A190" s="38"/>
      <c r="B190" s="39"/>
      <c r="C190" s="38"/>
      <c r="D190" s="193" t="s">
        <v>183</v>
      </c>
      <c r="E190" s="38"/>
      <c r="F190" s="194" t="s">
        <v>1764</v>
      </c>
      <c r="G190" s="38"/>
      <c r="H190" s="38"/>
      <c r="I190" s="195"/>
      <c r="J190" s="38"/>
      <c r="K190" s="38"/>
      <c r="L190" s="39"/>
      <c r="M190" s="196"/>
      <c r="N190" s="197"/>
      <c r="O190" s="77"/>
      <c r="P190" s="77"/>
      <c r="Q190" s="77"/>
      <c r="R190" s="77"/>
      <c r="S190" s="77"/>
      <c r="T190" s="7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9" t="s">
        <v>183</v>
      </c>
      <c r="AU190" s="19" t="s">
        <v>83</v>
      </c>
    </row>
    <row r="191" s="2" customFormat="1" ht="24.15" customHeight="1">
      <c r="A191" s="38"/>
      <c r="B191" s="179"/>
      <c r="C191" s="180" t="s">
        <v>329</v>
      </c>
      <c r="D191" s="180" t="s">
        <v>176</v>
      </c>
      <c r="E191" s="181" t="s">
        <v>1765</v>
      </c>
      <c r="F191" s="182" t="s">
        <v>1766</v>
      </c>
      <c r="G191" s="183" t="s">
        <v>749</v>
      </c>
      <c r="H191" s="232"/>
      <c r="I191" s="185"/>
      <c r="J191" s="186">
        <f>ROUND(I191*H191,2)</f>
        <v>0</v>
      </c>
      <c r="K191" s="182" t="s">
        <v>180</v>
      </c>
      <c r="L191" s="39"/>
      <c r="M191" s="187" t="s">
        <v>1</v>
      </c>
      <c r="N191" s="188" t="s">
        <v>38</v>
      </c>
      <c r="O191" s="77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278</v>
      </c>
      <c r="AT191" s="191" t="s">
        <v>176</v>
      </c>
      <c r="AU191" s="191" t="s">
        <v>83</v>
      </c>
      <c r="AY191" s="19" t="s">
        <v>174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81</v>
      </c>
      <c r="BK191" s="192">
        <f>ROUND(I191*H191,2)</f>
        <v>0</v>
      </c>
      <c r="BL191" s="19" t="s">
        <v>278</v>
      </c>
      <c r="BM191" s="191" t="s">
        <v>1767</v>
      </c>
    </row>
    <row r="192" s="2" customFormat="1">
      <c r="A192" s="38"/>
      <c r="B192" s="39"/>
      <c r="C192" s="38"/>
      <c r="D192" s="193" t="s">
        <v>183</v>
      </c>
      <c r="E192" s="38"/>
      <c r="F192" s="194" t="s">
        <v>1768</v>
      </c>
      <c r="G192" s="38"/>
      <c r="H192" s="38"/>
      <c r="I192" s="195"/>
      <c r="J192" s="38"/>
      <c r="K192" s="38"/>
      <c r="L192" s="39"/>
      <c r="M192" s="196"/>
      <c r="N192" s="197"/>
      <c r="O192" s="77"/>
      <c r="P192" s="77"/>
      <c r="Q192" s="77"/>
      <c r="R192" s="77"/>
      <c r="S192" s="77"/>
      <c r="T192" s="7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9" t="s">
        <v>183</v>
      </c>
      <c r="AU192" s="19" t="s">
        <v>83</v>
      </c>
    </row>
    <row r="193" s="12" customFormat="1" ht="22.8" customHeight="1">
      <c r="A193" s="12"/>
      <c r="B193" s="166"/>
      <c r="C193" s="12"/>
      <c r="D193" s="167" t="s">
        <v>72</v>
      </c>
      <c r="E193" s="177" t="s">
        <v>1769</v>
      </c>
      <c r="F193" s="177" t="s">
        <v>1770</v>
      </c>
      <c r="G193" s="12"/>
      <c r="H193" s="12"/>
      <c r="I193" s="169"/>
      <c r="J193" s="178">
        <f>BK193</f>
        <v>0</v>
      </c>
      <c r="K193" s="12"/>
      <c r="L193" s="166"/>
      <c r="M193" s="171"/>
      <c r="N193" s="172"/>
      <c r="O193" s="172"/>
      <c r="P193" s="173">
        <f>SUM(P194:P219)</f>
        <v>0</v>
      </c>
      <c r="Q193" s="172"/>
      <c r="R193" s="173">
        <f>SUM(R194:R219)</f>
        <v>0.69621747999999994</v>
      </c>
      <c r="S193" s="172"/>
      <c r="T193" s="174">
        <f>SUM(T194:T219)</f>
        <v>0.0315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67" t="s">
        <v>83</v>
      </c>
      <c r="AT193" s="175" t="s">
        <v>72</v>
      </c>
      <c r="AU193" s="175" t="s">
        <v>81</v>
      </c>
      <c r="AY193" s="167" t="s">
        <v>174</v>
      </c>
      <c r="BK193" s="176">
        <f>SUM(BK194:BK219)</f>
        <v>0</v>
      </c>
    </row>
    <row r="194" s="2" customFormat="1" ht="37.8" customHeight="1">
      <c r="A194" s="38"/>
      <c r="B194" s="179"/>
      <c r="C194" s="180" t="s">
        <v>334</v>
      </c>
      <c r="D194" s="180" t="s">
        <v>176</v>
      </c>
      <c r="E194" s="181" t="s">
        <v>1771</v>
      </c>
      <c r="F194" s="182" t="s">
        <v>1772</v>
      </c>
      <c r="G194" s="183" t="s">
        <v>1773</v>
      </c>
      <c r="H194" s="184">
        <v>14</v>
      </c>
      <c r="I194" s="185"/>
      <c r="J194" s="186">
        <f>ROUND(I194*H194,2)</f>
        <v>0</v>
      </c>
      <c r="K194" s="182" t="s">
        <v>1</v>
      </c>
      <c r="L194" s="39"/>
      <c r="M194" s="187" t="s">
        <v>1</v>
      </c>
      <c r="N194" s="188" t="s">
        <v>38</v>
      </c>
      <c r="O194" s="77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1" t="s">
        <v>278</v>
      </c>
      <c r="AT194" s="191" t="s">
        <v>176</v>
      </c>
      <c r="AU194" s="191" t="s">
        <v>83</v>
      </c>
      <c r="AY194" s="19" t="s">
        <v>174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81</v>
      </c>
      <c r="BK194" s="192">
        <f>ROUND(I194*H194,2)</f>
        <v>0</v>
      </c>
      <c r="BL194" s="19" t="s">
        <v>278</v>
      </c>
      <c r="BM194" s="191" t="s">
        <v>500</v>
      </c>
    </row>
    <row r="195" s="2" customFormat="1">
      <c r="A195" s="38"/>
      <c r="B195" s="39"/>
      <c r="C195" s="38"/>
      <c r="D195" s="193" t="s">
        <v>183</v>
      </c>
      <c r="E195" s="38"/>
      <c r="F195" s="194" t="s">
        <v>1772</v>
      </c>
      <c r="G195" s="38"/>
      <c r="H195" s="38"/>
      <c r="I195" s="195"/>
      <c r="J195" s="38"/>
      <c r="K195" s="38"/>
      <c r="L195" s="39"/>
      <c r="M195" s="196"/>
      <c r="N195" s="197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183</v>
      </c>
      <c r="AU195" s="19" t="s">
        <v>83</v>
      </c>
    </row>
    <row r="196" s="2" customFormat="1" ht="37.8" customHeight="1">
      <c r="A196" s="38"/>
      <c r="B196" s="179"/>
      <c r="C196" s="180" t="s">
        <v>343</v>
      </c>
      <c r="D196" s="180" t="s">
        <v>176</v>
      </c>
      <c r="E196" s="181" t="s">
        <v>1774</v>
      </c>
      <c r="F196" s="182" t="s">
        <v>1775</v>
      </c>
      <c r="G196" s="183" t="s">
        <v>1312</v>
      </c>
      <c r="H196" s="184">
        <v>14</v>
      </c>
      <c r="I196" s="185"/>
      <c r="J196" s="186">
        <f>ROUND(I196*H196,2)</f>
        <v>0</v>
      </c>
      <c r="K196" s="182" t="s">
        <v>1</v>
      </c>
      <c r="L196" s="39"/>
      <c r="M196" s="187" t="s">
        <v>1</v>
      </c>
      <c r="N196" s="188" t="s">
        <v>38</v>
      </c>
      <c r="O196" s="77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1" t="s">
        <v>278</v>
      </c>
      <c r="AT196" s="191" t="s">
        <v>176</v>
      </c>
      <c r="AU196" s="191" t="s">
        <v>83</v>
      </c>
      <c r="AY196" s="19" t="s">
        <v>174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81</v>
      </c>
      <c r="BK196" s="192">
        <f>ROUND(I196*H196,2)</f>
        <v>0</v>
      </c>
      <c r="BL196" s="19" t="s">
        <v>278</v>
      </c>
      <c r="BM196" s="191" t="s">
        <v>510</v>
      </c>
    </row>
    <row r="197" s="2" customFormat="1">
      <c r="A197" s="38"/>
      <c r="B197" s="39"/>
      <c r="C197" s="38"/>
      <c r="D197" s="193" t="s">
        <v>183</v>
      </c>
      <c r="E197" s="38"/>
      <c r="F197" s="194" t="s">
        <v>1775</v>
      </c>
      <c r="G197" s="38"/>
      <c r="H197" s="38"/>
      <c r="I197" s="195"/>
      <c r="J197" s="38"/>
      <c r="K197" s="38"/>
      <c r="L197" s="39"/>
      <c r="M197" s="196"/>
      <c r="N197" s="197"/>
      <c r="O197" s="77"/>
      <c r="P197" s="77"/>
      <c r="Q197" s="77"/>
      <c r="R197" s="77"/>
      <c r="S197" s="77"/>
      <c r="T197" s="7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9" t="s">
        <v>183</v>
      </c>
      <c r="AU197" s="19" t="s">
        <v>83</v>
      </c>
    </row>
    <row r="198" s="2" customFormat="1" ht="24.15" customHeight="1">
      <c r="A198" s="38"/>
      <c r="B198" s="179"/>
      <c r="C198" s="180" t="s">
        <v>353</v>
      </c>
      <c r="D198" s="180" t="s">
        <v>176</v>
      </c>
      <c r="E198" s="181" t="s">
        <v>1776</v>
      </c>
      <c r="F198" s="182" t="s">
        <v>1777</v>
      </c>
      <c r="G198" s="183" t="s">
        <v>1312</v>
      </c>
      <c r="H198" s="184">
        <v>28</v>
      </c>
      <c r="I198" s="185"/>
      <c r="J198" s="186">
        <f>ROUND(I198*H198,2)</f>
        <v>0</v>
      </c>
      <c r="K198" s="182" t="s">
        <v>1</v>
      </c>
      <c r="L198" s="39"/>
      <c r="M198" s="187" t="s">
        <v>1</v>
      </c>
      <c r="N198" s="188" t="s">
        <v>38</v>
      </c>
      <c r="O198" s="77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1" t="s">
        <v>278</v>
      </c>
      <c r="AT198" s="191" t="s">
        <v>176</v>
      </c>
      <c r="AU198" s="191" t="s">
        <v>83</v>
      </c>
      <c r="AY198" s="19" t="s">
        <v>174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81</v>
      </c>
      <c r="BK198" s="192">
        <f>ROUND(I198*H198,2)</f>
        <v>0</v>
      </c>
      <c r="BL198" s="19" t="s">
        <v>278</v>
      </c>
      <c r="BM198" s="191" t="s">
        <v>523</v>
      </c>
    </row>
    <row r="199" s="2" customFormat="1">
      <c r="A199" s="38"/>
      <c r="B199" s="39"/>
      <c r="C199" s="38"/>
      <c r="D199" s="193" t="s">
        <v>183</v>
      </c>
      <c r="E199" s="38"/>
      <c r="F199" s="194" t="s">
        <v>1777</v>
      </c>
      <c r="G199" s="38"/>
      <c r="H199" s="38"/>
      <c r="I199" s="195"/>
      <c r="J199" s="38"/>
      <c r="K199" s="38"/>
      <c r="L199" s="39"/>
      <c r="M199" s="196"/>
      <c r="N199" s="197"/>
      <c r="O199" s="77"/>
      <c r="P199" s="77"/>
      <c r="Q199" s="77"/>
      <c r="R199" s="77"/>
      <c r="S199" s="77"/>
      <c r="T199" s="7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183</v>
      </c>
      <c r="AU199" s="19" t="s">
        <v>83</v>
      </c>
    </row>
    <row r="200" s="2" customFormat="1" ht="21.75" customHeight="1">
      <c r="A200" s="38"/>
      <c r="B200" s="179"/>
      <c r="C200" s="180" t="s">
        <v>361</v>
      </c>
      <c r="D200" s="180" t="s">
        <v>176</v>
      </c>
      <c r="E200" s="181" t="s">
        <v>1778</v>
      </c>
      <c r="F200" s="182" t="s">
        <v>1779</v>
      </c>
      <c r="G200" s="183" t="s">
        <v>1258</v>
      </c>
      <c r="H200" s="184">
        <v>14</v>
      </c>
      <c r="I200" s="185"/>
      <c r="J200" s="186">
        <f>ROUND(I200*H200,2)</f>
        <v>0</v>
      </c>
      <c r="K200" s="182" t="s">
        <v>180</v>
      </c>
      <c r="L200" s="39"/>
      <c r="M200" s="187" t="s">
        <v>1</v>
      </c>
      <c r="N200" s="188" t="s">
        <v>38</v>
      </c>
      <c r="O200" s="77"/>
      <c r="P200" s="189">
        <f>O200*H200</f>
        <v>0</v>
      </c>
      <c r="Q200" s="189">
        <v>0.04897982</v>
      </c>
      <c r="R200" s="189">
        <f>Q200*H200</f>
        <v>0.68571747999999999</v>
      </c>
      <c r="S200" s="189">
        <v>0</v>
      </c>
      <c r="T200" s="19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1" t="s">
        <v>278</v>
      </c>
      <c r="AT200" s="191" t="s">
        <v>176</v>
      </c>
      <c r="AU200" s="191" t="s">
        <v>83</v>
      </c>
      <c r="AY200" s="19" t="s">
        <v>174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81</v>
      </c>
      <c r="BK200" s="192">
        <f>ROUND(I200*H200,2)</f>
        <v>0</v>
      </c>
      <c r="BL200" s="19" t="s">
        <v>278</v>
      </c>
      <c r="BM200" s="191" t="s">
        <v>535</v>
      </c>
    </row>
    <row r="201" s="2" customFormat="1">
      <c r="A201" s="38"/>
      <c r="B201" s="39"/>
      <c r="C201" s="38"/>
      <c r="D201" s="193" t="s">
        <v>183</v>
      </c>
      <c r="E201" s="38"/>
      <c r="F201" s="194" t="s">
        <v>1780</v>
      </c>
      <c r="G201" s="38"/>
      <c r="H201" s="38"/>
      <c r="I201" s="195"/>
      <c r="J201" s="38"/>
      <c r="K201" s="38"/>
      <c r="L201" s="39"/>
      <c r="M201" s="196"/>
      <c r="N201" s="197"/>
      <c r="O201" s="77"/>
      <c r="P201" s="77"/>
      <c r="Q201" s="77"/>
      <c r="R201" s="77"/>
      <c r="S201" s="77"/>
      <c r="T201" s="7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9" t="s">
        <v>183</v>
      </c>
      <c r="AU201" s="19" t="s">
        <v>83</v>
      </c>
    </row>
    <row r="202" s="2" customFormat="1" ht="37.8" customHeight="1">
      <c r="A202" s="38"/>
      <c r="B202" s="179"/>
      <c r="C202" s="180" t="s">
        <v>367</v>
      </c>
      <c r="D202" s="180" t="s">
        <v>176</v>
      </c>
      <c r="E202" s="181" t="s">
        <v>1781</v>
      </c>
      <c r="F202" s="182" t="s">
        <v>1782</v>
      </c>
      <c r="G202" s="183" t="s">
        <v>1312</v>
      </c>
      <c r="H202" s="184">
        <v>25</v>
      </c>
      <c r="I202" s="185"/>
      <c r="J202" s="186">
        <f>ROUND(I202*H202,2)</f>
        <v>0</v>
      </c>
      <c r="K202" s="182" t="s">
        <v>1</v>
      </c>
      <c r="L202" s="39"/>
      <c r="M202" s="187" t="s">
        <v>1</v>
      </c>
      <c r="N202" s="188" t="s">
        <v>38</v>
      </c>
      <c r="O202" s="77"/>
      <c r="P202" s="189">
        <f>O202*H202</f>
        <v>0</v>
      </c>
      <c r="Q202" s="189">
        <v>0</v>
      </c>
      <c r="R202" s="189">
        <f>Q202*H202</f>
        <v>0</v>
      </c>
      <c r="S202" s="189">
        <v>0</v>
      </c>
      <c r="T202" s="19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1" t="s">
        <v>278</v>
      </c>
      <c r="AT202" s="191" t="s">
        <v>176</v>
      </c>
      <c r="AU202" s="191" t="s">
        <v>83</v>
      </c>
      <c r="AY202" s="19" t="s">
        <v>174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9" t="s">
        <v>81</v>
      </c>
      <c r="BK202" s="192">
        <f>ROUND(I202*H202,2)</f>
        <v>0</v>
      </c>
      <c r="BL202" s="19" t="s">
        <v>278</v>
      </c>
      <c r="BM202" s="191" t="s">
        <v>547</v>
      </c>
    </row>
    <row r="203" s="2" customFormat="1">
      <c r="A203" s="38"/>
      <c r="B203" s="39"/>
      <c r="C203" s="38"/>
      <c r="D203" s="193" t="s">
        <v>183</v>
      </c>
      <c r="E203" s="38"/>
      <c r="F203" s="194" t="s">
        <v>1782</v>
      </c>
      <c r="G203" s="38"/>
      <c r="H203" s="38"/>
      <c r="I203" s="195"/>
      <c r="J203" s="38"/>
      <c r="K203" s="38"/>
      <c r="L203" s="39"/>
      <c r="M203" s="196"/>
      <c r="N203" s="197"/>
      <c r="O203" s="77"/>
      <c r="P203" s="77"/>
      <c r="Q203" s="77"/>
      <c r="R203" s="77"/>
      <c r="S203" s="77"/>
      <c r="T203" s="7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9" t="s">
        <v>183</v>
      </c>
      <c r="AU203" s="19" t="s">
        <v>83</v>
      </c>
    </row>
    <row r="204" s="2" customFormat="1" ht="16.5" customHeight="1">
      <c r="A204" s="38"/>
      <c r="B204" s="179"/>
      <c r="C204" s="180" t="s">
        <v>374</v>
      </c>
      <c r="D204" s="180" t="s">
        <v>176</v>
      </c>
      <c r="E204" s="181" t="s">
        <v>1783</v>
      </c>
      <c r="F204" s="182" t="s">
        <v>1784</v>
      </c>
      <c r="G204" s="183" t="s">
        <v>202</v>
      </c>
      <c r="H204" s="184">
        <v>14</v>
      </c>
      <c r="I204" s="185"/>
      <c r="J204" s="186">
        <f>ROUND(I204*H204,2)</f>
        <v>0</v>
      </c>
      <c r="K204" s="182" t="s">
        <v>180</v>
      </c>
      <c r="L204" s="39"/>
      <c r="M204" s="187" t="s">
        <v>1</v>
      </c>
      <c r="N204" s="188" t="s">
        <v>38</v>
      </c>
      <c r="O204" s="77"/>
      <c r="P204" s="189">
        <f>O204*H204</f>
        <v>0</v>
      </c>
      <c r="Q204" s="189">
        <v>0</v>
      </c>
      <c r="R204" s="189">
        <f>Q204*H204</f>
        <v>0</v>
      </c>
      <c r="S204" s="189">
        <v>0.0022499999999999998</v>
      </c>
      <c r="T204" s="190">
        <f>S204*H204</f>
        <v>0.0315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1" t="s">
        <v>278</v>
      </c>
      <c r="AT204" s="191" t="s">
        <v>176</v>
      </c>
      <c r="AU204" s="191" t="s">
        <v>83</v>
      </c>
      <c r="AY204" s="19" t="s">
        <v>174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81</v>
      </c>
      <c r="BK204" s="192">
        <f>ROUND(I204*H204,2)</f>
        <v>0</v>
      </c>
      <c r="BL204" s="19" t="s">
        <v>278</v>
      </c>
      <c r="BM204" s="191" t="s">
        <v>557</v>
      </c>
    </row>
    <row r="205" s="2" customFormat="1">
      <c r="A205" s="38"/>
      <c r="B205" s="39"/>
      <c r="C205" s="38"/>
      <c r="D205" s="193" t="s">
        <v>183</v>
      </c>
      <c r="E205" s="38"/>
      <c r="F205" s="194" t="s">
        <v>1785</v>
      </c>
      <c r="G205" s="38"/>
      <c r="H205" s="38"/>
      <c r="I205" s="195"/>
      <c r="J205" s="38"/>
      <c r="K205" s="38"/>
      <c r="L205" s="39"/>
      <c r="M205" s="196"/>
      <c r="N205" s="197"/>
      <c r="O205" s="77"/>
      <c r="P205" s="77"/>
      <c r="Q205" s="77"/>
      <c r="R205" s="77"/>
      <c r="S205" s="77"/>
      <c r="T205" s="7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9" t="s">
        <v>183</v>
      </c>
      <c r="AU205" s="19" t="s">
        <v>83</v>
      </c>
    </row>
    <row r="206" s="2" customFormat="1" ht="55.5" customHeight="1">
      <c r="A206" s="38"/>
      <c r="B206" s="179"/>
      <c r="C206" s="180" t="s">
        <v>382</v>
      </c>
      <c r="D206" s="180" t="s">
        <v>176</v>
      </c>
      <c r="E206" s="181" t="s">
        <v>1786</v>
      </c>
      <c r="F206" s="182" t="s">
        <v>1787</v>
      </c>
      <c r="G206" s="183" t="s">
        <v>202</v>
      </c>
      <c r="H206" s="184">
        <v>14</v>
      </c>
      <c r="I206" s="185"/>
      <c r="J206" s="186">
        <f>ROUND(I206*H206,2)</f>
        <v>0</v>
      </c>
      <c r="K206" s="182" t="s">
        <v>1</v>
      </c>
      <c r="L206" s="39"/>
      <c r="M206" s="187" t="s">
        <v>1</v>
      </c>
      <c r="N206" s="188" t="s">
        <v>38</v>
      </c>
      <c r="O206" s="77"/>
      <c r="P206" s="189">
        <f>O206*H206</f>
        <v>0</v>
      </c>
      <c r="Q206" s="189">
        <v>0</v>
      </c>
      <c r="R206" s="189">
        <f>Q206*H206</f>
        <v>0</v>
      </c>
      <c r="S206" s="189">
        <v>0</v>
      </c>
      <c r="T206" s="19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1" t="s">
        <v>278</v>
      </c>
      <c r="AT206" s="191" t="s">
        <v>176</v>
      </c>
      <c r="AU206" s="191" t="s">
        <v>83</v>
      </c>
      <c r="AY206" s="19" t="s">
        <v>174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81</v>
      </c>
      <c r="BK206" s="192">
        <f>ROUND(I206*H206,2)</f>
        <v>0</v>
      </c>
      <c r="BL206" s="19" t="s">
        <v>278</v>
      </c>
      <c r="BM206" s="191" t="s">
        <v>567</v>
      </c>
    </row>
    <row r="207" s="2" customFormat="1">
      <c r="A207" s="38"/>
      <c r="B207" s="39"/>
      <c r="C207" s="38"/>
      <c r="D207" s="193" t="s">
        <v>183</v>
      </c>
      <c r="E207" s="38"/>
      <c r="F207" s="194" t="s">
        <v>1787</v>
      </c>
      <c r="G207" s="38"/>
      <c r="H207" s="38"/>
      <c r="I207" s="195"/>
      <c r="J207" s="38"/>
      <c r="K207" s="38"/>
      <c r="L207" s="39"/>
      <c r="M207" s="196"/>
      <c r="N207" s="197"/>
      <c r="O207" s="77"/>
      <c r="P207" s="77"/>
      <c r="Q207" s="77"/>
      <c r="R207" s="77"/>
      <c r="S207" s="77"/>
      <c r="T207" s="7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183</v>
      </c>
      <c r="AU207" s="19" t="s">
        <v>83</v>
      </c>
    </row>
    <row r="208" s="2" customFormat="1" ht="33" customHeight="1">
      <c r="A208" s="38"/>
      <c r="B208" s="179"/>
      <c r="C208" s="180" t="s">
        <v>387</v>
      </c>
      <c r="D208" s="180" t="s">
        <v>176</v>
      </c>
      <c r="E208" s="181" t="s">
        <v>1788</v>
      </c>
      <c r="F208" s="182" t="s">
        <v>1789</v>
      </c>
      <c r="G208" s="183" t="s">
        <v>202</v>
      </c>
      <c r="H208" s="184">
        <v>14</v>
      </c>
      <c r="I208" s="185"/>
      <c r="J208" s="186">
        <f>ROUND(I208*H208,2)</f>
        <v>0</v>
      </c>
      <c r="K208" s="182" t="s">
        <v>1</v>
      </c>
      <c r="L208" s="39"/>
      <c r="M208" s="187" t="s">
        <v>1</v>
      </c>
      <c r="N208" s="188" t="s">
        <v>38</v>
      </c>
      <c r="O208" s="77"/>
      <c r="P208" s="189">
        <f>O208*H208</f>
        <v>0</v>
      </c>
      <c r="Q208" s="189">
        <v>0</v>
      </c>
      <c r="R208" s="189">
        <f>Q208*H208</f>
        <v>0</v>
      </c>
      <c r="S208" s="189">
        <v>0</v>
      </c>
      <c r="T208" s="19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1" t="s">
        <v>278</v>
      </c>
      <c r="AT208" s="191" t="s">
        <v>176</v>
      </c>
      <c r="AU208" s="191" t="s">
        <v>83</v>
      </c>
      <c r="AY208" s="19" t="s">
        <v>174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81</v>
      </c>
      <c r="BK208" s="192">
        <f>ROUND(I208*H208,2)</f>
        <v>0</v>
      </c>
      <c r="BL208" s="19" t="s">
        <v>278</v>
      </c>
      <c r="BM208" s="191" t="s">
        <v>578</v>
      </c>
    </row>
    <row r="209" s="2" customFormat="1">
      <c r="A209" s="38"/>
      <c r="B209" s="39"/>
      <c r="C209" s="38"/>
      <c r="D209" s="193" t="s">
        <v>183</v>
      </c>
      <c r="E209" s="38"/>
      <c r="F209" s="194" t="s">
        <v>1789</v>
      </c>
      <c r="G209" s="38"/>
      <c r="H209" s="38"/>
      <c r="I209" s="195"/>
      <c r="J209" s="38"/>
      <c r="K209" s="38"/>
      <c r="L209" s="39"/>
      <c r="M209" s="196"/>
      <c r="N209" s="197"/>
      <c r="O209" s="77"/>
      <c r="P209" s="77"/>
      <c r="Q209" s="77"/>
      <c r="R209" s="77"/>
      <c r="S209" s="77"/>
      <c r="T209" s="7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9" t="s">
        <v>183</v>
      </c>
      <c r="AU209" s="19" t="s">
        <v>83</v>
      </c>
    </row>
    <row r="210" s="2" customFormat="1" ht="24.15" customHeight="1">
      <c r="A210" s="38"/>
      <c r="B210" s="179"/>
      <c r="C210" s="180" t="s">
        <v>392</v>
      </c>
      <c r="D210" s="180" t="s">
        <v>176</v>
      </c>
      <c r="E210" s="181" t="s">
        <v>1790</v>
      </c>
      <c r="F210" s="182" t="s">
        <v>1791</v>
      </c>
      <c r="G210" s="183" t="s">
        <v>1792</v>
      </c>
      <c r="H210" s="184">
        <v>14</v>
      </c>
      <c r="I210" s="185"/>
      <c r="J210" s="186">
        <f>ROUND(I210*H210,2)</f>
        <v>0</v>
      </c>
      <c r="K210" s="182" t="s">
        <v>1</v>
      </c>
      <c r="L210" s="39"/>
      <c r="M210" s="187" t="s">
        <v>1</v>
      </c>
      <c r="N210" s="188" t="s">
        <v>38</v>
      </c>
      <c r="O210" s="77"/>
      <c r="P210" s="189">
        <f>O210*H210</f>
        <v>0</v>
      </c>
      <c r="Q210" s="189">
        <v>0</v>
      </c>
      <c r="R210" s="189">
        <f>Q210*H210</f>
        <v>0</v>
      </c>
      <c r="S210" s="189">
        <v>0</v>
      </c>
      <c r="T210" s="19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278</v>
      </c>
      <c r="AT210" s="191" t="s">
        <v>176</v>
      </c>
      <c r="AU210" s="191" t="s">
        <v>83</v>
      </c>
      <c r="AY210" s="19" t="s">
        <v>174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81</v>
      </c>
      <c r="BK210" s="192">
        <f>ROUND(I210*H210,2)</f>
        <v>0</v>
      </c>
      <c r="BL210" s="19" t="s">
        <v>278</v>
      </c>
      <c r="BM210" s="191" t="s">
        <v>589</v>
      </c>
    </row>
    <row r="211" s="2" customFormat="1">
      <c r="A211" s="38"/>
      <c r="B211" s="39"/>
      <c r="C211" s="38"/>
      <c r="D211" s="193" t="s">
        <v>183</v>
      </c>
      <c r="E211" s="38"/>
      <c r="F211" s="194" t="s">
        <v>1791</v>
      </c>
      <c r="G211" s="38"/>
      <c r="H211" s="38"/>
      <c r="I211" s="195"/>
      <c r="J211" s="38"/>
      <c r="K211" s="38"/>
      <c r="L211" s="39"/>
      <c r="M211" s="196"/>
      <c r="N211" s="197"/>
      <c r="O211" s="77"/>
      <c r="P211" s="77"/>
      <c r="Q211" s="77"/>
      <c r="R211" s="77"/>
      <c r="S211" s="77"/>
      <c r="T211" s="7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9" t="s">
        <v>183</v>
      </c>
      <c r="AU211" s="19" t="s">
        <v>83</v>
      </c>
    </row>
    <row r="212" s="2" customFormat="1" ht="21.75" customHeight="1">
      <c r="A212" s="38"/>
      <c r="B212" s="179"/>
      <c r="C212" s="180" t="s">
        <v>397</v>
      </c>
      <c r="D212" s="180" t="s">
        <v>176</v>
      </c>
      <c r="E212" s="181" t="s">
        <v>1793</v>
      </c>
      <c r="F212" s="182" t="s">
        <v>1794</v>
      </c>
      <c r="G212" s="183" t="s">
        <v>202</v>
      </c>
      <c r="H212" s="184">
        <v>14</v>
      </c>
      <c r="I212" s="185"/>
      <c r="J212" s="186">
        <f>ROUND(I212*H212,2)</f>
        <v>0</v>
      </c>
      <c r="K212" s="182" t="s">
        <v>1</v>
      </c>
      <c r="L212" s="39"/>
      <c r="M212" s="187" t="s">
        <v>1</v>
      </c>
      <c r="N212" s="188" t="s">
        <v>38</v>
      </c>
      <c r="O212" s="77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1" t="s">
        <v>278</v>
      </c>
      <c r="AT212" s="191" t="s">
        <v>176</v>
      </c>
      <c r="AU212" s="191" t="s">
        <v>83</v>
      </c>
      <c r="AY212" s="19" t="s">
        <v>174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81</v>
      </c>
      <c r="BK212" s="192">
        <f>ROUND(I212*H212,2)</f>
        <v>0</v>
      </c>
      <c r="BL212" s="19" t="s">
        <v>278</v>
      </c>
      <c r="BM212" s="191" t="s">
        <v>602</v>
      </c>
    </row>
    <row r="213" s="2" customFormat="1">
      <c r="A213" s="38"/>
      <c r="B213" s="39"/>
      <c r="C213" s="38"/>
      <c r="D213" s="193" t="s">
        <v>183</v>
      </c>
      <c r="E213" s="38"/>
      <c r="F213" s="194" t="s">
        <v>1794</v>
      </c>
      <c r="G213" s="38"/>
      <c r="H213" s="38"/>
      <c r="I213" s="195"/>
      <c r="J213" s="38"/>
      <c r="K213" s="38"/>
      <c r="L213" s="39"/>
      <c r="M213" s="196"/>
      <c r="N213" s="197"/>
      <c r="O213" s="77"/>
      <c r="P213" s="77"/>
      <c r="Q213" s="77"/>
      <c r="R213" s="77"/>
      <c r="S213" s="77"/>
      <c r="T213" s="7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9" t="s">
        <v>183</v>
      </c>
      <c r="AU213" s="19" t="s">
        <v>83</v>
      </c>
    </row>
    <row r="214" s="2" customFormat="1" ht="33" customHeight="1">
      <c r="A214" s="38"/>
      <c r="B214" s="179"/>
      <c r="C214" s="180" t="s">
        <v>402</v>
      </c>
      <c r="D214" s="180" t="s">
        <v>176</v>
      </c>
      <c r="E214" s="181" t="s">
        <v>1795</v>
      </c>
      <c r="F214" s="182" t="s">
        <v>1796</v>
      </c>
      <c r="G214" s="183" t="s">
        <v>202</v>
      </c>
      <c r="H214" s="184">
        <v>14</v>
      </c>
      <c r="I214" s="185"/>
      <c r="J214" s="186">
        <f>ROUND(I214*H214,2)</f>
        <v>0</v>
      </c>
      <c r="K214" s="182" t="s">
        <v>1</v>
      </c>
      <c r="L214" s="39"/>
      <c r="M214" s="187" t="s">
        <v>1</v>
      </c>
      <c r="N214" s="188" t="s">
        <v>38</v>
      </c>
      <c r="O214" s="77"/>
      <c r="P214" s="189">
        <f>O214*H214</f>
        <v>0</v>
      </c>
      <c r="Q214" s="189">
        <v>0</v>
      </c>
      <c r="R214" s="189">
        <f>Q214*H214</f>
        <v>0</v>
      </c>
      <c r="S214" s="189">
        <v>0</v>
      </c>
      <c r="T214" s="19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1" t="s">
        <v>278</v>
      </c>
      <c r="AT214" s="191" t="s">
        <v>176</v>
      </c>
      <c r="AU214" s="191" t="s">
        <v>83</v>
      </c>
      <c r="AY214" s="19" t="s">
        <v>174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81</v>
      </c>
      <c r="BK214" s="192">
        <f>ROUND(I214*H214,2)</f>
        <v>0</v>
      </c>
      <c r="BL214" s="19" t="s">
        <v>278</v>
      </c>
      <c r="BM214" s="191" t="s">
        <v>610</v>
      </c>
    </row>
    <row r="215" s="2" customFormat="1">
      <c r="A215" s="38"/>
      <c r="B215" s="39"/>
      <c r="C215" s="38"/>
      <c r="D215" s="193" t="s">
        <v>183</v>
      </c>
      <c r="E215" s="38"/>
      <c r="F215" s="194" t="s">
        <v>1796</v>
      </c>
      <c r="G215" s="38"/>
      <c r="H215" s="38"/>
      <c r="I215" s="195"/>
      <c r="J215" s="38"/>
      <c r="K215" s="38"/>
      <c r="L215" s="39"/>
      <c r="M215" s="196"/>
      <c r="N215" s="197"/>
      <c r="O215" s="77"/>
      <c r="P215" s="77"/>
      <c r="Q215" s="77"/>
      <c r="R215" s="77"/>
      <c r="S215" s="77"/>
      <c r="T215" s="7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9" t="s">
        <v>183</v>
      </c>
      <c r="AU215" s="19" t="s">
        <v>83</v>
      </c>
    </row>
    <row r="216" s="2" customFormat="1" ht="24.15" customHeight="1">
      <c r="A216" s="38"/>
      <c r="B216" s="179"/>
      <c r="C216" s="180" t="s">
        <v>411</v>
      </c>
      <c r="D216" s="180" t="s">
        <v>176</v>
      </c>
      <c r="E216" s="181" t="s">
        <v>1797</v>
      </c>
      <c r="F216" s="182" t="s">
        <v>1798</v>
      </c>
      <c r="G216" s="183" t="s">
        <v>202</v>
      </c>
      <c r="H216" s="184">
        <v>14</v>
      </c>
      <c r="I216" s="185"/>
      <c r="J216" s="186">
        <f>ROUND(I216*H216,2)</f>
        <v>0</v>
      </c>
      <c r="K216" s="182" t="s">
        <v>180</v>
      </c>
      <c r="L216" s="39"/>
      <c r="M216" s="187" t="s">
        <v>1</v>
      </c>
      <c r="N216" s="188" t="s">
        <v>38</v>
      </c>
      <c r="O216" s="77"/>
      <c r="P216" s="189">
        <f>O216*H216</f>
        <v>0</v>
      </c>
      <c r="Q216" s="189">
        <v>0.00075000000000000002</v>
      </c>
      <c r="R216" s="189">
        <f>Q216*H216</f>
        <v>0.010500000000000001</v>
      </c>
      <c r="S216" s="189">
        <v>0</v>
      </c>
      <c r="T216" s="19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1" t="s">
        <v>278</v>
      </c>
      <c r="AT216" s="191" t="s">
        <v>176</v>
      </c>
      <c r="AU216" s="191" t="s">
        <v>83</v>
      </c>
      <c r="AY216" s="19" t="s">
        <v>174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81</v>
      </c>
      <c r="BK216" s="192">
        <f>ROUND(I216*H216,2)</f>
        <v>0</v>
      </c>
      <c r="BL216" s="19" t="s">
        <v>278</v>
      </c>
      <c r="BM216" s="191" t="s">
        <v>620</v>
      </c>
    </row>
    <row r="217" s="2" customFormat="1">
      <c r="A217" s="38"/>
      <c r="B217" s="39"/>
      <c r="C217" s="38"/>
      <c r="D217" s="193" t="s">
        <v>183</v>
      </c>
      <c r="E217" s="38"/>
      <c r="F217" s="194" t="s">
        <v>1799</v>
      </c>
      <c r="G217" s="38"/>
      <c r="H217" s="38"/>
      <c r="I217" s="195"/>
      <c r="J217" s="38"/>
      <c r="K217" s="38"/>
      <c r="L217" s="39"/>
      <c r="M217" s="196"/>
      <c r="N217" s="197"/>
      <c r="O217" s="77"/>
      <c r="P217" s="77"/>
      <c r="Q217" s="77"/>
      <c r="R217" s="77"/>
      <c r="S217" s="77"/>
      <c r="T217" s="7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9" t="s">
        <v>183</v>
      </c>
      <c r="AU217" s="19" t="s">
        <v>83</v>
      </c>
    </row>
    <row r="218" s="2" customFormat="1" ht="24.15" customHeight="1">
      <c r="A218" s="38"/>
      <c r="B218" s="179"/>
      <c r="C218" s="180" t="s">
        <v>418</v>
      </c>
      <c r="D218" s="180" t="s">
        <v>176</v>
      </c>
      <c r="E218" s="181" t="s">
        <v>1800</v>
      </c>
      <c r="F218" s="182" t="s">
        <v>1801</v>
      </c>
      <c r="G218" s="183" t="s">
        <v>749</v>
      </c>
      <c r="H218" s="232"/>
      <c r="I218" s="185"/>
      <c r="J218" s="186">
        <f>ROUND(I218*H218,2)</f>
        <v>0</v>
      </c>
      <c r="K218" s="182" t="s">
        <v>180</v>
      </c>
      <c r="L218" s="39"/>
      <c r="M218" s="187" t="s">
        <v>1</v>
      </c>
      <c r="N218" s="188" t="s">
        <v>38</v>
      </c>
      <c r="O218" s="77"/>
      <c r="P218" s="189">
        <f>O218*H218</f>
        <v>0</v>
      </c>
      <c r="Q218" s="189">
        <v>0</v>
      </c>
      <c r="R218" s="189">
        <f>Q218*H218</f>
        <v>0</v>
      </c>
      <c r="S218" s="189">
        <v>0</v>
      </c>
      <c r="T218" s="19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1" t="s">
        <v>278</v>
      </c>
      <c r="AT218" s="191" t="s">
        <v>176</v>
      </c>
      <c r="AU218" s="191" t="s">
        <v>83</v>
      </c>
      <c r="AY218" s="19" t="s">
        <v>174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9" t="s">
        <v>81</v>
      </c>
      <c r="BK218" s="192">
        <f>ROUND(I218*H218,2)</f>
        <v>0</v>
      </c>
      <c r="BL218" s="19" t="s">
        <v>278</v>
      </c>
      <c r="BM218" s="191" t="s">
        <v>1802</v>
      </c>
    </row>
    <row r="219" s="2" customFormat="1">
      <c r="A219" s="38"/>
      <c r="B219" s="39"/>
      <c r="C219" s="38"/>
      <c r="D219" s="193" t="s">
        <v>183</v>
      </c>
      <c r="E219" s="38"/>
      <c r="F219" s="194" t="s">
        <v>1803</v>
      </c>
      <c r="G219" s="38"/>
      <c r="H219" s="38"/>
      <c r="I219" s="195"/>
      <c r="J219" s="38"/>
      <c r="K219" s="38"/>
      <c r="L219" s="39"/>
      <c r="M219" s="241"/>
      <c r="N219" s="242"/>
      <c r="O219" s="243"/>
      <c r="P219" s="243"/>
      <c r="Q219" s="243"/>
      <c r="R219" s="243"/>
      <c r="S219" s="243"/>
      <c r="T219" s="244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9" t="s">
        <v>183</v>
      </c>
      <c r="AU219" s="19" t="s">
        <v>83</v>
      </c>
    </row>
    <row r="220" s="2" customFormat="1" ht="6.96" customHeight="1">
      <c r="A220" s="38"/>
      <c r="B220" s="60"/>
      <c r="C220" s="61"/>
      <c r="D220" s="61"/>
      <c r="E220" s="61"/>
      <c r="F220" s="61"/>
      <c r="G220" s="61"/>
      <c r="H220" s="61"/>
      <c r="I220" s="61"/>
      <c r="J220" s="61"/>
      <c r="K220" s="61"/>
      <c r="L220" s="39"/>
      <c r="M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</row>
  </sheetData>
  <autoFilter ref="C122:K219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127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128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15. 10. 2025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 xml:space="preserve"> </v>
      </c>
      <c r="F15" s="38"/>
      <c r="G15" s="38"/>
      <c r="H15" s="38"/>
      <c r="I15" s="32" t="s">
        <v>26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26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26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31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26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32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0"/>
      <c r="B27" s="131"/>
      <c r="C27" s="130"/>
      <c r="D27" s="130"/>
      <c r="E27" s="36" t="s">
        <v>1</v>
      </c>
      <c r="F27" s="36"/>
      <c r="G27" s="36"/>
      <c r="H27" s="36"/>
      <c r="I27" s="130"/>
      <c r="J27" s="130"/>
      <c r="K27" s="130"/>
      <c r="L27" s="132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3" t="s">
        <v>33</v>
      </c>
      <c r="E30" s="38"/>
      <c r="F30" s="38"/>
      <c r="G30" s="38"/>
      <c r="H30" s="38"/>
      <c r="I30" s="38"/>
      <c r="J30" s="96">
        <f>ROUND(J141,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35</v>
      </c>
      <c r="G32" s="38"/>
      <c r="H32" s="38"/>
      <c r="I32" s="43" t="s">
        <v>34</v>
      </c>
      <c r="J32" s="43" t="s">
        <v>36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4" t="s">
        <v>37</v>
      </c>
      <c r="E33" s="32" t="s">
        <v>38</v>
      </c>
      <c r="F33" s="135">
        <f>ROUND((SUM(BE141:BE924)),  2)</f>
        <v>0</v>
      </c>
      <c r="G33" s="38"/>
      <c r="H33" s="38"/>
      <c r="I33" s="136">
        <v>0.20999999999999999</v>
      </c>
      <c r="J33" s="135">
        <f>ROUND(((SUM(BE141:BE924))*I33),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39</v>
      </c>
      <c r="F34" s="135">
        <f>ROUND((SUM(BF141:BF924)),  2)</f>
        <v>0</v>
      </c>
      <c r="G34" s="38"/>
      <c r="H34" s="38"/>
      <c r="I34" s="136">
        <v>0.12</v>
      </c>
      <c r="J34" s="135">
        <f>ROUND(((SUM(BF141:BF924))*I34),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40</v>
      </c>
      <c r="F35" s="135">
        <f>ROUND((SUM(BG141:BG924)),  2)</f>
        <v>0</v>
      </c>
      <c r="G35" s="38"/>
      <c r="H35" s="38"/>
      <c r="I35" s="136">
        <v>0.20999999999999999</v>
      </c>
      <c r="J35" s="135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41</v>
      </c>
      <c r="F36" s="135">
        <f>ROUND((SUM(BH141:BH924)),  2)</f>
        <v>0</v>
      </c>
      <c r="G36" s="38"/>
      <c r="H36" s="38"/>
      <c r="I36" s="136">
        <v>0.12</v>
      </c>
      <c r="J36" s="135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ROUND((SUM(BI141:BI924)),  2)</f>
        <v>0</v>
      </c>
      <c r="G37" s="38"/>
      <c r="H37" s="38"/>
      <c r="I37" s="136">
        <v>0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43</v>
      </c>
      <c r="E39" s="81"/>
      <c r="F39" s="81"/>
      <c r="G39" s="139" t="s">
        <v>44</v>
      </c>
      <c r="H39" s="140" t="s">
        <v>45</v>
      </c>
      <c r="I39" s="81"/>
      <c r="J39" s="141">
        <f>SUM(J30:J37)</f>
        <v>0</v>
      </c>
      <c r="K39" s="142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D.1.1 - Architektonicko stavební řešení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 </v>
      </c>
      <c r="G89" s="38"/>
      <c r="H89" s="38"/>
      <c r="I89" s="32" t="s">
        <v>22</v>
      </c>
      <c r="J89" s="69" t="str">
        <f>IF(J12="","",J12)</f>
        <v>15. 10. 2025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 xml:space="preserve"> </v>
      </c>
      <c r="G91" s="38"/>
      <c r="H91" s="38"/>
      <c r="I91" s="32" t="s">
        <v>29</v>
      </c>
      <c r="J91" s="36" t="str">
        <f>E21</f>
        <v xml:space="preserve"> 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31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130</v>
      </c>
      <c r="D94" s="137"/>
      <c r="E94" s="137"/>
      <c r="F94" s="137"/>
      <c r="G94" s="137"/>
      <c r="H94" s="137"/>
      <c r="I94" s="137"/>
      <c r="J94" s="146" t="s">
        <v>131</v>
      </c>
      <c r="K94" s="137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132</v>
      </c>
      <c r="D96" s="38"/>
      <c r="E96" s="38"/>
      <c r="F96" s="38"/>
      <c r="G96" s="38"/>
      <c r="H96" s="38"/>
      <c r="I96" s="38"/>
      <c r="J96" s="96">
        <f>J141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133</v>
      </c>
    </row>
    <row r="97" s="9" customFormat="1" ht="24.96" customHeight="1">
      <c r="A97" s="9"/>
      <c r="B97" s="148"/>
      <c r="C97" s="9"/>
      <c r="D97" s="149" t="s">
        <v>134</v>
      </c>
      <c r="E97" s="150"/>
      <c r="F97" s="150"/>
      <c r="G97" s="150"/>
      <c r="H97" s="150"/>
      <c r="I97" s="150"/>
      <c r="J97" s="151">
        <f>J142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135</v>
      </c>
      <c r="E98" s="154"/>
      <c r="F98" s="154"/>
      <c r="G98" s="154"/>
      <c r="H98" s="154"/>
      <c r="I98" s="154"/>
      <c r="J98" s="155">
        <f>J143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136</v>
      </c>
      <c r="E99" s="154"/>
      <c r="F99" s="154"/>
      <c r="G99" s="154"/>
      <c r="H99" s="154"/>
      <c r="I99" s="154"/>
      <c r="J99" s="155">
        <f>J196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137</v>
      </c>
      <c r="E100" s="154"/>
      <c r="F100" s="154"/>
      <c r="G100" s="154"/>
      <c r="H100" s="154"/>
      <c r="I100" s="154"/>
      <c r="J100" s="155">
        <f>J209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138</v>
      </c>
      <c r="E101" s="154"/>
      <c r="F101" s="154"/>
      <c r="G101" s="154"/>
      <c r="H101" s="154"/>
      <c r="I101" s="154"/>
      <c r="J101" s="155">
        <f>J224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139</v>
      </c>
      <c r="E102" s="154"/>
      <c r="F102" s="154"/>
      <c r="G102" s="154"/>
      <c r="H102" s="154"/>
      <c r="I102" s="154"/>
      <c r="J102" s="155">
        <f>J393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140</v>
      </c>
      <c r="E103" s="154"/>
      <c r="F103" s="154"/>
      <c r="G103" s="154"/>
      <c r="H103" s="154"/>
      <c r="I103" s="154"/>
      <c r="J103" s="155">
        <f>J487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141</v>
      </c>
      <c r="E104" s="154"/>
      <c r="F104" s="154"/>
      <c r="G104" s="154"/>
      <c r="H104" s="154"/>
      <c r="I104" s="154"/>
      <c r="J104" s="155">
        <f>J497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8"/>
      <c r="C105" s="9"/>
      <c r="D105" s="149" t="s">
        <v>142</v>
      </c>
      <c r="E105" s="150"/>
      <c r="F105" s="150"/>
      <c r="G105" s="150"/>
      <c r="H105" s="150"/>
      <c r="I105" s="150"/>
      <c r="J105" s="151">
        <f>J500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2"/>
      <c r="C106" s="10"/>
      <c r="D106" s="153" t="s">
        <v>143</v>
      </c>
      <c r="E106" s="154"/>
      <c r="F106" s="154"/>
      <c r="G106" s="154"/>
      <c r="H106" s="154"/>
      <c r="I106" s="154"/>
      <c r="J106" s="155">
        <f>J501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144</v>
      </c>
      <c r="E107" s="154"/>
      <c r="F107" s="154"/>
      <c r="G107" s="154"/>
      <c r="H107" s="154"/>
      <c r="I107" s="154"/>
      <c r="J107" s="155">
        <f>J532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145</v>
      </c>
      <c r="E108" s="154"/>
      <c r="F108" s="154"/>
      <c r="G108" s="154"/>
      <c r="H108" s="154"/>
      <c r="I108" s="154"/>
      <c r="J108" s="155">
        <f>J562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2"/>
      <c r="C109" s="10"/>
      <c r="D109" s="153" t="s">
        <v>146</v>
      </c>
      <c r="E109" s="154"/>
      <c r="F109" s="154"/>
      <c r="G109" s="154"/>
      <c r="H109" s="154"/>
      <c r="I109" s="154"/>
      <c r="J109" s="155">
        <f>J571</f>
        <v>0</v>
      </c>
      <c r="K109" s="10"/>
      <c r="L109" s="15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2"/>
      <c r="C110" s="10"/>
      <c r="D110" s="153" t="s">
        <v>147</v>
      </c>
      <c r="E110" s="154"/>
      <c r="F110" s="154"/>
      <c r="G110" s="154"/>
      <c r="H110" s="154"/>
      <c r="I110" s="154"/>
      <c r="J110" s="155">
        <f>J589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2"/>
      <c r="C111" s="10"/>
      <c r="D111" s="153" t="s">
        <v>148</v>
      </c>
      <c r="E111" s="154"/>
      <c r="F111" s="154"/>
      <c r="G111" s="154"/>
      <c r="H111" s="154"/>
      <c r="I111" s="154"/>
      <c r="J111" s="155">
        <f>J597</f>
        <v>0</v>
      </c>
      <c r="K111" s="10"/>
      <c r="L111" s="15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2"/>
      <c r="C112" s="10"/>
      <c r="D112" s="153" t="s">
        <v>149</v>
      </c>
      <c r="E112" s="154"/>
      <c r="F112" s="154"/>
      <c r="G112" s="154"/>
      <c r="H112" s="154"/>
      <c r="I112" s="154"/>
      <c r="J112" s="155">
        <f>J790</f>
        <v>0</v>
      </c>
      <c r="K112" s="10"/>
      <c r="L112" s="15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2"/>
      <c r="C113" s="10"/>
      <c r="D113" s="153" t="s">
        <v>150</v>
      </c>
      <c r="E113" s="154"/>
      <c r="F113" s="154"/>
      <c r="G113" s="154"/>
      <c r="H113" s="154"/>
      <c r="I113" s="154"/>
      <c r="J113" s="155">
        <f>J818</f>
        <v>0</v>
      </c>
      <c r="K113" s="10"/>
      <c r="L113" s="15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2"/>
      <c r="C114" s="10"/>
      <c r="D114" s="153" t="s">
        <v>151</v>
      </c>
      <c r="E114" s="154"/>
      <c r="F114" s="154"/>
      <c r="G114" s="154"/>
      <c r="H114" s="154"/>
      <c r="I114" s="154"/>
      <c r="J114" s="155">
        <f>J854</f>
        <v>0</v>
      </c>
      <c r="K114" s="10"/>
      <c r="L114" s="15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2"/>
      <c r="C115" s="10"/>
      <c r="D115" s="153" t="s">
        <v>152</v>
      </c>
      <c r="E115" s="154"/>
      <c r="F115" s="154"/>
      <c r="G115" s="154"/>
      <c r="H115" s="154"/>
      <c r="I115" s="154"/>
      <c r="J115" s="155">
        <f>J863</f>
        <v>0</v>
      </c>
      <c r="K115" s="10"/>
      <c r="L115" s="15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48"/>
      <c r="C116" s="9"/>
      <c r="D116" s="149" t="s">
        <v>153</v>
      </c>
      <c r="E116" s="150"/>
      <c r="F116" s="150"/>
      <c r="G116" s="150"/>
      <c r="H116" s="150"/>
      <c r="I116" s="150"/>
      <c r="J116" s="151">
        <f>J901</f>
        <v>0</v>
      </c>
      <c r="K116" s="9"/>
      <c r="L116" s="148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52"/>
      <c r="C117" s="10"/>
      <c r="D117" s="153" t="s">
        <v>154</v>
      </c>
      <c r="E117" s="154"/>
      <c r="F117" s="154"/>
      <c r="G117" s="154"/>
      <c r="H117" s="154"/>
      <c r="I117" s="154"/>
      <c r="J117" s="155">
        <f>J902</f>
        <v>0</v>
      </c>
      <c r="K117" s="10"/>
      <c r="L117" s="15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2"/>
      <c r="C118" s="10"/>
      <c r="D118" s="153" t="s">
        <v>155</v>
      </c>
      <c r="E118" s="154"/>
      <c r="F118" s="154"/>
      <c r="G118" s="154"/>
      <c r="H118" s="154"/>
      <c r="I118" s="154"/>
      <c r="J118" s="155">
        <f>J905</f>
        <v>0</v>
      </c>
      <c r="K118" s="10"/>
      <c r="L118" s="15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2"/>
      <c r="C119" s="10"/>
      <c r="D119" s="153" t="s">
        <v>156</v>
      </c>
      <c r="E119" s="154"/>
      <c r="F119" s="154"/>
      <c r="G119" s="154"/>
      <c r="H119" s="154"/>
      <c r="I119" s="154"/>
      <c r="J119" s="155">
        <f>J910</f>
        <v>0</v>
      </c>
      <c r="K119" s="10"/>
      <c r="L119" s="15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2"/>
      <c r="C120" s="10"/>
      <c r="D120" s="153" t="s">
        <v>157</v>
      </c>
      <c r="E120" s="154"/>
      <c r="F120" s="154"/>
      <c r="G120" s="154"/>
      <c r="H120" s="154"/>
      <c r="I120" s="154"/>
      <c r="J120" s="155">
        <f>J913</f>
        <v>0</v>
      </c>
      <c r="K120" s="10"/>
      <c r="L120" s="15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2"/>
      <c r="C121" s="10"/>
      <c r="D121" s="153" t="s">
        <v>158</v>
      </c>
      <c r="E121" s="154"/>
      <c r="F121" s="154"/>
      <c r="G121" s="154"/>
      <c r="H121" s="154"/>
      <c r="I121" s="154"/>
      <c r="J121" s="155">
        <f>J922</f>
        <v>0</v>
      </c>
      <c r="K121" s="10"/>
      <c r="L121" s="152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60"/>
      <c r="C123" s="61"/>
      <c r="D123" s="61"/>
      <c r="E123" s="61"/>
      <c r="F123" s="61"/>
      <c r="G123" s="61"/>
      <c r="H123" s="61"/>
      <c r="I123" s="61"/>
      <c r="J123" s="61"/>
      <c r="K123" s="61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7" s="2" customFormat="1" ht="6.96" customHeight="1">
      <c r="A127" s="38"/>
      <c r="B127" s="62"/>
      <c r="C127" s="63"/>
      <c r="D127" s="63"/>
      <c r="E127" s="63"/>
      <c r="F127" s="63"/>
      <c r="G127" s="63"/>
      <c r="H127" s="63"/>
      <c r="I127" s="63"/>
      <c r="J127" s="63"/>
      <c r="K127" s="63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4.96" customHeight="1">
      <c r="A128" s="38"/>
      <c r="B128" s="39"/>
      <c r="C128" s="23" t="s">
        <v>159</v>
      </c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16</v>
      </c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26.25" customHeight="1">
      <c r="A131" s="38"/>
      <c r="B131" s="39"/>
      <c r="C131" s="38"/>
      <c r="D131" s="38"/>
      <c r="E131" s="129" t="str">
        <f>E7</f>
        <v>Snížení energetické náročnosti Gymnázia, SOŠ a VOŠ, Nový Bydžov - DM J. Jungmanna</v>
      </c>
      <c r="F131" s="32"/>
      <c r="G131" s="32"/>
      <c r="H131" s="32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127</v>
      </c>
      <c r="D132" s="38"/>
      <c r="E132" s="38"/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6.5" customHeight="1">
      <c r="A133" s="38"/>
      <c r="B133" s="39"/>
      <c r="C133" s="38"/>
      <c r="D133" s="38"/>
      <c r="E133" s="67" t="str">
        <f>E9</f>
        <v>D.1.1 - Architektonicko stavební řešení</v>
      </c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20</v>
      </c>
      <c r="D135" s="38"/>
      <c r="E135" s="38"/>
      <c r="F135" s="27" t="str">
        <f>F12</f>
        <v xml:space="preserve"> </v>
      </c>
      <c r="G135" s="38"/>
      <c r="H135" s="38"/>
      <c r="I135" s="32" t="s">
        <v>22</v>
      </c>
      <c r="J135" s="69" t="str">
        <f>IF(J12="","",J12)</f>
        <v>15. 10. 2025</v>
      </c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38"/>
      <c r="D136" s="38"/>
      <c r="E136" s="38"/>
      <c r="F136" s="38"/>
      <c r="G136" s="38"/>
      <c r="H136" s="38"/>
      <c r="I136" s="38"/>
      <c r="J136" s="38"/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24</v>
      </c>
      <c r="D137" s="38"/>
      <c r="E137" s="38"/>
      <c r="F137" s="27" t="str">
        <f>E15</f>
        <v xml:space="preserve"> </v>
      </c>
      <c r="G137" s="38"/>
      <c r="H137" s="38"/>
      <c r="I137" s="32" t="s">
        <v>29</v>
      </c>
      <c r="J137" s="36" t="str">
        <f>E21</f>
        <v xml:space="preserve"> </v>
      </c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5.15" customHeight="1">
      <c r="A138" s="38"/>
      <c r="B138" s="39"/>
      <c r="C138" s="32" t="s">
        <v>27</v>
      </c>
      <c r="D138" s="38"/>
      <c r="E138" s="38"/>
      <c r="F138" s="27" t="str">
        <f>IF(E18="","",E18)</f>
        <v>Vyplň údaj</v>
      </c>
      <c r="G138" s="38"/>
      <c r="H138" s="38"/>
      <c r="I138" s="32" t="s">
        <v>31</v>
      </c>
      <c r="J138" s="36" t="str">
        <f>E24</f>
        <v xml:space="preserve"> </v>
      </c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0.32" customHeight="1">
      <c r="A139" s="38"/>
      <c r="B139" s="39"/>
      <c r="C139" s="38"/>
      <c r="D139" s="38"/>
      <c r="E139" s="38"/>
      <c r="F139" s="38"/>
      <c r="G139" s="38"/>
      <c r="H139" s="38"/>
      <c r="I139" s="38"/>
      <c r="J139" s="38"/>
      <c r="K139" s="38"/>
      <c r="L139" s="55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11" customFormat="1" ht="29.28" customHeight="1">
      <c r="A140" s="156"/>
      <c r="B140" s="157"/>
      <c r="C140" s="158" t="s">
        <v>160</v>
      </c>
      <c r="D140" s="159" t="s">
        <v>58</v>
      </c>
      <c r="E140" s="159" t="s">
        <v>54</v>
      </c>
      <c r="F140" s="159" t="s">
        <v>55</v>
      </c>
      <c r="G140" s="159" t="s">
        <v>161</v>
      </c>
      <c r="H140" s="159" t="s">
        <v>162</v>
      </c>
      <c r="I140" s="159" t="s">
        <v>163</v>
      </c>
      <c r="J140" s="159" t="s">
        <v>131</v>
      </c>
      <c r="K140" s="160" t="s">
        <v>164</v>
      </c>
      <c r="L140" s="161"/>
      <c r="M140" s="86" t="s">
        <v>1</v>
      </c>
      <c r="N140" s="87" t="s">
        <v>37</v>
      </c>
      <c r="O140" s="87" t="s">
        <v>165</v>
      </c>
      <c r="P140" s="87" t="s">
        <v>166</v>
      </c>
      <c r="Q140" s="87" t="s">
        <v>167</v>
      </c>
      <c r="R140" s="87" t="s">
        <v>168</v>
      </c>
      <c r="S140" s="87" t="s">
        <v>169</v>
      </c>
      <c r="T140" s="88" t="s">
        <v>170</v>
      </c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</row>
    <row r="141" s="2" customFormat="1" ht="22.8" customHeight="1">
      <c r="A141" s="38"/>
      <c r="B141" s="39"/>
      <c r="C141" s="93" t="s">
        <v>171</v>
      </c>
      <c r="D141" s="38"/>
      <c r="E141" s="38"/>
      <c r="F141" s="38"/>
      <c r="G141" s="38"/>
      <c r="H141" s="38"/>
      <c r="I141" s="38"/>
      <c r="J141" s="162">
        <f>BK141</f>
        <v>0</v>
      </c>
      <c r="K141" s="38"/>
      <c r="L141" s="39"/>
      <c r="M141" s="89"/>
      <c r="N141" s="73"/>
      <c r="O141" s="90"/>
      <c r="P141" s="163">
        <f>P142+P500+P901</f>
        <v>0</v>
      </c>
      <c r="Q141" s="90"/>
      <c r="R141" s="163">
        <f>R142+R500+R901</f>
        <v>54.114605606140003</v>
      </c>
      <c r="S141" s="90"/>
      <c r="T141" s="164">
        <f>T142+T500+T901</f>
        <v>97.239548230000011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72</v>
      </c>
      <c r="AU141" s="19" t="s">
        <v>133</v>
      </c>
      <c r="BK141" s="165">
        <f>BK142+BK500+BK901</f>
        <v>0</v>
      </c>
    </row>
    <row r="142" s="12" customFormat="1" ht="25.92" customHeight="1">
      <c r="A142" s="12"/>
      <c r="B142" s="166"/>
      <c r="C142" s="12"/>
      <c r="D142" s="167" t="s">
        <v>72</v>
      </c>
      <c r="E142" s="168" t="s">
        <v>172</v>
      </c>
      <c r="F142" s="168" t="s">
        <v>173</v>
      </c>
      <c r="G142" s="12"/>
      <c r="H142" s="12"/>
      <c r="I142" s="169"/>
      <c r="J142" s="170">
        <f>BK142</f>
        <v>0</v>
      </c>
      <c r="K142" s="12"/>
      <c r="L142" s="166"/>
      <c r="M142" s="171"/>
      <c r="N142" s="172"/>
      <c r="O142" s="172"/>
      <c r="P142" s="173">
        <f>P143+P196+P209+P224+P393+P487+P497</f>
        <v>0</v>
      </c>
      <c r="Q142" s="172"/>
      <c r="R142" s="173">
        <f>R143+R196+R209+R224+R393+R487+R497</f>
        <v>35.61160851524</v>
      </c>
      <c r="S142" s="172"/>
      <c r="T142" s="174">
        <f>T143+T196+T209+T224+T393+T487+T497</f>
        <v>93.294015570000013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81</v>
      </c>
      <c r="AT142" s="175" t="s">
        <v>72</v>
      </c>
      <c r="AU142" s="175" t="s">
        <v>73</v>
      </c>
      <c r="AY142" s="167" t="s">
        <v>174</v>
      </c>
      <c r="BK142" s="176">
        <f>BK143+BK196+BK209+BK224+BK393+BK487+BK497</f>
        <v>0</v>
      </c>
    </row>
    <row r="143" s="12" customFormat="1" ht="22.8" customHeight="1">
      <c r="A143" s="12"/>
      <c r="B143" s="166"/>
      <c r="C143" s="12"/>
      <c r="D143" s="167" t="s">
        <v>72</v>
      </c>
      <c r="E143" s="177" t="s">
        <v>81</v>
      </c>
      <c r="F143" s="177" t="s">
        <v>175</v>
      </c>
      <c r="G143" s="12"/>
      <c r="H143" s="12"/>
      <c r="I143" s="169"/>
      <c r="J143" s="178">
        <f>BK143</f>
        <v>0</v>
      </c>
      <c r="K143" s="12"/>
      <c r="L143" s="166"/>
      <c r="M143" s="171"/>
      <c r="N143" s="172"/>
      <c r="O143" s="172"/>
      <c r="P143" s="173">
        <f>SUM(P144:P195)</f>
        <v>0</v>
      </c>
      <c r="Q143" s="172"/>
      <c r="R143" s="173">
        <f>SUM(R144:R195)</f>
        <v>0.05316249864</v>
      </c>
      <c r="S143" s="172"/>
      <c r="T143" s="174">
        <f>SUM(T144:T195)</f>
        <v>59.283965000000009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7" t="s">
        <v>81</v>
      </c>
      <c r="AT143" s="175" t="s">
        <v>72</v>
      </c>
      <c r="AU143" s="175" t="s">
        <v>81</v>
      </c>
      <c r="AY143" s="167" t="s">
        <v>174</v>
      </c>
      <c r="BK143" s="176">
        <f>SUM(BK144:BK195)</f>
        <v>0</v>
      </c>
    </row>
    <row r="144" s="2" customFormat="1" ht="24.15" customHeight="1">
      <c r="A144" s="38"/>
      <c r="B144" s="179"/>
      <c r="C144" s="180" t="s">
        <v>81</v>
      </c>
      <c r="D144" s="180" t="s">
        <v>176</v>
      </c>
      <c r="E144" s="181" t="s">
        <v>177</v>
      </c>
      <c r="F144" s="182" t="s">
        <v>178</v>
      </c>
      <c r="G144" s="183" t="s">
        <v>179</v>
      </c>
      <c r="H144" s="184">
        <v>88.343000000000004</v>
      </c>
      <c r="I144" s="185"/>
      <c r="J144" s="186">
        <f>ROUND(I144*H144,2)</f>
        <v>0</v>
      </c>
      <c r="K144" s="182" t="s">
        <v>180</v>
      </c>
      <c r="L144" s="39"/>
      <c r="M144" s="187" t="s">
        <v>1</v>
      </c>
      <c r="N144" s="188" t="s">
        <v>38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0.255</v>
      </c>
      <c r="T144" s="190">
        <f>S144*H144</f>
        <v>22.527465000000003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181</v>
      </c>
      <c r="AT144" s="191" t="s">
        <v>176</v>
      </c>
      <c r="AU144" s="191" t="s">
        <v>83</v>
      </c>
      <c r="AY144" s="19" t="s">
        <v>174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81</v>
      </c>
      <c r="BK144" s="192">
        <f>ROUND(I144*H144,2)</f>
        <v>0</v>
      </c>
      <c r="BL144" s="19" t="s">
        <v>181</v>
      </c>
      <c r="BM144" s="191" t="s">
        <v>182</v>
      </c>
    </row>
    <row r="145" s="2" customFormat="1">
      <c r="A145" s="38"/>
      <c r="B145" s="39"/>
      <c r="C145" s="38"/>
      <c r="D145" s="193" t="s">
        <v>183</v>
      </c>
      <c r="E145" s="38"/>
      <c r="F145" s="194" t="s">
        <v>184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183</v>
      </c>
      <c r="AU145" s="19" t="s">
        <v>83</v>
      </c>
    </row>
    <row r="146" s="13" customFormat="1">
      <c r="A146" s="13"/>
      <c r="B146" s="198"/>
      <c r="C146" s="13"/>
      <c r="D146" s="193" t="s">
        <v>185</v>
      </c>
      <c r="E146" s="199" t="s">
        <v>1</v>
      </c>
      <c r="F146" s="200" t="s">
        <v>186</v>
      </c>
      <c r="G146" s="13"/>
      <c r="H146" s="201">
        <v>88.343000000000004</v>
      </c>
      <c r="I146" s="202"/>
      <c r="J146" s="13"/>
      <c r="K146" s="13"/>
      <c r="L146" s="198"/>
      <c r="M146" s="203"/>
      <c r="N146" s="204"/>
      <c r="O146" s="204"/>
      <c r="P146" s="204"/>
      <c r="Q146" s="204"/>
      <c r="R146" s="204"/>
      <c r="S146" s="204"/>
      <c r="T146" s="20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9" t="s">
        <v>185</v>
      </c>
      <c r="AU146" s="199" t="s">
        <v>83</v>
      </c>
      <c r="AV146" s="13" t="s">
        <v>83</v>
      </c>
      <c r="AW146" s="13" t="s">
        <v>30</v>
      </c>
      <c r="AX146" s="13" t="s">
        <v>81</v>
      </c>
      <c r="AY146" s="199" t="s">
        <v>174</v>
      </c>
    </row>
    <row r="147" s="2" customFormat="1" ht="24.15" customHeight="1">
      <c r="A147" s="38"/>
      <c r="B147" s="179"/>
      <c r="C147" s="180" t="s">
        <v>83</v>
      </c>
      <c r="D147" s="180" t="s">
        <v>176</v>
      </c>
      <c r="E147" s="181" t="s">
        <v>187</v>
      </c>
      <c r="F147" s="182" t="s">
        <v>188</v>
      </c>
      <c r="G147" s="183" t="s">
        <v>179</v>
      </c>
      <c r="H147" s="184">
        <v>18.309999999999999</v>
      </c>
      <c r="I147" s="185"/>
      <c r="J147" s="186">
        <f>ROUND(I147*H147,2)</f>
        <v>0</v>
      </c>
      <c r="K147" s="182" t="s">
        <v>180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0.26000000000000001</v>
      </c>
      <c r="T147" s="190">
        <f>S147*H147</f>
        <v>4.7606000000000002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83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189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190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83</v>
      </c>
    </row>
    <row r="149" s="13" customFormat="1">
      <c r="A149" s="13"/>
      <c r="B149" s="198"/>
      <c r="C149" s="13"/>
      <c r="D149" s="193" t="s">
        <v>185</v>
      </c>
      <c r="E149" s="199" t="s">
        <v>1</v>
      </c>
      <c r="F149" s="200" t="s">
        <v>191</v>
      </c>
      <c r="G149" s="13"/>
      <c r="H149" s="201">
        <v>18.309999999999999</v>
      </c>
      <c r="I149" s="202"/>
      <c r="J149" s="13"/>
      <c r="K149" s="13"/>
      <c r="L149" s="198"/>
      <c r="M149" s="203"/>
      <c r="N149" s="204"/>
      <c r="O149" s="204"/>
      <c r="P149" s="204"/>
      <c r="Q149" s="204"/>
      <c r="R149" s="204"/>
      <c r="S149" s="204"/>
      <c r="T149" s="20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9" t="s">
        <v>185</v>
      </c>
      <c r="AU149" s="199" t="s">
        <v>83</v>
      </c>
      <c r="AV149" s="13" t="s">
        <v>83</v>
      </c>
      <c r="AW149" s="13" t="s">
        <v>30</v>
      </c>
      <c r="AX149" s="13" t="s">
        <v>81</v>
      </c>
      <c r="AY149" s="199" t="s">
        <v>174</v>
      </c>
    </row>
    <row r="150" s="2" customFormat="1" ht="24.15" customHeight="1">
      <c r="A150" s="38"/>
      <c r="B150" s="179"/>
      <c r="C150" s="180" t="s">
        <v>192</v>
      </c>
      <c r="D150" s="180" t="s">
        <v>176</v>
      </c>
      <c r="E150" s="181" t="s">
        <v>193</v>
      </c>
      <c r="F150" s="182" t="s">
        <v>194</v>
      </c>
      <c r="G150" s="183" t="s">
        <v>179</v>
      </c>
      <c r="H150" s="184">
        <v>106.65300000000001</v>
      </c>
      <c r="I150" s="185"/>
      <c r="J150" s="186">
        <f>ROUND(I150*H150,2)</f>
        <v>0</v>
      </c>
      <c r="K150" s="182" t="s">
        <v>180</v>
      </c>
      <c r="L150" s="39"/>
      <c r="M150" s="187" t="s">
        <v>1</v>
      </c>
      <c r="N150" s="188" t="s">
        <v>38</v>
      </c>
      <c r="O150" s="77"/>
      <c r="P150" s="189">
        <f>O150*H150</f>
        <v>0</v>
      </c>
      <c r="Q150" s="189">
        <v>0</v>
      </c>
      <c r="R150" s="189">
        <f>Q150*H150</f>
        <v>0</v>
      </c>
      <c r="S150" s="189">
        <v>0.29999999999999999</v>
      </c>
      <c r="T150" s="190">
        <f>S150*H150</f>
        <v>31.995899999999999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181</v>
      </c>
      <c r="AT150" s="191" t="s">
        <v>176</v>
      </c>
      <c r="AU150" s="191" t="s">
        <v>83</v>
      </c>
      <c r="AY150" s="19" t="s">
        <v>174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81</v>
      </c>
      <c r="BK150" s="192">
        <f>ROUND(I150*H150,2)</f>
        <v>0</v>
      </c>
      <c r="BL150" s="19" t="s">
        <v>181</v>
      </c>
      <c r="BM150" s="191" t="s">
        <v>195</v>
      </c>
    </row>
    <row r="151" s="2" customFormat="1">
      <c r="A151" s="38"/>
      <c r="B151" s="39"/>
      <c r="C151" s="38"/>
      <c r="D151" s="193" t="s">
        <v>183</v>
      </c>
      <c r="E151" s="38"/>
      <c r="F151" s="194" t="s">
        <v>196</v>
      </c>
      <c r="G151" s="38"/>
      <c r="H151" s="38"/>
      <c r="I151" s="195"/>
      <c r="J151" s="38"/>
      <c r="K151" s="38"/>
      <c r="L151" s="39"/>
      <c r="M151" s="196"/>
      <c r="N151" s="197"/>
      <c r="O151" s="77"/>
      <c r="P151" s="77"/>
      <c r="Q151" s="77"/>
      <c r="R151" s="77"/>
      <c r="S151" s="77"/>
      <c r="T151" s="7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9" t="s">
        <v>183</v>
      </c>
      <c r="AU151" s="19" t="s">
        <v>83</v>
      </c>
    </row>
    <row r="152" s="13" customFormat="1">
      <c r="A152" s="13"/>
      <c r="B152" s="198"/>
      <c r="C152" s="13"/>
      <c r="D152" s="193" t="s">
        <v>185</v>
      </c>
      <c r="E152" s="199" t="s">
        <v>1</v>
      </c>
      <c r="F152" s="200" t="s">
        <v>197</v>
      </c>
      <c r="G152" s="13"/>
      <c r="H152" s="201">
        <v>88.343000000000004</v>
      </c>
      <c r="I152" s="202"/>
      <c r="J152" s="13"/>
      <c r="K152" s="13"/>
      <c r="L152" s="198"/>
      <c r="M152" s="203"/>
      <c r="N152" s="204"/>
      <c r="O152" s="204"/>
      <c r="P152" s="204"/>
      <c r="Q152" s="204"/>
      <c r="R152" s="204"/>
      <c r="S152" s="204"/>
      <c r="T152" s="20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9" t="s">
        <v>185</v>
      </c>
      <c r="AU152" s="199" t="s">
        <v>83</v>
      </c>
      <c r="AV152" s="13" t="s">
        <v>83</v>
      </c>
      <c r="AW152" s="13" t="s">
        <v>30</v>
      </c>
      <c r="AX152" s="13" t="s">
        <v>73</v>
      </c>
      <c r="AY152" s="199" t="s">
        <v>174</v>
      </c>
    </row>
    <row r="153" s="13" customFormat="1">
      <c r="A153" s="13"/>
      <c r="B153" s="198"/>
      <c r="C153" s="13"/>
      <c r="D153" s="193" t="s">
        <v>185</v>
      </c>
      <c r="E153" s="199" t="s">
        <v>1</v>
      </c>
      <c r="F153" s="200" t="s">
        <v>198</v>
      </c>
      <c r="G153" s="13"/>
      <c r="H153" s="201">
        <v>18.309999999999999</v>
      </c>
      <c r="I153" s="202"/>
      <c r="J153" s="13"/>
      <c r="K153" s="13"/>
      <c r="L153" s="198"/>
      <c r="M153" s="203"/>
      <c r="N153" s="204"/>
      <c r="O153" s="204"/>
      <c r="P153" s="204"/>
      <c r="Q153" s="204"/>
      <c r="R153" s="204"/>
      <c r="S153" s="204"/>
      <c r="T153" s="20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9" t="s">
        <v>185</v>
      </c>
      <c r="AU153" s="199" t="s">
        <v>83</v>
      </c>
      <c r="AV153" s="13" t="s">
        <v>83</v>
      </c>
      <c r="AW153" s="13" t="s">
        <v>30</v>
      </c>
      <c r="AX153" s="13" t="s">
        <v>73</v>
      </c>
      <c r="AY153" s="199" t="s">
        <v>174</v>
      </c>
    </row>
    <row r="154" s="14" customFormat="1">
      <c r="A154" s="14"/>
      <c r="B154" s="206"/>
      <c r="C154" s="14"/>
      <c r="D154" s="193" t="s">
        <v>185</v>
      </c>
      <c r="E154" s="207" t="s">
        <v>1</v>
      </c>
      <c r="F154" s="208" t="s">
        <v>199</v>
      </c>
      <c r="G154" s="14"/>
      <c r="H154" s="209">
        <v>106.65300000000001</v>
      </c>
      <c r="I154" s="210"/>
      <c r="J154" s="14"/>
      <c r="K154" s="14"/>
      <c r="L154" s="206"/>
      <c r="M154" s="211"/>
      <c r="N154" s="212"/>
      <c r="O154" s="212"/>
      <c r="P154" s="212"/>
      <c r="Q154" s="212"/>
      <c r="R154" s="212"/>
      <c r="S154" s="212"/>
      <c r="T154" s="21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7" t="s">
        <v>185</v>
      </c>
      <c r="AU154" s="207" t="s">
        <v>83</v>
      </c>
      <c r="AV154" s="14" t="s">
        <v>181</v>
      </c>
      <c r="AW154" s="14" t="s">
        <v>30</v>
      </c>
      <c r="AX154" s="14" t="s">
        <v>81</v>
      </c>
      <c r="AY154" s="207" t="s">
        <v>174</v>
      </c>
    </row>
    <row r="155" s="2" customFormat="1" ht="24.15" customHeight="1">
      <c r="A155" s="38"/>
      <c r="B155" s="179"/>
      <c r="C155" s="180" t="s">
        <v>181</v>
      </c>
      <c r="D155" s="180" t="s">
        <v>176</v>
      </c>
      <c r="E155" s="181" t="s">
        <v>200</v>
      </c>
      <c r="F155" s="182" t="s">
        <v>201</v>
      </c>
      <c r="G155" s="183" t="s">
        <v>202</v>
      </c>
      <c r="H155" s="184">
        <v>1</v>
      </c>
      <c r="I155" s="185"/>
      <c r="J155" s="186">
        <f>ROUND(I155*H155,2)</f>
        <v>0</v>
      </c>
      <c r="K155" s="182" t="s">
        <v>180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0.00064999999999999997</v>
      </c>
      <c r="R155" s="189">
        <f>Q155*H155</f>
        <v>0.00064999999999999997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83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203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204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83</v>
      </c>
    </row>
    <row r="157" s="13" customFormat="1">
      <c r="A157" s="13"/>
      <c r="B157" s="198"/>
      <c r="C157" s="13"/>
      <c r="D157" s="193" t="s">
        <v>185</v>
      </c>
      <c r="E157" s="199" t="s">
        <v>1</v>
      </c>
      <c r="F157" s="200" t="s">
        <v>205</v>
      </c>
      <c r="G157" s="13"/>
      <c r="H157" s="201">
        <v>1</v>
      </c>
      <c r="I157" s="202"/>
      <c r="J157" s="13"/>
      <c r="K157" s="13"/>
      <c r="L157" s="198"/>
      <c r="M157" s="203"/>
      <c r="N157" s="204"/>
      <c r="O157" s="204"/>
      <c r="P157" s="204"/>
      <c r="Q157" s="204"/>
      <c r="R157" s="204"/>
      <c r="S157" s="204"/>
      <c r="T157" s="20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9" t="s">
        <v>185</v>
      </c>
      <c r="AU157" s="199" t="s">
        <v>83</v>
      </c>
      <c r="AV157" s="13" t="s">
        <v>83</v>
      </c>
      <c r="AW157" s="13" t="s">
        <v>30</v>
      </c>
      <c r="AX157" s="13" t="s">
        <v>81</v>
      </c>
      <c r="AY157" s="199" t="s">
        <v>174</v>
      </c>
    </row>
    <row r="158" s="2" customFormat="1" ht="24.15" customHeight="1">
      <c r="A158" s="38"/>
      <c r="B158" s="179"/>
      <c r="C158" s="180" t="s">
        <v>206</v>
      </c>
      <c r="D158" s="180" t="s">
        <v>176</v>
      </c>
      <c r="E158" s="181" t="s">
        <v>207</v>
      </c>
      <c r="F158" s="182" t="s">
        <v>208</v>
      </c>
      <c r="G158" s="183" t="s">
        <v>202</v>
      </c>
      <c r="H158" s="184">
        <v>1</v>
      </c>
      <c r="I158" s="185"/>
      <c r="J158" s="186">
        <f>ROUND(I158*H158,2)</f>
        <v>0</v>
      </c>
      <c r="K158" s="182" t="s">
        <v>180</v>
      </c>
      <c r="L158" s="39"/>
      <c r="M158" s="187" t="s">
        <v>1</v>
      </c>
      <c r="N158" s="188" t="s">
        <v>38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181</v>
      </c>
      <c r="AT158" s="191" t="s">
        <v>176</v>
      </c>
      <c r="AU158" s="191" t="s">
        <v>83</v>
      </c>
      <c r="AY158" s="19" t="s">
        <v>174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81</v>
      </c>
      <c r="BK158" s="192">
        <f>ROUND(I158*H158,2)</f>
        <v>0</v>
      </c>
      <c r="BL158" s="19" t="s">
        <v>181</v>
      </c>
      <c r="BM158" s="191" t="s">
        <v>209</v>
      </c>
    </row>
    <row r="159" s="2" customFormat="1">
      <c r="A159" s="38"/>
      <c r="B159" s="39"/>
      <c r="C159" s="38"/>
      <c r="D159" s="193" t="s">
        <v>183</v>
      </c>
      <c r="E159" s="38"/>
      <c r="F159" s="194" t="s">
        <v>210</v>
      </c>
      <c r="G159" s="38"/>
      <c r="H159" s="38"/>
      <c r="I159" s="195"/>
      <c r="J159" s="38"/>
      <c r="K159" s="38"/>
      <c r="L159" s="39"/>
      <c r="M159" s="196"/>
      <c r="N159" s="197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183</v>
      </c>
      <c r="AU159" s="19" t="s">
        <v>83</v>
      </c>
    </row>
    <row r="160" s="2" customFormat="1" ht="24.15" customHeight="1">
      <c r="A160" s="38"/>
      <c r="B160" s="179"/>
      <c r="C160" s="180" t="s">
        <v>211</v>
      </c>
      <c r="D160" s="180" t="s">
        <v>176</v>
      </c>
      <c r="E160" s="181" t="s">
        <v>212</v>
      </c>
      <c r="F160" s="182" t="s">
        <v>213</v>
      </c>
      <c r="G160" s="183" t="s">
        <v>214</v>
      </c>
      <c r="H160" s="184">
        <v>127.631</v>
      </c>
      <c r="I160" s="185"/>
      <c r="J160" s="186">
        <f>ROUND(I160*H160,2)</f>
        <v>0</v>
      </c>
      <c r="K160" s="182" t="s">
        <v>180</v>
      </c>
      <c r="L160" s="39"/>
      <c r="M160" s="187" t="s">
        <v>1</v>
      </c>
      <c r="N160" s="188" t="s">
        <v>38</v>
      </c>
      <c r="O160" s="77"/>
      <c r="P160" s="189">
        <f>O160*H160</f>
        <v>0</v>
      </c>
      <c r="Q160" s="189">
        <v>0.00041144</v>
      </c>
      <c r="R160" s="189">
        <f>Q160*H160</f>
        <v>0.052512498640000002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181</v>
      </c>
      <c r="AT160" s="191" t="s">
        <v>176</v>
      </c>
      <c r="AU160" s="191" t="s">
        <v>83</v>
      </c>
      <c r="AY160" s="19" t="s">
        <v>174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81</v>
      </c>
      <c r="BK160" s="192">
        <f>ROUND(I160*H160,2)</f>
        <v>0</v>
      </c>
      <c r="BL160" s="19" t="s">
        <v>181</v>
      </c>
      <c r="BM160" s="191" t="s">
        <v>215</v>
      </c>
    </row>
    <row r="161" s="2" customFormat="1">
      <c r="A161" s="38"/>
      <c r="B161" s="39"/>
      <c r="C161" s="38"/>
      <c r="D161" s="193" t="s">
        <v>183</v>
      </c>
      <c r="E161" s="38"/>
      <c r="F161" s="194" t="s">
        <v>216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183</v>
      </c>
      <c r="AU161" s="19" t="s">
        <v>83</v>
      </c>
    </row>
    <row r="162" s="13" customFormat="1">
      <c r="A162" s="13"/>
      <c r="B162" s="198"/>
      <c r="C162" s="13"/>
      <c r="D162" s="193" t="s">
        <v>185</v>
      </c>
      <c r="E162" s="199" t="s">
        <v>1</v>
      </c>
      <c r="F162" s="200" t="s">
        <v>217</v>
      </c>
      <c r="G162" s="13"/>
      <c r="H162" s="201">
        <v>20.309999999999999</v>
      </c>
      <c r="I162" s="202"/>
      <c r="J162" s="13"/>
      <c r="K162" s="13"/>
      <c r="L162" s="198"/>
      <c r="M162" s="203"/>
      <c r="N162" s="204"/>
      <c r="O162" s="204"/>
      <c r="P162" s="204"/>
      <c r="Q162" s="204"/>
      <c r="R162" s="204"/>
      <c r="S162" s="204"/>
      <c r="T162" s="20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9" t="s">
        <v>185</v>
      </c>
      <c r="AU162" s="199" t="s">
        <v>83</v>
      </c>
      <c r="AV162" s="13" t="s">
        <v>83</v>
      </c>
      <c r="AW162" s="13" t="s">
        <v>30</v>
      </c>
      <c r="AX162" s="13" t="s">
        <v>73</v>
      </c>
      <c r="AY162" s="199" t="s">
        <v>174</v>
      </c>
    </row>
    <row r="163" s="13" customFormat="1">
      <c r="A163" s="13"/>
      <c r="B163" s="198"/>
      <c r="C163" s="13"/>
      <c r="D163" s="193" t="s">
        <v>185</v>
      </c>
      <c r="E163" s="199" t="s">
        <v>1</v>
      </c>
      <c r="F163" s="200" t="s">
        <v>218</v>
      </c>
      <c r="G163" s="13"/>
      <c r="H163" s="201">
        <v>12.443</v>
      </c>
      <c r="I163" s="202"/>
      <c r="J163" s="13"/>
      <c r="K163" s="13"/>
      <c r="L163" s="198"/>
      <c r="M163" s="203"/>
      <c r="N163" s="204"/>
      <c r="O163" s="204"/>
      <c r="P163" s="204"/>
      <c r="Q163" s="204"/>
      <c r="R163" s="204"/>
      <c r="S163" s="204"/>
      <c r="T163" s="20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9" t="s">
        <v>185</v>
      </c>
      <c r="AU163" s="199" t="s">
        <v>83</v>
      </c>
      <c r="AV163" s="13" t="s">
        <v>83</v>
      </c>
      <c r="AW163" s="13" t="s">
        <v>30</v>
      </c>
      <c r="AX163" s="13" t="s">
        <v>73</v>
      </c>
      <c r="AY163" s="199" t="s">
        <v>174</v>
      </c>
    </row>
    <row r="164" s="13" customFormat="1">
      <c r="A164" s="13"/>
      <c r="B164" s="198"/>
      <c r="C164" s="13"/>
      <c r="D164" s="193" t="s">
        <v>185</v>
      </c>
      <c r="E164" s="199" t="s">
        <v>1</v>
      </c>
      <c r="F164" s="200" t="s">
        <v>219</v>
      </c>
      <c r="G164" s="13"/>
      <c r="H164" s="201">
        <v>7.8499999999999996</v>
      </c>
      <c r="I164" s="202"/>
      <c r="J164" s="13"/>
      <c r="K164" s="13"/>
      <c r="L164" s="198"/>
      <c r="M164" s="203"/>
      <c r="N164" s="204"/>
      <c r="O164" s="204"/>
      <c r="P164" s="204"/>
      <c r="Q164" s="204"/>
      <c r="R164" s="204"/>
      <c r="S164" s="204"/>
      <c r="T164" s="20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9" t="s">
        <v>185</v>
      </c>
      <c r="AU164" s="199" t="s">
        <v>83</v>
      </c>
      <c r="AV164" s="13" t="s">
        <v>83</v>
      </c>
      <c r="AW164" s="13" t="s">
        <v>30</v>
      </c>
      <c r="AX164" s="13" t="s">
        <v>73</v>
      </c>
      <c r="AY164" s="199" t="s">
        <v>174</v>
      </c>
    </row>
    <row r="165" s="13" customFormat="1">
      <c r="A165" s="13"/>
      <c r="B165" s="198"/>
      <c r="C165" s="13"/>
      <c r="D165" s="193" t="s">
        <v>185</v>
      </c>
      <c r="E165" s="199" t="s">
        <v>1</v>
      </c>
      <c r="F165" s="200" t="s">
        <v>220</v>
      </c>
      <c r="G165" s="13"/>
      <c r="H165" s="201">
        <v>19.800000000000001</v>
      </c>
      <c r="I165" s="202"/>
      <c r="J165" s="13"/>
      <c r="K165" s="13"/>
      <c r="L165" s="198"/>
      <c r="M165" s="203"/>
      <c r="N165" s="204"/>
      <c r="O165" s="204"/>
      <c r="P165" s="204"/>
      <c r="Q165" s="204"/>
      <c r="R165" s="204"/>
      <c r="S165" s="204"/>
      <c r="T165" s="20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9" t="s">
        <v>185</v>
      </c>
      <c r="AU165" s="199" t="s">
        <v>83</v>
      </c>
      <c r="AV165" s="13" t="s">
        <v>83</v>
      </c>
      <c r="AW165" s="13" t="s">
        <v>30</v>
      </c>
      <c r="AX165" s="13" t="s">
        <v>73</v>
      </c>
      <c r="AY165" s="199" t="s">
        <v>174</v>
      </c>
    </row>
    <row r="166" s="13" customFormat="1">
      <c r="A166" s="13"/>
      <c r="B166" s="198"/>
      <c r="C166" s="13"/>
      <c r="D166" s="193" t="s">
        <v>185</v>
      </c>
      <c r="E166" s="199" t="s">
        <v>1</v>
      </c>
      <c r="F166" s="200" t="s">
        <v>221</v>
      </c>
      <c r="G166" s="13"/>
      <c r="H166" s="201">
        <v>3.77</v>
      </c>
      <c r="I166" s="202"/>
      <c r="J166" s="13"/>
      <c r="K166" s="13"/>
      <c r="L166" s="198"/>
      <c r="M166" s="203"/>
      <c r="N166" s="204"/>
      <c r="O166" s="204"/>
      <c r="P166" s="204"/>
      <c r="Q166" s="204"/>
      <c r="R166" s="204"/>
      <c r="S166" s="204"/>
      <c r="T166" s="20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9" t="s">
        <v>185</v>
      </c>
      <c r="AU166" s="199" t="s">
        <v>83</v>
      </c>
      <c r="AV166" s="13" t="s">
        <v>83</v>
      </c>
      <c r="AW166" s="13" t="s">
        <v>30</v>
      </c>
      <c r="AX166" s="13" t="s">
        <v>73</v>
      </c>
      <c r="AY166" s="199" t="s">
        <v>174</v>
      </c>
    </row>
    <row r="167" s="13" customFormat="1">
      <c r="A167" s="13"/>
      <c r="B167" s="198"/>
      <c r="C167" s="13"/>
      <c r="D167" s="193" t="s">
        <v>185</v>
      </c>
      <c r="E167" s="199" t="s">
        <v>1</v>
      </c>
      <c r="F167" s="200" t="s">
        <v>222</v>
      </c>
      <c r="G167" s="13"/>
      <c r="H167" s="201">
        <v>26.710000000000001</v>
      </c>
      <c r="I167" s="202"/>
      <c r="J167" s="13"/>
      <c r="K167" s="13"/>
      <c r="L167" s="198"/>
      <c r="M167" s="203"/>
      <c r="N167" s="204"/>
      <c r="O167" s="204"/>
      <c r="P167" s="204"/>
      <c r="Q167" s="204"/>
      <c r="R167" s="204"/>
      <c r="S167" s="204"/>
      <c r="T167" s="20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9" t="s">
        <v>185</v>
      </c>
      <c r="AU167" s="199" t="s">
        <v>83</v>
      </c>
      <c r="AV167" s="13" t="s">
        <v>83</v>
      </c>
      <c r="AW167" s="13" t="s">
        <v>30</v>
      </c>
      <c r="AX167" s="13" t="s">
        <v>73</v>
      </c>
      <c r="AY167" s="199" t="s">
        <v>174</v>
      </c>
    </row>
    <row r="168" s="13" customFormat="1">
      <c r="A168" s="13"/>
      <c r="B168" s="198"/>
      <c r="C168" s="13"/>
      <c r="D168" s="193" t="s">
        <v>185</v>
      </c>
      <c r="E168" s="199" t="s">
        <v>1</v>
      </c>
      <c r="F168" s="200" t="s">
        <v>223</v>
      </c>
      <c r="G168" s="13"/>
      <c r="H168" s="201">
        <v>30.670000000000002</v>
      </c>
      <c r="I168" s="202"/>
      <c r="J168" s="13"/>
      <c r="K168" s="13"/>
      <c r="L168" s="198"/>
      <c r="M168" s="203"/>
      <c r="N168" s="204"/>
      <c r="O168" s="204"/>
      <c r="P168" s="204"/>
      <c r="Q168" s="204"/>
      <c r="R168" s="204"/>
      <c r="S168" s="204"/>
      <c r="T168" s="20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9" t="s">
        <v>185</v>
      </c>
      <c r="AU168" s="199" t="s">
        <v>83</v>
      </c>
      <c r="AV168" s="13" t="s">
        <v>83</v>
      </c>
      <c r="AW168" s="13" t="s">
        <v>30</v>
      </c>
      <c r="AX168" s="13" t="s">
        <v>73</v>
      </c>
      <c r="AY168" s="199" t="s">
        <v>174</v>
      </c>
    </row>
    <row r="169" s="14" customFormat="1">
      <c r="A169" s="14"/>
      <c r="B169" s="206"/>
      <c r="C169" s="14"/>
      <c r="D169" s="193" t="s">
        <v>185</v>
      </c>
      <c r="E169" s="207" t="s">
        <v>1</v>
      </c>
      <c r="F169" s="208" t="s">
        <v>199</v>
      </c>
      <c r="G169" s="14"/>
      <c r="H169" s="209">
        <v>121.553</v>
      </c>
      <c r="I169" s="210"/>
      <c r="J169" s="14"/>
      <c r="K169" s="14"/>
      <c r="L169" s="206"/>
      <c r="M169" s="211"/>
      <c r="N169" s="212"/>
      <c r="O169" s="212"/>
      <c r="P169" s="212"/>
      <c r="Q169" s="212"/>
      <c r="R169" s="212"/>
      <c r="S169" s="212"/>
      <c r="T169" s="21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7" t="s">
        <v>185</v>
      </c>
      <c r="AU169" s="207" t="s">
        <v>83</v>
      </c>
      <c r="AV169" s="14" t="s">
        <v>181</v>
      </c>
      <c r="AW169" s="14" t="s">
        <v>30</v>
      </c>
      <c r="AX169" s="14" t="s">
        <v>81</v>
      </c>
      <c r="AY169" s="207" t="s">
        <v>174</v>
      </c>
    </row>
    <row r="170" s="13" customFormat="1">
      <c r="A170" s="13"/>
      <c r="B170" s="198"/>
      <c r="C170" s="13"/>
      <c r="D170" s="193" t="s">
        <v>185</v>
      </c>
      <c r="E170" s="13"/>
      <c r="F170" s="200" t="s">
        <v>224</v>
      </c>
      <c r="G170" s="13"/>
      <c r="H170" s="201">
        <v>127.631</v>
      </c>
      <c r="I170" s="202"/>
      <c r="J170" s="13"/>
      <c r="K170" s="13"/>
      <c r="L170" s="198"/>
      <c r="M170" s="203"/>
      <c r="N170" s="204"/>
      <c r="O170" s="204"/>
      <c r="P170" s="204"/>
      <c r="Q170" s="204"/>
      <c r="R170" s="204"/>
      <c r="S170" s="204"/>
      <c r="T170" s="20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9" t="s">
        <v>185</v>
      </c>
      <c r="AU170" s="199" t="s">
        <v>83</v>
      </c>
      <c r="AV170" s="13" t="s">
        <v>83</v>
      </c>
      <c r="AW170" s="13" t="s">
        <v>3</v>
      </c>
      <c r="AX170" s="13" t="s">
        <v>81</v>
      </c>
      <c r="AY170" s="199" t="s">
        <v>174</v>
      </c>
    </row>
    <row r="171" s="2" customFormat="1" ht="24.15" customHeight="1">
      <c r="A171" s="38"/>
      <c r="B171" s="179"/>
      <c r="C171" s="180" t="s">
        <v>225</v>
      </c>
      <c r="D171" s="180" t="s">
        <v>176</v>
      </c>
      <c r="E171" s="181" t="s">
        <v>226</v>
      </c>
      <c r="F171" s="182" t="s">
        <v>227</v>
      </c>
      <c r="G171" s="183" t="s">
        <v>214</v>
      </c>
      <c r="H171" s="184">
        <v>127.631</v>
      </c>
      <c r="I171" s="185"/>
      <c r="J171" s="186">
        <f>ROUND(I171*H171,2)</f>
        <v>0</v>
      </c>
      <c r="K171" s="182" t="s">
        <v>180</v>
      </c>
      <c r="L171" s="39"/>
      <c r="M171" s="187" t="s">
        <v>1</v>
      </c>
      <c r="N171" s="188" t="s">
        <v>38</v>
      </c>
      <c r="O171" s="77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1" t="s">
        <v>181</v>
      </c>
      <c r="AT171" s="191" t="s">
        <v>176</v>
      </c>
      <c r="AU171" s="191" t="s">
        <v>83</v>
      </c>
      <c r="AY171" s="19" t="s">
        <v>174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81</v>
      </c>
      <c r="BK171" s="192">
        <f>ROUND(I171*H171,2)</f>
        <v>0</v>
      </c>
      <c r="BL171" s="19" t="s">
        <v>181</v>
      </c>
      <c r="BM171" s="191" t="s">
        <v>228</v>
      </c>
    </row>
    <row r="172" s="2" customFormat="1">
      <c r="A172" s="38"/>
      <c r="B172" s="39"/>
      <c r="C172" s="38"/>
      <c r="D172" s="193" t="s">
        <v>183</v>
      </c>
      <c r="E172" s="38"/>
      <c r="F172" s="194" t="s">
        <v>229</v>
      </c>
      <c r="G172" s="38"/>
      <c r="H172" s="38"/>
      <c r="I172" s="195"/>
      <c r="J172" s="38"/>
      <c r="K172" s="38"/>
      <c r="L172" s="39"/>
      <c r="M172" s="196"/>
      <c r="N172" s="197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183</v>
      </c>
      <c r="AU172" s="19" t="s">
        <v>83</v>
      </c>
    </row>
    <row r="173" s="2" customFormat="1" ht="37.8" customHeight="1">
      <c r="A173" s="38"/>
      <c r="B173" s="179"/>
      <c r="C173" s="180" t="s">
        <v>230</v>
      </c>
      <c r="D173" s="180" t="s">
        <v>176</v>
      </c>
      <c r="E173" s="181" t="s">
        <v>231</v>
      </c>
      <c r="F173" s="182" t="s">
        <v>232</v>
      </c>
      <c r="G173" s="183" t="s">
        <v>233</v>
      </c>
      <c r="H173" s="184">
        <v>95.988</v>
      </c>
      <c r="I173" s="185"/>
      <c r="J173" s="186">
        <f>ROUND(I173*H173,2)</f>
        <v>0</v>
      </c>
      <c r="K173" s="182" t="s">
        <v>180</v>
      </c>
      <c r="L173" s="39"/>
      <c r="M173" s="187" t="s">
        <v>1</v>
      </c>
      <c r="N173" s="188" t="s">
        <v>38</v>
      </c>
      <c r="O173" s="77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181</v>
      </c>
      <c r="AT173" s="191" t="s">
        <v>176</v>
      </c>
      <c r="AU173" s="191" t="s">
        <v>83</v>
      </c>
      <c r="AY173" s="19" t="s">
        <v>174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81</v>
      </c>
      <c r="BK173" s="192">
        <f>ROUND(I173*H173,2)</f>
        <v>0</v>
      </c>
      <c r="BL173" s="19" t="s">
        <v>181</v>
      </c>
      <c r="BM173" s="191" t="s">
        <v>234</v>
      </c>
    </row>
    <row r="174" s="2" customFormat="1">
      <c r="A174" s="38"/>
      <c r="B174" s="39"/>
      <c r="C174" s="38"/>
      <c r="D174" s="193" t="s">
        <v>183</v>
      </c>
      <c r="E174" s="38"/>
      <c r="F174" s="194" t="s">
        <v>235</v>
      </c>
      <c r="G174" s="38"/>
      <c r="H174" s="38"/>
      <c r="I174" s="195"/>
      <c r="J174" s="38"/>
      <c r="K174" s="38"/>
      <c r="L174" s="39"/>
      <c r="M174" s="196"/>
      <c r="N174" s="197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183</v>
      </c>
      <c r="AU174" s="19" t="s">
        <v>83</v>
      </c>
    </row>
    <row r="175" s="13" customFormat="1">
      <c r="A175" s="13"/>
      <c r="B175" s="198"/>
      <c r="C175" s="13"/>
      <c r="D175" s="193" t="s">
        <v>185</v>
      </c>
      <c r="E175" s="199" t="s">
        <v>1</v>
      </c>
      <c r="F175" s="200" t="s">
        <v>236</v>
      </c>
      <c r="G175" s="13"/>
      <c r="H175" s="201">
        <v>79.509</v>
      </c>
      <c r="I175" s="202"/>
      <c r="J175" s="13"/>
      <c r="K175" s="13"/>
      <c r="L175" s="198"/>
      <c r="M175" s="203"/>
      <c r="N175" s="204"/>
      <c r="O175" s="204"/>
      <c r="P175" s="204"/>
      <c r="Q175" s="204"/>
      <c r="R175" s="204"/>
      <c r="S175" s="204"/>
      <c r="T175" s="20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9" t="s">
        <v>185</v>
      </c>
      <c r="AU175" s="199" t="s">
        <v>83</v>
      </c>
      <c r="AV175" s="13" t="s">
        <v>83</v>
      </c>
      <c r="AW175" s="13" t="s">
        <v>30</v>
      </c>
      <c r="AX175" s="13" t="s">
        <v>73</v>
      </c>
      <c r="AY175" s="199" t="s">
        <v>174</v>
      </c>
    </row>
    <row r="176" s="13" customFormat="1">
      <c r="A176" s="13"/>
      <c r="B176" s="198"/>
      <c r="C176" s="13"/>
      <c r="D176" s="193" t="s">
        <v>185</v>
      </c>
      <c r="E176" s="199" t="s">
        <v>1</v>
      </c>
      <c r="F176" s="200" t="s">
        <v>237</v>
      </c>
      <c r="G176" s="13"/>
      <c r="H176" s="201">
        <v>16.478999999999999</v>
      </c>
      <c r="I176" s="202"/>
      <c r="J176" s="13"/>
      <c r="K176" s="13"/>
      <c r="L176" s="198"/>
      <c r="M176" s="203"/>
      <c r="N176" s="204"/>
      <c r="O176" s="204"/>
      <c r="P176" s="204"/>
      <c r="Q176" s="204"/>
      <c r="R176" s="204"/>
      <c r="S176" s="204"/>
      <c r="T176" s="20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9" t="s">
        <v>185</v>
      </c>
      <c r="AU176" s="199" t="s">
        <v>83</v>
      </c>
      <c r="AV176" s="13" t="s">
        <v>83</v>
      </c>
      <c r="AW176" s="13" t="s">
        <v>30</v>
      </c>
      <c r="AX176" s="13" t="s">
        <v>73</v>
      </c>
      <c r="AY176" s="199" t="s">
        <v>174</v>
      </c>
    </row>
    <row r="177" s="14" customFormat="1">
      <c r="A177" s="14"/>
      <c r="B177" s="206"/>
      <c r="C177" s="14"/>
      <c r="D177" s="193" t="s">
        <v>185</v>
      </c>
      <c r="E177" s="207" t="s">
        <v>1</v>
      </c>
      <c r="F177" s="208" t="s">
        <v>199</v>
      </c>
      <c r="G177" s="14"/>
      <c r="H177" s="209">
        <v>95.988</v>
      </c>
      <c r="I177" s="210"/>
      <c r="J177" s="14"/>
      <c r="K177" s="14"/>
      <c r="L177" s="206"/>
      <c r="M177" s="211"/>
      <c r="N177" s="212"/>
      <c r="O177" s="212"/>
      <c r="P177" s="212"/>
      <c r="Q177" s="212"/>
      <c r="R177" s="212"/>
      <c r="S177" s="212"/>
      <c r="T177" s="21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7" t="s">
        <v>185</v>
      </c>
      <c r="AU177" s="207" t="s">
        <v>83</v>
      </c>
      <c r="AV177" s="14" t="s">
        <v>181</v>
      </c>
      <c r="AW177" s="14" t="s">
        <v>30</v>
      </c>
      <c r="AX177" s="14" t="s">
        <v>81</v>
      </c>
      <c r="AY177" s="207" t="s">
        <v>174</v>
      </c>
    </row>
    <row r="178" s="2" customFormat="1" ht="37.8" customHeight="1">
      <c r="A178" s="38"/>
      <c r="B178" s="179"/>
      <c r="C178" s="180" t="s">
        <v>238</v>
      </c>
      <c r="D178" s="180" t="s">
        <v>176</v>
      </c>
      <c r="E178" s="181" t="s">
        <v>239</v>
      </c>
      <c r="F178" s="182" t="s">
        <v>240</v>
      </c>
      <c r="G178" s="183" t="s">
        <v>233</v>
      </c>
      <c r="H178" s="184">
        <v>9.5990000000000002</v>
      </c>
      <c r="I178" s="185"/>
      <c r="J178" s="186">
        <f>ROUND(I178*H178,2)</f>
        <v>0</v>
      </c>
      <c r="K178" s="182" t="s">
        <v>180</v>
      </c>
      <c r="L178" s="39"/>
      <c r="M178" s="187" t="s">
        <v>1</v>
      </c>
      <c r="N178" s="188" t="s">
        <v>38</v>
      </c>
      <c r="O178" s="77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1" t="s">
        <v>181</v>
      </c>
      <c r="AT178" s="191" t="s">
        <v>176</v>
      </c>
      <c r="AU178" s="191" t="s">
        <v>83</v>
      </c>
      <c r="AY178" s="19" t="s">
        <v>174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81</v>
      </c>
      <c r="BK178" s="192">
        <f>ROUND(I178*H178,2)</f>
        <v>0</v>
      </c>
      <c r="BL178" s="19" t="s">
        <v>181</v>
      </c>
      <c r="BM178" s="191" t="s">
        <v>241</v>
      </c>
    </row>
    <row r="179" s="2" customFormat="1">
      <c r="A179" s="38"/>
      <c r="B179" s="39"/>
      <c r="C179" s="38"/>
      <c r="D179" s="193" t="s">
        <v>183</v>
      </c>
      <c r="E179" s="38"/>
      <c r="F179" s="194" t="s">
        <v>242</v>
      </c>
      <c r="G179" s="38"/>
      <c r="H179" s="38"/>
      <c r="I179" s="195"/>
      <c r="J179" s="38"/>
      <c r="K179" s="38"/>
      <c r="L179" s="39"/>
      <c r="M179" s="196"/>
      <c r="N179" s="197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183</v>
      </c>
      <c r="AU179" s="19" t="s">
        <v>83</v>
      </c>
    </row>
    <row r="180" s="13" customFormat="1">
      <c r="A180" s="13"/>
      <c r="B180" s="198"/>
      <c r="C180" s="13"/>
      <c r="D180" s="193" t="s">
        <v>185</v>
      </c>
      <c r="E180" s="199" t="s">
        <v>1</v>
      </c>
      <c r="F180" s="200" t="s">
        <v>243</v>
      </c>
      <c r="G180" s="13"/>
      <c r="H180" s="201">
        <v>9.5990000000000002</v>
      </c>
      <c r="I180" s="202"/>
      <c r="J180" s="13"/>
      <c r="K180" s="13"/>
      <c r="L180" s="198"/>
      <c r="M180" s="203"/>
      <c r="N180" s="204"/>
      <c r="O180" s="204"/>
      <c r="P180" s="204"/>
      <c r="Q180" s="204"/>
      <c r="R180" s="204"/>
      <c r="S180" s="204"/>
      <c r="T180" s="20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9" t="s">
        <v>185</v>
      </c>
      <c r="AU180" s="199" t="s">
        <v>83</v>
      </c>
      <c r="AV180" s="13" t="s">
        <v>83</v>
      </c>
      <c r="AW180" s="13" t="s">
        <v>30</v>
      </c>
      <c r="AX180" s="13" t="s">
        <v>81</v>
      </c>
      <c r="AY180" s="199" t="s">
        <v>174</v>
      </c>
    </row>
    <row r="181" s="2" customFormat="1" ht="37.8" customHeight="1">
      <c r="A181" s="38"/>
      <c r="B181" s="179"/>
      <c r="C181" s="180" t="s">
        <v>115</v>
      </c>
      <c r="D181" s="180" t="s">
        <v>176</v>
      </c>
      <c r="E181" s="181" t="s">
        <v>244</v>
      </c>
      <c r="F181" s="182" t="s">
        <v>245</v>
      </c>
      <c r="G181" s="183" t="s">
        <v>233</v>
      </c>
      <c r="H181" s="184">
        <v>95.989999999999995</v>
      </c>
      <c r="I181" s="185"/>
      <c r="J181" s="186">
        <f>ROUND(I181*H181,2)</f>
        <v>0</v>
      </c>
      <c r="K181" s="182" t="s">
        <v>180</v>
      </c>
      <c r="L181" s="39"/>
      <c r="M181" s="187" t="s">
        <v>1</v>
      </c>
      <c r="N181" s="188" t="s">
        <v>38</v>
      </c>
      <c r="O181" s="77"/>
      <c r="P181" s="189">
        <f>O181*H181</f>
        <v>0</v>
      </c>
      <c r="Q181" s="189">
        <v>0</v>
      </c>
      <c r="R181" s="189">
        <f>Q181*H181</f>
        <v>0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181</v>
      </c>
      <c r="AT181" s="191" t="s">
        <v>176</v>
      </c>
      <c r="AU181" s="191" t="s">
        <v>83</v>
      </c>
      <c r="AY181" s="19" t="s">
        <v>174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81</v>
      </c>
      <c r="BK181" s="192">
        <f>ROUND(I181*H181,2)</f>
        <v>0</v>
      </c>
      <c r="BL181" s="19" t="s">
        <v>181</v>
      </c>
      <c r="BM181" s="191" t="s">
        <v>246</v>
      </c>
    </row>
    <row r="182" s="2" customFormat="1">
      <c r="A182" s="38"/>
      <c r="B182" s="39"/>
      <c r="C182" s="38"/>
      <c r="D182" s="193" t="s">
        <v>183</v>
      </c>
      <c r="E182" s="38"/>
      <c r="F182" s="194" t="s">
        <v>247</v>
      </c>
      <c r="G182" s="38"/>
      <c r="H182" s="38"/>
      <c r="I182" s="195"/>
      <c r="J182" s="38"/>
      <c r="K182" s="38"/>
      <c r="L182" s="39"/>
      <c r="M182" s="196"/>
      <c r="N182" s="197"/>
      <c r="O182" s="77"/>
      <c r="P182" s="77"/>
      <c r="Q182" s="77"/>
      <c r="R182" s="77"/>
      <c r="S182" s="77"/>
      <c r="T182" s="7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9" t="s">
        <v>183</v>
      </c>
      <c r="AU182" s="19" t="s">
        <v>83</v>
      </c>
    </row>
    <row r="183" s="13" customFormat="1">
      <c r="A183" s="13"/>
      <c r="B183" s="198"/>
      <c r="C183" s="13"/>
      <c r="D183" s="193" t="s">
        <v>185</v>
      </c>
      <c r="E183" s="199" t="s">
        <v>1</v>
      </c>
      <c r="F183" s="200" t="s">
        <v>248</v>
      </c>
      <c r="G183" s="13"/>
      <c r="H183" s="201">
        <v>9.5990000000000002</v>
      </c>
      <c r="I183" s="202"/>
      <c r="J183" s="13"/>
      <c r="K183" s="13"/>
      <c r="L183" s="198"/>
      <c r="M183" s="203"/>
      <c r="N183" s="204"/>
      <c r="O183" s="204"/>
      <c r="P183" s="204"/>
      <c r="Q183" s="204"/>
      <c r="R183" s="204"/>
      <c r="S183" s="204"/>
      <c r="T183" s="20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9" t="s">
        <v>185</v>
      </c>
      <c r="AU183" s="199" t="s">
        <v>83</v>
      </c>
      <c r="AV183" s="13" t="s">
        <v>83</v>
      </c>
      <c r="AW183" s="13" t="s">
        <v>30</v>
      </c>
      <c r="AX183" s="13" t="s">
        <v>81</v>
      </c>
      <c r="AY183" s="199" t="s">
        <v>174</v>
      </c>
    </row>
    <row r="184" s="13" customFormat="1">
      <c r="A184" s="13"/>
      <c r="B184" s="198"/>
      <c r="C184" s="13"/>
      <c r="D184" s="193" t="s">
        <v>185</v>
      </c>
      <c r="E184" s="13"/>
      <c r="F184" s="200" t="s">
        <v>249</v>
      </c>
      <c r="G184" s="13"/>
      <c r="H184" s="201">
        <v>95.989999999999995</v>
      </c>
      <c r="I184" s="202"/>
      <c r="J184" s="13"/>
      <c r="K184" s="13"/>
      <c r="L184" s="198"/>
      <c r="M184" s="203"/>
      <c r="N184" s="204"/>
      <c r="O184" s="204"/>
      <c r="P184" s="204"/>
      <c r="Q184" s="204"/>
      <c r="R184" s="204"/>
      <c r="S184" s="204"/>
      <c r="T184" s="20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9" t="s">
        <v>185</v>
      </c>
      <c r="AU184" s="199" t="s">
        <v>83</v>
      </c>
      <c r="AV184" s="13" t="s">
        <v>83</v>
      </c>
      <c r="AW184" s="13" t="s">
        <v>3</v>
      </c>
      <c r="AX184" s="13" t="s">
        <v>81</v>
      </c>
      <c r="AY184" s="199" t="s">
        <v>174</v>
      </c>
    </row>
    <row r="185" s="2" customFormat="1" ht="24.15" customHeight="1">
      <c r="A185" s="38"/>
      <c r="B185" s="179"/>
      <c r="C185" s="180" t="s">
        <v>118</v>
      </c>
      <c r="D185" s="180" t="s">
        <v>176</v>
      </c>
      <c r="E185" s="181" t="s">
        <v>250</v>
      </c>
      <c r="F185" s="182" t="s">
        <v>251</v>
      </c>
      <c r="G185" s="183" t="s">
        <v>233</v>
      </c>
      <c r="H185" s="184">
        <v>95.988</v>
      </c>
      <c r="I185" s="185"/>
      <c r="J185" s="186">
        <f>ROUND(I185*H185,2)</f>
        <v>0</v>
      </c>
      <c r="K185" s="182" t="s">
        <v>180</v>
      </c>
      <c r="L185" s="39"/>
      <c r="M185" s="187" t="s">
        <v>1</v>
      </c>
      <c r="N185" s="188" t="s">
        <v>38</v>
      </c>
      <c r="O185" s="77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181</v>
      </c>
      <c r="AT185" s="191" t="s">
        <v>176</v>
      </c>
      <c r="AU185" s="191" t="s">
        <v>83</v>
      </c>
      <c r="AY185" s="19" t="s">
        <v>174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81</v>
      </c>
      <c r="BK185" s="192">
        <f>ROUND(I185*H185,2)</f>
        <v>0</v>
      </c>
      <c r="BL185" s="19" t="s">
        <v>181</v>
      </c>
      <c r="BM185" s="191" t="s">
        <v>252</v>
      </c>
    </row>
    <row r="186" s="2" customFormat="1">
      <c r="A186" s="38"/>
      <c r="B186" s="39"/>
      <c r="C186" s="38"/>
      <c r="D186" s="193" t="s">
        <v>183</v>
      </c>
      <c r="E186" s="38"/>
      <c r="F186" s="194" t="s">
        <v>253</v>
      </c>
      <c r="G186" s="38"/>
      <c r="H186" s="38"/>
      <c r="I186" s="195"/>
      <c r="J186" s="38"/>
      <c r="K186" s="38"/>
      <c r="L186" s="39"/>
      <c r="M186" s="196"/>
      <c r="N186" s="197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183</v>
      </c>
      <c r="AU186" s="19" t="s">
        <v>83</v>
      </c>
    </row>
    <row r="187" s="2" customFormat="1" ht="24.15" customHeight="1">
      <c r="A187" s="38"/>
      <c r="B187" s="179"/>
      <c r="C187" s="180" t="s">
        <v>8</v>
      </c>
      <c r="D187" s="180" t="s">
        <v>176</v>
      </c>
      <c r="E187" s="181" t="s">
        <v>254</v>
      </c>
      <c r="F187" s="182" t="s">
        <v>255</v>
      </c>
      <c r="G187" s="183" t="s">
        <v>256</v>
      </c>
      <c r="H187" s="184">
        <v>17.277999999999999</v>
      </c>
      <c r="I187" s="185"/>
      <c r="J187" s="186">
        <f>ROUND(I187*H187,2)</f>
        <v>0</v>
      </c>
      <c r="K187" s="182" t="s">
        <v>180</v>
      </c>
      <c r="L187" s="39"/>
      <c r="M187" s="187" t="s">
        <v>1</v>
      </c>
      <c r="N187" s="188" t="s">
        <v>38</v>
      </c>
      <c r="O187" s="77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181</v>
      </c>
      <c r="AT187" s="191" t="s">
        <v>176</v>
      </c>
      <c r="AU187" s="191" t="s">
        <v>83</v>
      </c>
      <c r="AY187" s="19" t="s">
        <v>174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81</v>
      </c>
      <c r="BK187" s="192">
        <f>ROUND(I187*H187,2)</f>
        <v>0</v>
      </c>
      <c r="BL187" s="19" t="s">
        <v>181</v>
      </c>
      <c r="BM187" s="191" t="s">
        <v>257</v>
      </c>
    </row>
    <row r="188" s="2" customFormat="1">
      <c r="A188" s="38"/>
      <c r="B188" s="39"/>
      <c r="C188" s="38"/>
      <c r="D188" s="193" t="s">
        <v>183</v>
      </c>
      <c r="E188" s="38"/>
      <c r="F188" s="194" t="s">
        <v>258</v>
      </c>
      <c r="G188" s="38"/>
      <c r="H188" s="38"/>
      <c r="I188" s="195"/>
      <c r="J188" s="38"/>
      <c r="K188" s="38"/>
      <c r="L188" s="39"/>
      <c r="M188" s="196"/>
      <c r="N188" s="197"/>
      <c r="O188" s="77"/>
      <c r="P188" s="77"/>
      <c r="Q188" s="77"/>
      <c r="R188" s="77"/>
      <c r="S188" s="77"/>
      <c r="T188" s="7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9" t="s">
        <v>183</v>
      </c>
      <c r="AU188" s="19" t="s">
        <v>83</v>
      </c>
    </row>
    <row r="189" s="13" customFormat="1">
      <c r="A189" s="13"/>
      <c r="B189" s="198"/>
      <c r="C189" s="13"/>
      <c r="D189" s="193" t="s">
        <v>185</v>
      </c>
      <c r="E189" s="199" t="s">
        <v>1</v>
      </c>
      <c r="F189" s="200" t="s">
        <v>248</v>
      </c>
      <c r="G189" s="13"/>
      <c r="H189" s="201">
        <v>9.5990000000000002</v>
      </c>
      <c r="I189" s="202"/>
      <c r="J189" s="13"/>
      <c r="K189" s="13"/>
      <c r="L189" s="198"/>
      <c r="M189" s="203"/>
      <c r="N189" s="204"/>
      <c r="O189" s="204"/>
      <c r="P189" s="204"/>
      <c r="Q189" s="204"/>
      <c r="R189" s="204"/>
      <c r="S189" s="204"/>
      <c r="T189" s="20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9" t="s">
        <v>185</v>
      </c>
      <c r="AU189" s="199" t="s">
        <v>83</v>
      </c>
      <c r="AV189" s="13" t="s">
        <v>83</v>
      </c>
      <c r="AW189" s="13" t="s">
        <v>30</v>
      </c>
      <c r="AX189" s="13" t="s">
        <v>81</v>
      </c>
      <c r="AY189" s="199" t="s">
        <v>174</v>
      </c>
    </row>
    <row r="190" s="13" customFormat="1">
      <c r="A190" s="13"/>
      <c r="B190" s="198"/>
      <c r="C190" s="13"/>
      <c r="D190" s="193" t="s">
        <v>185</v>
      </c>
      <c r="E190" s="13"/>
      <c r="F190" s="200" t="s">
        <v>259</v>
      </c>
      <c r="G190" s="13"/>
      <c r="H190" s="201">
        <v>17.277999999999999</v>
      </c>
      <c r="I190" s="202"/>
      <c r="J190" s="13"/>
      <c r="K190" s="13"/>
      <c r="L190" s="198"/>
      <c r="M190" s="203"/>
      <c r="N190" s="204"/>
      <c r="O190" s="204"/>
      <c r="P190" s="204"/>
      <c r="Q190" s="204"/>
      <c r="R190" s="204"/>
      <c r="S190" s="204"/>
      <c r="T190" s="20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9" t="s">
        <v>185</v>
      </c>
      <c r="AU190" s="199" t="s">
        <v>83</v>
      </c>
      <c r="AV190" s="13" t="s">
        <v>83</v>
      </c>
      <c r="AW190" s="13" t="s">
        <v>3</v>
      </c>
      <c r="AX190" s="13" t="s">
        <v>81</v>
      </c>
      <c r="AY190" s="199" t="s">
        <v>174</v>
      </c>
    </row>
    <row r="191" s="2" customFormat="1" ht="16.5" customHeight="1">
      <c r="A191" s="38"/>
      <c r="B191" s="179"/>
      <c r="C191" s="180" t="s">
        <v>260</v>
      </c>
      <c r="D191" s="180" t="s">
        <v>176</v>
      </c>
      <c r="E191" s="181" t="s">
        <v>261</v>
      </c>
      <c r="F191" s="182" t="s">
        <v>262</v>
      </c>
      <c r="G191" s="183" t="s">
        <v>233</v>
      </c>
      <c r="H191" s="184">
        <v>9.5990000000000002</v>
      </c>
      <c r="I191" s="185"/>
      <c r="J191" s="186">
        <f>ROUND(I191*H191,2)</f>
        <v>0</v>
      </c>
      <c r="K191" s="182" t="s">
        <v>180</v>
      </c>
      <c r="L191" s="39"/>
      <c r="M191" s="187" t="s">
        <v>1</v>
      </c>
      <c r="N191" s="188" t="s">
        <v>38</v>
      </c>
      <c r="O191" s="77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181</v>
      </c>
      <c r="AT191" s="191" t="s">
        <v>176</v>
      </c>
      <c r="AU191" s="191" t="s">
        <v>83</v>
      </c>
      <c r="AY191" s="19" t="s">
        <v>174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81</v>
      </c>
      <c r="BK191" s="192">
        <f>ROUND(I191*H191,2)</f>
        <v>0</v>
      </c>
      <c r="BL191" s="19" t="s">
        <v>181</v>
      </c>
      <c r="BM191" s="191" t="s">
        <v>263</v>
      </c>
    </row>
    <row r="192" s="2" customFormat="1">
      <c r="A192" s="38"/>
      <c r="B192" s="39"/>
      <c r="C192" s="38"/>
      <c r="D192" s="193" t="s">
        <v>183</v>
      </c>
      <c r="E192" s="38"/>
      <c r="F192" s="194" t="s">
        <v>264</v>
      </c>
      <c r="G192" s="38"/>
      <c r="H192" s="38"/>
      <c r="I192" s="195"/>
      <c r="J192" s="38"/>
      <c r="K192" s="38"/>
      <c r="L192" s="39"/>
      <c r="M192" s="196"/>
      <c r="N192" s="197"/>
      <c r="O192" s="77"/>
      <c r="P192" s="77"/>
      <c r="Q192" s="77"/>
      <c r="R192" s="77"/>
      <c r="S192" s="77"/>
      <c r="T192" s="7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9" t="s">
        <v>183</v>
      </c>
      <c r="AU192" s="19" t="s">
        <v>83</v>
      </c>
    </row>
    <row r="193" s="2" customFormat="1" ht="24.15" customHeight="1">
      <c r="A193" s="38"/>
      <c r="B193" s="179"/>
      <c r="C193" s="180" t="s">
        <v>265</v>
      </c>
      <c r="D193" s="180" t="s">
        <v>176</v>
      </c>
      <c r="E193" s="181" t="s">
        <v>266</v>
      </c>
      <c r="F193" s="182" t="s">
        <v>267</v>
      </c>
      <c r="G193" s="183" t="s">
        <v>233</v>
      </c>
      <c r="H193" s="184">
        <v>86.388999999999996</v>
      </c>
      <c r="I193" s="185"/>
      <c r="J193" s="186">
        <f>ROUND(I193*H193,2)</f>
        <v>0</v>
      </c>
      <c r="K193" s="182" t="s">
        <v>180</v>
      </c>
      <c r="L193" s="39"/>
      <c r="M193" s="187" t="s">
        <v>1</v>
      </c>
      <c r="N193" s="188" t="s">
        <v>38</v>
      </c>
      <c r="O193" s="77"/>
      <c r="P193" s="189">
        <f>O193*H193</f>
        <v>0</v>
      </c>
      <c r="Q193" s="189">
        <v>0</v>
      </c>
      <c r="R193" s="189">
        <f>Q193*H193</f>
        <v>0</v>
      </c>
      <c r="S193" s="189">
        <v>0</v>
      </c>
      <c r="T193" s="19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1" t="s">
        <v>181</v>
      </c>
      <c r="AT193" s="191" t="s">
        <v>176</v>
      </c>
      <c r="AU193" s="191" t="s">
        <v>83</v>
      </c>
      <c r="AY193" s="19" t="s">
        <v>174</v>
      </c>
      <c r="BE193" s="192">
        <f>IF(N193="základní",J193,0)</f>
        <v>0</v>
      </c>
      <c r="BF193" s="192">
        <f>IF(N193="snížená",J193,0)</f>
        <v>0</v>
      </c>
      <c r="BG193" s="192">
        <f>IF(N193="zákl. přenesená",J193,0)</f>
        <v>0</v>
      </c>
      <c r="BH193" s="192">
        <f>IF(N193="sníž. přenesená",J193,0)</f>
        <v>0</v>
      </c>
      <c r="BI193" s="192">
        <f>IF(N193="nulová",J193,0)</f>
        <v>0</v>
      </c>
      <c r="BJ193" s="19" t="s">
        <v>81</v>
      </c>
      <c r="BK193" s="192">
        <f>ROUND(I193*H193,2)</f>
        <v>0</v>
      </c>
      <c r="BL193" s="19" t="s">
        <v>181</v>
      </c>
      <c r="BM193" s="191" t="s">
        <v>268</v>
      </c>
    </row>
    <row r="194" s="2" customFormat="1">
      <c r="A194" s="38"/>
      <c r="B194" s="39"/>
      <c r="C194" s="38"/>
      <c r="D194" s="193" t="s">
        <v>183</v>
      </c>
      <c r="E194" s="38"/>
      <c r="F194" s="194" t="s">
        <v>269</v>
      </c>
      <c r="G194" s="38"/>
      <c r="H194" s="38"/>
      <c r="I194" s="195"/>
      <c r="J194" s="38"/>
      <c r="K194" s="38"/>
      <c r="L194" s="39"/>
      <c r="M194" s="196"/>
      <c r="N194" s="197"/>
      <c r="O194" s="77"/>
      <c r="P194" s="77"/>
      <c r="Q194" s="77"/>
      <c r="R194" s="77"/>
      <c r="S194" s="77"/>
      <c r="T194" s="7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9" t="s">
        <v>183</v>
      </c>
      <c r="AU194" s="19" t="s">
        <v>83</v>
      </c>
    </row>
    <row r="195" s="13" customFormat="1">
      <c r="A195" s="13"/>
      <c r="B195" s="198"/>
      <c r="C195" s="13"/>
      <c r="D195" s="193" t="s">
        <v>185</v>
      </c>
      <c r="E195" s="199" t="s">
        <v>1</v>
      </c>
      <c r="F195" s="200" t="s">
        <v>270</v>
      </c>
      <c r="G195" s="13"/>
      <c r="H195" s="201">
        <v>86.388999999999996</v>
      </c>
      <c r="I195" s="202"/>
      <c r="J195" s="13"/>
      <c r="K195" s="13"/>
      <c r="L195" s="198"/>
      <c r="M195" s="203"/>
      <c r="N195" s="204"/>
      <c r="O195" s="204"/>
      <c r="P195" s="204"/>
      <c r="Q195" s="204"/>
      <c r="R195" s="204"/>
      <c r="S195" s="204"/>
      <c r="T195" s="20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9" t="s">
        <v>185</v>
      </c>
      <c r="AU195" s="199" t="s">
        <v>83</v>
      </c>
      <c r="AV195" s="13" t="s">
        <v>83</v>
      </c>
      <c r="AW195" s="13" t="s">
        <v>30</v>
      </c>
      <c r="AX195" s="13" t="s">
        <v>81</v>
      </c>
      <c r="AY195" s="199" t="s">
        <v>174</v>
      </c>
    </row>
    <row r="196" s="12" customFormat="1" ht="22.8" customHeight="1">
      <c r="A196" s="12"/>
      <c r="B196" s="166"/>
      <c r="C196" s="12"/>
      <c r="D196" s="167" t="s">
        <v>72</v>
      </c>
      <c r="E196" s="177" t="s">
        <v>192</v>
      </c>
      <c r="F196" s="177" t="s">
        <v>271</v>
      </c>
      <c r="G196" s="12"/>
      <c r="H196" s="12"/>
      <c r="I196" s="169"/>
      <c r="J196" s="178">
        <f>BK196</f>
        <v>0</v>
      </c>
      <c r="K196" s="12"/>
      <c r="L196" s="166"/>
      <c r="M196" s="171"/>
      <c r="N196" s="172"/>
      <c r="O196" s="172"/>
      <c r="P196" s="173">
        <f>SUM(P197:P208)</f>
        <v>0</v>
      </c>
      <c r="Q196" s="172"/>
      <c r="R196" s="173">
        <f>SUM(R197:R208)</f>
        <v>0.035508750000000006</v>
      </c>
      <c r="S196" s="172"/>
      <c r="T196" s="174">
        <f>SUM(T197:T208)</f>
        <v>0.00037125000000000005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7" t="s">
        <v>81</v>
      </c>
      <c r="AT196" s="175" t="s">
        <v>72</v>
      </c>
      <c r="AU196" s="175" t="s">
        <v>81</v>
      </c>
      <c r="AY196" s="167" t="s">
        <v>174</v>
      </c>
      <c r="BK196" s="176">
        <f>SUM(BK197:BK208)</f>
        <v>0</v>
      </c>
    </row>
    <row r="197" s="2" customFormat="1" ht="33" customHeight="1">
      <c r="A197" s="38"/>
      <c r="B197" s="179"/>
      <c r="C197" s="180" t="s">
        <v>272</v>
      </c>
      <c r="D197" s="180" t="s">
        <v>176</v>
      </c>
      <c r="E197" s="181" t="s">
        <v>273</v>
      </c>
      <c r="F197" s="182" t="s">
        <v>274</v>
      </c>
      <c r="G197" s="183" t="s">
        <v>214</v>
      </c>
      <c r="H197" s="184">
        <v>3.2000000000000002</v>
      </c>
      <c r="I197" s="185"/>
      <c r="J197" s="186">
        <f>ROUND(I197*H197,2)</f>
        <v>0</v>
      </c>
      <c r="K197" s="182" t="s">
        <v>275</v>
      </c>
      <c r="L197" s="39"/>
      <c r="M197" s="187" t="s">
        <v>1</v>
      </c>
      <c r="N197" s="188" t="s">
        <v>38</v>
      </c>
      <c r="O197" s="77"/>
      <c r="P197" s="189">
        <f>O197*H197</f>
        <v>0</v>
      </c>
      <c r="Q197" s="189">
        <v>0.00059000000000000003</v>
      </c>
      <c r="R197" s="189">
        <f>Q197*H197</f>
        <v>0.0018880000000000001</v>
      </c>
      <c r="S197" s="189">
        <v>1.0000000000000001E-05</v>
      </c>
      <c r="T197" s="190">
        <f>S197*H197</f>
        <v>3.2000000000000005E-05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1" t="s">
        <v>181</v>
      </c>
      <c r="AT197" s="191" t="s">
        <v>176</v>
      </c>
      <c r="AU197" s="191" t="s">
        <v>83</v>
      </c>
      <c r="AY197" s="19" t="s">
        <v>174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9" t="s">
        <v>81</v>
      </c>
      <c r="BK197" s="192">
        <f>ROUND(I197*H197,2)</f>
        <v>0</v>
      </c>
      <c r="BL197" s="19" t="s">
        <v>181</v>
      </c>
      <c r="BM197" s="191" t="s">
        <v>276</v>
      </c>
    </row>
    <row r="198" s="2" customFormat="1">
      <c r="A198" s="38"/>
      <c r="B198" s="39"/>
      <c r="C198" s="38"/>
      <c r="D198" s="193" t="s">
        <v>183</v>
      </c>
      <c r="E198" s="38"/>
      <c r="F198" s="194" t="s">
        <v>274</v>
      </c>
      <c r="G198" s="38"/>
      <c r="H198" s="38"/>
      <c r="I198" s="195"/>
      <c r="J198" s="38"/>
      <c r="K198" s="38"/>
      <c r="L198" s="39"/>
      <c r="M198" s="196"/>
      <c r="N198" s="197"/>
      <c r="O198" s="77"/>
      <c r="P198" s="77"/>
      <c r="Q198" s="77"/>
      <c r="R198" s="77"/>
      <c r="S198" s="77"/>
      <c r="T198" s="7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183</v>
      </c>
      <c r="AU198" s="19" t="s">
        <v>83</v>
      </c>
    </row>
    <row r="199" s="13" customFormat="1">
      <c r="A199" s="13"/>
      <c r="B199" s="198"/>
      <c r="C199" s="13"/>
      <c r="D199" s="193" t="s">
        <v>185</v>
      </c>
      <c r="E199" s="199" t="s">
        <v>1</v>
      </c>
      <c r="F199" s="200" t="s">
        <v>277</v>
      </c>
      <c r="G199" s="13"/>
      <c r="H199" s="201">
        <v>3.2000000000000002</v>
      </c>
      <c r="I199" s="202"/>
      <c r="J199" s="13"/>
      <c r="K199" s="13"/>
      <c r="L199" s="198"/>
      <c r="M199" s="203"/>
      <c r="N199" s="204"/>
      <c r="O199" s="204"/>
      <c r="P199" s="204"/>
      <c r="Q199" s="204"/>
      <c r="R199" s="204"/>
      <c r="S199" s="204"/>
      <c r="T199" s="20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9" t="s">
        <v>185</v>
      </c>
      <c r="AU199" s="199" t="s">
        <v>83</v>
      </c>
      <c r="AV199" s="13" t="s">
        <v>83</v>
      </c>
      <c r="AW199" s="13" t="s">
        <v>30</v>
      </c>
      <c r="AX199" s="13" t="s">
        <v>81</v>
      </c>
      <c r="AY199" s="199" t="s">
        <v>174</v>
      </c>
    </row>
    <row r="200" s="2" customFormat="1" ht="33" customHeight="1">
      <c r="A200" s="38"/>
      <c r="B200" s="179"/>
      <c r="C200" s="180" t="s">
        <v>278</v>
      </c>
      <c r="D200" s="180" t="s">
        <v>176</v>
      </c>
      <c r="E200" s="181" t="s">
        <v>279</v>
      </c>
      <c r="F200" s="182" t="s">
        <v>280</v>
      </c>
      <c r="G200" s="183" t="s">
        <v>214</v>
      </c>
      <c r="H200" s="184">
        <v>21.300000000000001</v>
      </c>
      <c r="I200" s="185"/>
      <c r="J200" s="186">
        <f>ROUND(I200*H200,2)</f>
        <v>0</v>
      </c>
      <c r="K200" s="182" t="s">
        <v>275</v>
      </c>
      <c r="L200" s="39"/>
      <c r="M200" s="187" t="s">
        <v>1</v>
      </c>
      <c r="N200" s="188" t="s">
        <v>38</v>
      </c>
      <c r="O200" s="77"/>
      <c r="P200" s="189">
        <f>O200*H200</f>
        <v>0</v>
      </c>
      <c r="Q200" s="189">
        <v>0.00079000000000000001</v>
      </c>
      <c r="R200" s="189">
        <f>Q200*H200</f>
        <v>0.016827000000000002</v>
      </c>
      <c r="S200" s="189">
        <v>1.0000000000000001E-05</v>
      </c>
      <c r="T200" s="190">
        <f>S200*H200</f>
        <v>0.00021300000000000003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1" t="s">
        <v>181</v>
      </c>
      <c r="AT200" s="191" t="s">
        <v>176</v>
      </c>
      <c r="AU200" s="191" t="s">
        <v>83</v>
      </c>
      <c r="AY200" s="19" t="s">
        <v>174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81</v>
      </c>
      <c r="BK200" s="192">
        <f>ROUND(I200*H200,2)</f>
        <v>0</v>
      </c>
      <c r="BL200" s="19" t="s">
        <v>181</v>
      </c>
      <c r="BM200" s="191" t="s">
        <v>281</v>
      </c>
    </row>
    <row r="201" s="2" customFormat="1">
      <c r="A201" s="38"/>
      <c r="B201" s="39"/>
      <c r="C201" s="38"/>
      <c r="D201" s="193" t="s">
        <v>183</v>
      </c>
      <c r="E201" s="38"/>
      <c r="F201" s="194" t="s">
        <v>280</v>
      </c>
      <c r="G201" s="38"/>
      <c r="H201" s="38"/>
      <c r="I201" s="195"/>
      <c r="J201" s="38"/>
      <c r="K201" s="38"/>
      <c r="L201" s="39"/>
      <c r="M201" s="196"/>
      <c r="N201" s="197"/>
      <c r="O201" s="77"/>
      <c r="P201" s="77"/>
      <c r="Q201" s="77"/>
      <c r="R201" s="77"/>
      <c r="S201" s="77"/>
      <c r="T201" s="7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9" t="s">
        <v>183</v>
      </c>
      <c r="AU201" s="19" t="s">
        <v>83</v>
      </c>
    </row>
    <row r="202" s="13" customFormat="1">
      <c r="A202" s="13"/>
      <c r="B202" s="198"/>
      <c r="C202" s="13"/>
      <c r="D202" s="193" t="s">
        <v>185</v>
      </c>
      <c r="E202" s="199" t="s">
        <v>1</v>
      </c>
      <c r="F202" s="200" t="s">
        <v>282</v>
      </c>
      <c r="G202" s="13"/>
      <c r="H202" s="201">
        <v>21.300000000000001</v>
      </c>
      <c r="I202" s="202"/>
      <c r="J202" s="13"/>
      <c r="K202" s="13"/>
      <c r="L202" s="198"/>
      <c r="M202" s="203"/>
      <c r="N202" s="204"/>
      <c r="O202" s="204"/>
      <c r="P202" s="204"/>
      <c r="Q202" s="204"/>
      <c r="R202" s="204"/>
      <c r="S202" s="204"/>
      <c r="T202" s="20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9" t="s">
        <v>185</v>
      </c>
      <c r="AU202" s="199" t="s">
        <v>83</v>
      </c>
      <c r="AV202" s="13" t="s">
        <v>83</v>
      </c>
      <c r="AW202" s="13" t="s">
        <v>30</v>
      </c>
      <c r="AX202" s="13" t="s">
        <v>81</v>
      </c>
      <c r="AY202" s="199" t="s">
        <v>174</v>
      </c>
    </row>
    <row r="203" s="2" customFormat="1" ht="33" customHeight="1">
      <c r="A203" s="38"/>
      <c r="B203" s="179"/>
      <c r="C203" s="180" t="s">
        <v>283</v>
      </c>
      <c r="D203" s="180" t="s">
        <v>176</v>
      </c>
      <c r="E203" s="181" t="s">
        <v>284</v>
      </c>
      <c r="F203" s="182" t="s">
        <v>285</v>
      </c>
      <c r="G203" s="183" t="s">
        <v>214</v>
      </c>
      <c r="H203" s="184">
        <v>9.625</v>
      </c>
      <c r="I203" s="185"/>
      <c r="J203" s="186">
        <f>ROUND(I203*H203,2)</f>
        <v>0</v>
      </c>
      <c r="K203" s="182" t="s">
        <v>275</v>
      </c>
      <c r="L203" s="39"/>
      <c r="M203" s="187" t="s">
        <v>1</v>
      </c>
      <c r="N203" s="188" t="s">
        <v>38</v>
      </c>
      <c r="O203" s="77"/>
      <c r="P203" s="189">
        <f>O203*H203</f>
        <v>0</v>
      </c>
      <c r="Q203" s="189">
        <v>0.0011900000000000001</v>
      </c>
      <c r="R203" s="189">
        <f>Q203*H203</f>
        <v>0.01145375</v>
      </c>
      <c r="S203" s="189">
        <v>1.0000000000000001E-05</v>
      </c>
      <c r="T203" s="190">
        <f>S203*H203</f>
        <v>9.6250000000000009E-05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1" t="s">
        <v>181</v>
      </c>
      <c r="AT203" s="191" t="s">
        <v>176</v>
      </c>
      <c r="AU203" s="191" t="s">
        <v>83</v>
      </c>
      <c r="AY203" s="19" t="s">
        <v>174</v>
      </c>
      <c r="BE203" s="192">
        <f>IF(N203="základní",J203,0)</f>
        <v>0</v>
      </c>
      <c r="BF203" s="192">
        <f>IF(N203="snížená",J203,0)</f>
        <v>0</v>
      </c>
      <c r="BG203" s="192">
        <f>IF(N203="zákl. přenesená",J203,0)</f>
        <v>0</v>
      </c>
      <c r="BH203" s="192">
        <f>IF(N203="sníž. přenesená",J203,0)</f>
        <v>0</v>
      </c>
      <c r="BI203" s="192">
        <f>IF(N203="nulová",J203,0)</f>
        <v>0</v>
      </c>
      <c r="BJ203" s="19" t="s">
        <v>81</v>
      </c>
      <c r="BK203" s="192">
        <f>ROUND(I203*H203,2)</f>
        <v>0</v>
      </c>
      <c r="BL203" s="19" t="s">
        <v>181</v>
      </c>
      <c r="BM203" s="191" t="s">
        <v>286</v>
      </c>
    </row>
    <row r="204" s="2" customFormat="1">
      <c r="A204" s="38"/>
      <c r="B204" s="39"/>
      <c r="C204" s="38"/>
      <c r="D204" s="193" t="s">
        <v>183</v>
      </c>
      <c r="E204" s="38"/>
      <c r="F204" s="194" t="s">
        <v>285</v>
      </c>
      <c r="G204" s="38"/>
      <c r="H204" s="38"/>
      <c r="I204" s="195"/>
      <c r="J204" s="38"/>
      <c r="K204" s="38"/>
      <c r="L204" s="39"/>
      <c r="M204" s="196"/>
      <c r="N204" s="197"/>
      <c r="O204" s="77"/>
      <c r="P204" s="77"/>
      <c r="Q204" s="77"/>
      <c r="R204" s="77"/>
      <c r="S204" s="77"/>
      <c r="T204" s="7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9" t="s">
        <v>183</v>
      </c>
      <c r="AU204" s="19" t="s">
        <v>83</v>
      </c>
    </row>
    <row r="205" s="13" customFormat="1">
      <c r="A205" s="13"/>
      <c r="B205" s="198"/>
      <c r="C205" s="13"/>
      <c r="D205" s="193" t="s">
        <v>185</v>
      </c>
      <c r="E205" s="199" t="s">
        <v>1</v>
      </c>
      <c r="F205" s="200" t="s">
        <v>287</v>
      </c>
      <c r="G205" s="13"/>
      <c r="H205" s="201">
        <v>9.625</v>
      </c>
      <c r="I205" s="202"/>
      <c r="J205" s="13"/>
      <c r="K205" s="13"/>
      <c r="L205" s="198"/>
      <c r="M205" s="203"/>
      <c r="N205" s="204"/>
      <c r="O205" s="204"/>
      <c r="P205" s="204"/>
      <c r="Q205" s="204"/>
      <c r="R205" s="204"/>
      <c r="S205" s="204"/>
      <c r="T205" s="20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9" t="s">
        <v>185</v>
      </c>
      <c r="AU205" s="199" t="s">
        <v>83</v>
      </c>
      <c r="AV205" s="13" t="s">
        <v>83</v>
      </c>
      <c r="AW205" s="13" t="s">
        <v>30</v>
      </c>
      <c r="AX205" s="13" t="s">
        <v>81</v>
      </c>
      <c r="AY205" s="199" t="s">
        <v>174</v>
      </c>
    </row>
    <row r="206" s="2" customFormat="1" ht="33" customHeight="1">
      <c r="A206" s="38"/>
      <c r="B206" s="179"/>
      <c r="C206" s="180" t="s">
        <v>288</v>
      </c>
      <c r="D206" s="180" t="s">
        <v>176</v>
      </c>
      <c r="E206" s="181" t="s">
        <v>289</v>
      </c>
      <c r="F206" s="182" t="s">
        <v>290</v>
      </c>
      <c r="G206" s="183" t="s">
        <v>214</v>
      </c>
      <c r="H206" s="184">
        <v>3</v>
      </c>
      <c r="I206" s="185"/>
      <c r="J206" s="186">
        <f>ROUND(I206*H206,2)</f>
        <v>0</v>
      </c>
      <c r="K206" s="182" t="s">
        <v>275</v>
      </c>
      <c r="L206" s="39"/>
      <c r="M206" s="187" t="s">
        <v>1</v>
      </c>
      <c r="N206" s="188" t="s">
        <v>38</v>
      </c>
      <c r="O206" s="77"/>
      <c r="P206" s="189">
        <f>O206*H206</f>
        <v>0</v>
      </c>
      <c r="Q206" s="189">
        <v>0.0017799999999999999</v>
      </c>
      <c r="R206" s="189">
        <f>Q206*H206</f>
        <v>0.0053399999999999993</v>
      </c>
      <c r="S206" s="189">
        <v>1.0000000000000001E-05</v>
      </c>
      <c r="T206" s="190">
        <f>S206*H206</f>
        <v>3.0000000000000004E-05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1" t="s">
        <v>181</v>
      </c>
      <c r="AT206" s="191" t="s">
        <v>176</v>
      </c>
      <c r="AU206" s="191" t="s">
        <v>83</v>
      </c>
      <c r="AY206" s="19" t="s">
        <v>174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81</v>
      </c>
      <c r="BK206" s="192">
        <f>ROUND(I206*H206,2)</f>
        <v>0</v>
      </c>
      <c r="BL206" s="19" t="s">
        <v>181</v>
      </c>
      <c r="BM206" s="191" t="s">
        <v>291</v>
      </c>
    </row>
    <row r="207" s="2" customFormat="1">
      <c r="A207" s="38"/>
      <c r="B207" s="39"/>
      <c r="C207" s="38"/>
      <c r="D207" s="193" t="s">
        <v>183</v>
      </c>
      <c r="E207" s="38"/>
      <c r="F207" s="194" t="s">
        <v>290</v>
      </c>
      <c r="G207" s="38"/>
      <c r="H207" s="38"/>
      <c r="I207" s="195"/>
      <c r="J207" s="38"/>
      <c r="K207" s="38"/>
      <c r="L207" s="39"/>
      <c r="M207" s="196"/>
      <c r="N207" s="197"/>
      <c r="O207" s="77"/>
      <c r="P207" s="77"/>
      <c r="Q207" s="77"/>
      <c r="R207" s="77"/>
      <c r="S207" s="77"/>
      <c r="T207" s="7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183</v>
      </c>
      <c r="AU207" s="19" t="s">
        <v>83</v>
      </c>
    </row>
    <row r="208" s="13" customFormat="1">
      <c r="A208" s="13"/>
      <c r="B208" s="198"/>
      <c r="C208" s="13"/>
      <c r="D208" s="193" t="s">
        <v>185</v>
      </c>
      <c r="E208" s="199" t="s">
        <v>1</v>
      </c>
      <c r="F208" s="200" t="s">
        <v>292</v>
      </c>
      <c r="G208" s="13"/>
      <c r="H208" s="201">
        <v>3</v>
      </c>
      <c r="I208" s="202"/>
      <c r="J208" s="13"/>
      <c r="K208" s="13"/>
      <c r="L208" s="198"/>
      <c r="M208" s="203"/>
      <c r="N208" s="204"/>
      <c r="O208" s="204"/>
      <c r="P208" s="204"/>
      <c r="Q208" s="204"/>
      <c r="R208" s="204"/>
      <c r="S208" s="204"/>
      <c r="T208" s="20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9" t="s">
        <v>185</v>
      </c>
      <c r="AU208" s="199" t="s">
        <v>83</v>
      </c>
      <c r="AV208" s="13" t="s">
        <v>83</v>
      </c>
      <c r="AW208" s="13" t="s">
        <v>30</v>
      </c>
      <c r="AX208" s="13" t="s">
        <v>81</v>
      </c>
      <c r="AY208" s="199" t="s">
        <v>174</v>
      </c>
    </row>
    <row r="209" s="12" customFormat="1" ht="22.8" customHeight="1">
      <c r="A209" s="12"/>
      <c r="B209" s="166"/>
      <c r="C209" s="12"/>
      <c r="D209" s="167" t="s">
        <v>72</v>
      </c>
      <c r="E209" s="177" t="s">
        <v>206</v>
      </c>
      <c r="F209" s="177" t="s">
        <v>293</v>
      </c>
      <c r="G209" s="12"/>
      <c r="H209" s="12"/>
      <c r="I209" s="169"/>
      <c r="J209" s="178">
        <f>BK209</f>
        <v>0</v>
      </c>
      <c r="K209" s="12"/>
      <c r="L209" s="166"/>
      <c r="M209" s="171"/>
      <c r="N209" s="172"/>
      <c r="O209" s="172"/>
      <c r="P209" s="173">
        <f>SUM(P210:P223)</f>
        <v>0</v>
      </c>
      <c r="Q209" s="172"/>
      <c r="R209" s="173">
        <f>SUM(R210:R223)</f>
        <v>10.5562612</v>
      </c>
      <c r="S209" s="172"/>
      <c r="T209" s="174">
        <f>SUM(T210:T223)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7" t="s">
        <v>81</v>
      </c>
      <c r="AT209" s="175" t="s">
        <v>72</v>
      </c>
      <c r="AU209" s="175" t="s">
        <v>81</v>
      </c>
      <c r="AY209" s="167" t="s">
        <v>174</v>
      </c>
      <c r="BK209" s="176">
        <f>SUM(BK210:BK223)</f>
        <v>0</v>
      </c>
    </row>
    <row r="210" s="2" customFormat="1" ht="21.75" customHeight="1">
      <c r="A210" s="38"/>
      <c r="B210" s="179"/>
      <c r="C210" s="180" t="s">
        <v>294</v>
      </c>
      <c r="D210" s="180" t="s">
        <v>176</v>
      </c>
      <c r="E210" s="181" t="s">
        <v>295</v>
      </c>
      <c r="F210" s="182" t="s">
        <v>296</v>
      </c>
      <c r="G210" s="183" t="s">
        <v>179</v>
      </c>
      <c r="H210" s="184">
        <v>106.65300000000001</v>
      </c>
      <c r="I210" s="185"/>
      <c r="J210" s="186">
        <f>ROUND(I210*H210,2)</f>
        <v>0</v>
      </c>
      <c r="K210" s="182" t="s">
        <v>180</v>
      </c>
      <c r="L210" s="39"/>
      <c r="M210" s="187" t="s">
        <v>1</v>
      </c>
      <c r="N210" s="188" t="s">
        <v>38</v>
      </c>
      <c r="O210" s="77"/>
      <c r="P210" s="189">
        <f>O210*H210</f>
        <v>0</v>
      </c>
      <c r="Q210" s="189">
        <v>0</v>
      </c>
      <c r="R210" s="189">
        <f>Q210*H210</f>
        <v>0</v>
      </c>
      <c r="S210" s="189">
        <v>0</v>
      </c>
      <c r="T210" s="19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181</v>
      </c>
      <c r="AT210" s="191" t="s">
        <v>176</v>
      </c>
      <c r="AU210" s="191" t="s">
        <v>83</v>
      </c>
      <c r="AY210" s="19" t="s">
        <v>174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81</v>
      </c>
      <c r="BK210" s="192">
        <f>ROUND(I210*H210,2)</f>
        <v>0</v>
      </c>
      <c r="BL210" s="19" t="s">
        <v>181</v>
      </c>
      <c r="BM210" s="191" t="s">
        <v>297</v>
      </c>
    </row>
    <row r="211" s="2" customFormat="1">
      <c r="A211" s="38"/>
      <c r="B211" s="39"/>
      <c r="C211" s="38"/>
      <c r="D211" s="193" t="s">
        <v>183</v>
      </c>
      <c r="E211" s="38"/>
      <c r="F211" s="194" t="s">
        <v>298</v>
      </c>
      <c r="G211" s="38"/>
      <c r="H211" s="38"/>
      <c r="I211" s="195"/>
      <c r="J211" s="38"/>
      <c r="K211" s="38"/>
      <c r="L211" s="39"/>
      <c r="M211" s="196"/>
      <c r="N211" s="197"/>
      <c r="O211" s="77"/>
      <c r="P211" s="77"/>
      <c r="Q211" s="77"/>
      <c r="R211" s="77"/>
      <c r="S211" s="77"/>
      <c r="T211" s="7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9" t="s">
        <v>183</v>
      </c>
      <c r="AU211" s="19" t="s">
        <v>83</v>
      </c>
    </row>
    <row r="212" s="13" customFormat="1">
      <c r="A212" s="13"/>
      <c r="B212" s="198"/>
      <c r="C212" s="13"/>
      <c r="D212" s="193" t="s">
        <v>185</v>
      </c>
      <c r="E212" s="199" t="s">
        <v>1</v>
      </c>
      <c r="F212" s="200" t="s">
        <v>197</v>
      </c>
      <c r="G212" s="13"/>
      <c r="H212" s="201">
        <v>88.343000000000004</v>
      </c>
      <c r="I212" s="202"/>
      <c r="J212" s="13"/>
      <c r="K212" s="13"/>
      <c r="L212" s="198"/>
      <c r="M212" s="203"/>
      <c r="N212" s="204"/>
      <c r="O212" s="204"/>
      <c r="P212" s="204"/>
      <c r="Q212" s="204"/>
      <c r="R212" s="204"/>
      <c r="S212" s="204"/>
      <c r="T212" s="20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9" t="s">
        <v>185</v>
      </c>
      <c r="AU212" s="199" t="s">
        <v>83</v>
      </c>
      <c r="AV212" s="13" t="s">
        <v>83</v>
      </c>
      <c r="AW212" s="13" t="s">
        <v>30</v>
      </c>
      <c r="AX212" s="13" t="s">
        <v>73</v>
      </c>
      <c r="AY212" s="199" t="s">
        <v>174</v>
      </c>
    </row>
    <row r="213" s="13" customFormat="1">
      <c r="A213" s="13"/>
      <c r="B213" s="198"/>
      <c r="C213" s="13"/>
      <c r="D213" s="193" t="s">
        <v>185</v>
      </c>
      <c r="E213" s="199" t="s">
        <v>1</v>
      </c>
      <c r="F213" s="200" t="s">
        <v>198</v>
      </c>
      <c r="G213" s="13"/>
      <c r="H213" s="201">
        <v>18.309999999999999</v>
      </c>
      <c r="I213" s="202"/>
      <c r="J213" s="13"/>
      <c r="K213" s="13"/>
      <c r="L213" s="198"/>
      <c r="M213" s="203"/>
      <c r="N213" s="204"/>
      <c r="O213" s="204"/>
      <c r="P213" s="204"/>
      <c r="Q213" s="204"/>
      <c r="R213" s="204"/>
      <c r="S213" s="204"/>
      <c r="T213" s="20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9" t="s">
        <v>185</v>
      </c>
      <c r="AU213" s="199" t="s">
        <v>83</v>
      </c>
      <c r="AV213" s="13" t="s">
        <v>83</v>
      </c>
      <c r="AW213" s="13" t="s">
        <v>30</v>
      </c>
      <c r="AX213" s="13" t="s">
        <v>73</v>
      </c>
      <c r="AY213" s="199" t="s">
        <v>174</v>
      </c>
    </row>
    <row r="214" s="14" customFormat="1">
      <c r="A214" s="14"/>
      <c r="B214" s="206"/>
      <c r="C214" s="14"/>
      <c r="D214" s="193" t="s">
        <v>185</v>
      </c>
      <c r="E214" s="207" t="s">
        <v>1</v>
      </c>
      <c r="F214" s="208" t="s">
        <v>199</v>
      </c>
      <c r="G214" s="14"/>
      <c r="H214" s="209">
        <v>106.65300000000001</v>
      </c>
      <c r="I214" s="210"/>
      <c r="J214" s="14"/>
      <c r="K214" s="14"/>
      <c r="L214" s="206"/>
      <c r="M214" s="211"/>
      <c r="N214" s="212"/>
      <c r="O214" s="212"/>
      <c r="P214" s="212"/>
      <c r="Q214" s="212"/>
      <c r="R214" s="212"/>
      <c r="S214" s="212"/>
      <c r="T214" s="21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7" t="s">
        <v>185</v>
      </c>
      <c r="AU214" s="207" t="s">
        <v>83</v>
      </c>
      <c r="AV214" s="14" t="s">
        <v>181</v>
      </c>
      <c r="AW214" s="14" t="s">
        <v>30</v>
      </c>
      <c r="AX214" s="14" t="s">
        <v>81</v>
      </c>
      <c r="AY214" s="207" t="s">
        <v>174</v>
      </c>
    </row>
    <row r="215" s="2" customFormat="1" ht="24.15" customHeight="1">
      <c r="A215" s="38"/>
      <c r="B215" s="179"/>
      <c r="C215" s="180" t="s">
        <v>299</v>
      </c>
      <c r="D215" s="180" t="s">
        <v>176</v>
      </c>
      <c r="E215" s="181" t="s">
        <v>300</v>
      </c>
      <c r="F215" s="182" t="s">
        <v>301</v>
      </c>
      <c r="G215" s="183" t="s">
        <v>179</v>
      </c>
      <c r="H215" s="184">
        <v>18.309999999999999</v>
      </c>
      <c r="I215" s="185"/>
      <c r="J215" s="186">
        <f>ROUND(I215*H215,2)</f>
        <v>0</v>
      </c>
      <c r="K215" s="182" t="s">
        <v>180</v>
      </c>
      <c r="L215" s="39"/>
      <c r="M215" s="187" t="s">
        <v>1</v>
      </c>
      <c r="N215" s="188" t="s">
        <v>38</v>
      </c>
      <c r="O215" s="77"/>
      <c r="P215" s="189">
        <f>O215*H215</f>
        <v>0</v>
      </c>
      <c r="Q215" s="189">
        <v>0.089219999999999994</v>
      </c>
      <c r="R215" s="189">
        <f>Q215*H215</f>
        <v>1.6336181999999997</v>
      </c>
      <c r="S215" s="189">
        <v>0</v>
      </c>
      <c r="T215" s="19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1" t="s">
        <v>181</v>
      </c>
      <c r="AT215" s="191" t="s">
        <v>176</v>
      </c>
      <c r="AU215" s="191" t="s">
        <v>83</v>
      </c>
      <c r="AY215" s="19" t="s">
        <v>174</v>
      </c>
      <c r="BE215" s="192">
        <f>IF(N215="základní",J215,0)</f>
        <v>0</v>
      </c>
      <c r="BF215" s="192">
        <f>IF(N215="snížená",J215,0)</f>
        <v>0</v>
      </c>
      <c r="BG215" s="192">
        <f>IF(N215="zákl. přenesená",J215,0)</f>
        <v>0</v>
      </c>
      <c r="BH215" s="192">
        <f>IF(N215="sníž. přenesená",J215,0)</f>
        <v>0</v>
      </c>
      <c r="BI215" s="192">
        <f>IF(N215="nulová",J215,0)</f>
        <v>0</v>
      </c>
      <c r="BJ215" s="19" t="s">
        <v>81</v>
      </c>
      <c r="BK215" s="192">
        <f>ROUND(I215*H215,2)</f>
        <v>0</v>
      </c>
      <c r="BL215" s="19" t="s">
        <v>181</v>
      </c>
      <c r="BM215" s="191" t="s">
        <v>302</v>
      </c>
    </row>
    <row r="216" s="2" customFormat="1">
      <c r="A216" s="38"/>
      <c r="B216" s="39"/>
      <c r="C216" s="38"/>
      <c r="D216" s="193" t="s">
        <v>183</v>
      </c>
      <c r="E216" s="38"/>
      <c r="F216" s="194" t="s">
        <v>303</v>
      </c>
      <c r="G216" s="38"/>
      <c r="H216" s="38"/>
      <c r="I216" s="195"/>
      <c r="J216" s="38"/>
      <c r="K216" s="38"/>
      <c r="L216" s="39"/>
      <c r="M216" s="196"/>
      <c r="N216" s="197"/>
      <c r="O216" s="77"/>
      <c r="P216" s="77"/>
      <c r="Q216" s="77"/>
      <c r="R216" s="77"/>
      <c r="S216" s="77"/>
      <c r="T216" s="7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9" t="s">
        <v>183</v>
      </c>
      <c r="AU216" s="19" t="s">
        <v>83</v>
      </c>
    </row>
    <row r="217" s="13" customFormat="1">
      <c r="A217" s="13"/>
      <c r="B217" s="198"/>
      <c r="C217" s="13"/>
      <c r="D217" s="193" t="s">
        <v>185</v>
      </c>
      <c r="E217" s="199" t="s">
        <v>1</v>
      </c>
      <c r="F217" s="200" t="s">
        <v>198</v>
      </c>
      <c r="G217" s="13"/>
      <c r="H217" s="201">
        <v>18.309999999999999</v>
      </c>
      <c r="I217" s="202"/>
      <c r="J217" s="13"/>
      <c r="K217" s="13"/>
      <c r="L217" s="198"/>
      <c r="M217" s="203"/>
      <c r="N217" s="204"/>
      <c r="O217" s="204"/>
      <c r="P217" s="204"/>
      <c r="Q217" s="204"/>
      <c r="R217" s="204"/>
      <c r="S217" s="204"/>
      <c r="T217" s="20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9" t="s">
        <v>185</v>
      </c>
      <c r="AU217" s="199" t="s">
        <v>83</v>
      </c>
      <c r="AV217" s="13" t="s">
        <v>83</v>
      </c>
      <c r="AW217" s="13" t="s">
        <v>30</v>
      </c>
      <c r="AX217" s="13" t="s">
        <v>81</v>
      </c>
      <c r="AY217" s="199" t="s">
        <v>174</v>
      </c>
    </row>
    <row r="218" s="2" customFormat="1" ht="37.8" customHeight="1">
      <c r="A218" s="38"/>
      <c r="B218" s="179"/>
      <c r="C218" s="180" t="s">
        <v>7</v>
      </c>
      <c r="D218" s="180" t="s">
        <v>176</v>
      </c>
      <c r="E218" s="181" t="s">
        <v>304</v>
      </c>
      <c r="F218" s="182" t="s">
        <v>305</v>
      </c>
      <c r="G218" s="183" t="s">
        <v>179</v>
      </c>
      <c r="H218" s="184">
        <v>18.309999999999999</v>
      </c>
      <c r="I218" s="185"/>
      <c r="J218" s="186">
        <f>ROUND(I218*H218,2)</f>
        <v>0</v>
      </c>
      <c r="K218" s="182" t="s">
        <v>180</v>
      </c>
      <c r="L218" s="39"/>
      <c r="M218" s="187" t="s">
        <v>1</v>
      </c>
      <c r="N218" s="188" t="s">
        <v>38</v>
      </c>
      <c r="O218" s="77"/>
      <c r="P218" s="189">
        <f>O218*H218</f>
        <v>0</v>
      </c>
      <c r="Q218" s="189">
        <v>0</v>
      </c>
      <c r="R218" s="189">
        <f>Q218*H218</f>
        <v>0</v>
      </c>
      <c r="S218" s="189">
        <v>0</v>
      </c>
      <c r="T218" s="19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1" t="s">
        <v>181</v>
      </c>
      <c r="AT218" s="191" t="s">
        <v>176</v>
      </c>
      <c r="AU218" s="191" t="s">
        <v>83</v>
      </c>
      <c r="AY218" s="19" t="s">
        <v>174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9" t="s">
        <v>81</v>
      </c>
      <c r="BK218" s="192">
        <f>ROUND(I218*H218,2)</f>
        <v>0</v>
      </c>
      <c r="BL218" s="19" t="s">
        <v>181</v>
      </c>
      <c r="BM218" s="191" t="s">
        <v>306</v>
      </c>
    </row>
    <row r="219" s="2" customFormat="1">
      <c r="A219" s="38"/>
      <c r="B219" s="39"/>
      <c r="C219" s="38"/>
      <c r="D219" s="193" t="s">
        <v>183</v>
      </c>
      <c r="E219" s="38"/>
      <c r="F219" s="194" t="s">
        <v>307</v>
      </c>
      <c r="G219" s="38"/>
      <c r="H219" s="38"/>
      <c r="I219" s="195"/>
      <c r="J219" s="38"/>
      <c r="K219" s="38"/>
      <c r="L219" s="39"/>
      <c r="M219" s="196"/>
      <c r="N219" s="197"/>
      <c r="O219" s="77"/>
      <c r="P219" s="77"/>
      <c r="Q219" s="77"/>
      <c r="R219" s="77"/>
      <c r="S219" s="77"/>
      <c r="T219" s="7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9" t="s">
        <v>183</v>
      </c>
      <c r="AU219" s="19" t="s">
        <v>83</v>
      </c>
    </row>
    <row r="220" s="13" customFormat="1">
      <c r="A220" s="13"/>
      <c r="B220" s="198"/>
      <c r="C220" s="13"/>
      <c r="D220" s="193" t="s">
        <v>185</v>
      </c>
      <c r="E220" s="199" t="s">
        <v>1</v>
      </c>
      <c r="F220" s="200" t="s">
        <v>308</v>
      </c>
      <c r="G220" s="13"/>
      <c r="H220" s="201">
        <v>18.309999999999999</v>
      </c>
      <c r="I220" s="202"/>
      <c r="J220" s="13"/>
      <c r="K220" s="13"/>
      <c r="L220" s="198"/>
      <c r="M220" s="203"/>
      <c r="N220" s="204"/>
      <c r="O220" s="204"/>
      <c r="P220" s="204"/>
      <c r="Q220" s="204"/>
      <c r="R220" s="204"/>
      <c r="S220" s="204"/>
      <c r="T220" s="20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9" t="s">
        <v>185</v>
      </c>
      <c r="AU220" s="199" t="s">
        <v>83</v>
      </c>
      <c r="AV220" s="13" t="s">
        <v>83</v>
      </c>
      <c r="AW220" s="13" t="s">
        <v>30</v>
      </c>
      <c r="AX220" s="13" t="s">
        <v>81</v>
      </c>
      <c r="AY220" s="199" t="s">
        <v>174</v>
      </c>
    </row>
    <row r="221" s="2" customFormat="1" ht="33" customHeight="1">
      <c r="A221" s="38"/>
      <c r="B221" s="179"/>
      <c r="C221" s="180" t="s">
        <v>309</v>
      </c>
      <c r="D221" s="180" t="s">
        <v>176</v>
      </c>
      <c r="E221" s="181" t="s">
        <v>310</v>
      </c>
      <c r="F221" s="182" t="s">
        <v>311</v>
      </c>
      <c r="G221" s="183" t="s">
        <v>179</v>
      </c>
      <c r="H221" s="184">
        <v>88.343000000000004</v>
      </c>
      <c r="I221" s="185"/>
      <c r="J221" s="186">
        <f>ROUND(I221*H221,2)</f>
        <v>0</v>
      </c>
      <c r="K221" s="182" t="s">
        <v>180</v>
      </c>
      <c r="L221" s="39"/>
      <c r="M221" s="187" t="s">
        <v>1</v>
      </c>
      <c r="N221" s="188" t="s">
        <v>38</v>
      </c>
      <c r="O221" s="77"/>
      <c r="P221" s="189">
        <f>O221*H221</f>
        <v>0</v>
      </c>
      <c r="Q221" s="189">
        <v>0.10100000000000001</v>
      </c>
      <c r="R221" s="189">
        <f>Q221*H221</f>
        <v>8.9226430000000008</v>
      </c>
      <c r="S221" s="189">
        <v>0</v>
      </c>
      <c r="T221" s="19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1" t="s">
        <v>181</v>
      </c>
      <c r="AT221" s="191" t="s">
        <v>176</v>
      </c>
      <c r="AU221" s="191" t="s">
        <v>83</v>
      </c>
      <c r="AY221" s="19" t="s">
        <v>174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81</v>
      </c>
      <c r="BK221" s="192">
        <f>ROUND(I221*H221,2)</f>
        <v>0</v>
      </c>
      <c r="BL221" s="19" t="s">
        <v>181</v>
      </c>
      <c r="BM221" s="191" t="s">
        <v>312</v>
      </c>
    </row>
    <row r="222" s="2" customFormat="1">
      <c r="A222" s="38"/>
      <c r="B222" s="39"/>
      <c r="C222" s="38"/>
      <c r="D222" s="193" t="s">
        <v>183</v>
      </c>
      <c r="E222" s="38"/>
      <c r="F222" s="194" t="s">
        <v>313</v>
      </c>
      <c r="G222" s="38"/>
      <c r="H222" s="38"/>
      <c r="I222" s="195"/>
      <c r="J222" s="38"/>
      <c r="K222" s="38"/>
      <c r="L222" s="39"/>
      <c r="M222" s="196"/>
      <c r="N222" s="197"/>
      <c r="O222" s="77"/>
      <c r="P222" s="77"/>
      <c r="Q222" s="77"/>
      <c r="R222" s="77"/>
      <c r="S222" s="77"/>
      <c r="T222" s="7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183</v>
      </c>
      <c r="AU222" s="19" t="s">
        <v>83</v>
      </c>
    </row>
    <row r="223" s="13" customFormat="1">
      <c r="A223" s="13"/>
      <c r="B223" s="198"/>
      <c r="C223" s="13"/>
      <c r="D223" s="193" t="s">
        <v>185</v>
      </c>
      <c r="E223" s="199" t="s">
        <v>1</v>
      </c>
      <c r="F223" s="200" t="s">
        <v>197</v>
      </c>
      <c r="G223" s="13"/>
      <c r="H223" s="201">
        <v>88.343000000000004</v>
      </c>
      <c r="I223" s="202"/>
      <c r="J223" s="13"/>
      <c r="K223" s="13"/>
      <c r="L223" s="198"/>
      <c r="M223" s="203"/>
      <c r="N223" s="204"/>
      <c r="O223" s="204"/>
      <c r="P223" s="204"/>
      <c r="Q223" s="204"/>
      <c r="R223" s="204"/>
      <c r="S223" s="204"/>
      <c r="T223" s="20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9" t="s">
        <v>185</v>
      </c>
      <c r="AU223" s="199" t="s">
        <v>83</v>
      </c>
      <c r="AV223" s="13" t="s">
        <v>83</v>
      </c>
      <c r="AW223" s="13" t="s">
        <v>30</v>
      </c>
      <c r="AX223" s="13" t="s">
        <v>81</v>
      </c>
      <c r="AY223" s="199" t="s">
        <v>174</v>
      </c>
    </row>
    <row r="224" s="12" customFormat="1" ht="22.8" customHeight="1">
      <c r="A224" s="12"/>
      <c r="B224" s="166"/>
      <c r="C224" s="12"/>
      <c r="D224" s="167" t="s">
        <v>72</v>
      </c>
      <c r="E224" s="177" t="s">
        <v>211</v>
      </c>
      <c r="F224" s="177" t="s">
        <v>314</v>
      </c>
      <c r="G224" s="12"/>
      <c r="H224" s="12"/>
      <c r="I224" s="169"/>
      <c r="J224" s="178">
        <f>BK224</f>
        <v>0</v>
      </c>
      <c r="K224" s="12"/>
      <c r="L224" s="166"/>
      <c r="M224" s="171"/>
      <c r="N224" s="172"/>
      <c r="O224" s="172"/>
      <c r="P224" s="173">
        <f>SUM(P225:P392)</f>
        <v>0</v>
      </c>
      <c r="Q224" s="172"/>
      <c r="R224" s="173">
        <f>SUM(R225:R392)</f>
        <v>24.911846716599999</v>
      </c>
      <c r="S224" s="172"/>
      <c r="T224" s="174">
        <f>SUM(T225:T392)</f>
        <v>5.5075935200000004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67" t="s">
        <v>81</v>
      </c>
      <c r="AT224" s="175" t="s">
        <v>72</v>
      </c>
      <c r="AU224" s="175" t="s">
        <v>81</v>
      </c>
      <c r="AY224" s="167" t="s">
        <v>174</v>
      </c>
      <c r="BK224" s="176">
        <f>SUM(BK225:BK392)</f>
        <v>0</v>
      </c>
    </row>
    <row r="225" s="2" customFormat="1" ht="24.15" customHeight="1">
      <c r="A225" s="38"/>
      <c r="B225" s="179"/>
      <c r="C225" s="180" t="s">
        <v>315</v>
      </c>
      <c r="D225" s="180" t="s">
        <v>176</v>
      </c>
      <c r="E225" s="181" t="s">
        <v>316</v>
      </c>
      <c r="F225" s="182" t="s">
        <v>317</v>
      </c>
      <c r="G225" s="183" t="s">
        <v>179</v>
      </c>
      <c r="H225" s="184">
        <v>312.25</v>
      </c>
      <c r="I225" s="185"/>
      <c r="J225" s="186">
        <f>ROUND(I225*H225,2)</f>
        <v>0</v>
      </c>
      <c r="K225" s="182" t="s">
        <v>180</v>
      </c>
      <c r="L225" s="39"/>
      <c r="M225" s="187" t="s">
        <v>1</v>
      </c>
      <c r="N225" s="188" t="s">
        <v>38</v>
      </c>
      <c r="O225" s="77"/>
      <c r="P225" s="189">
        <f>O225*H225</f>
        <v>0</v>
      </c>
      <c r="Q225" s="189">
        <v>0.0014</v>
      </c>
      <c r="R225" s="189">
        <f>Q225*H225</f>
        <v>0.43714999999999998</v>
      </c>
      <c r="S225" s="189">
        <v>0</v>
      </c>
      <c r="T225" s="19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1" t="s">
        <v>181</v>
      </c>
      <c r="AT225" s="191" t="s">
        <v>176</v>
      </c>
      <c r="AU225" s="191" t="s">
        <v>83</v>
      </c>
      <c r="AY225" s="19" t="s">
        <v>174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81</v>
      </c>
      <c r="BK225" s="192">
        <f>ROUND(I225*H225,2)</f>
        <v>0</v>
      </c>
      <c r="BL225" s="19" t="s">
        <v>181</v>
      </c>
      <c r="BM225" s="191" t="s">
        <v>318</v>
      </c>
    </row>
    <row r="226" s="2" customFormat="1">
      <c r="A226" s="38"/>
      <c r="B226" s="39"/>
      <c r="C226" s="38"/>
      <c r="D226" s="193" t="s">
        <v>183</v>
      </c>
      <c r="E226" s="38"/>
      <c r="F226" s="194" t="s">
        <v>319</v>
      </c>
      <c r="G226" s="38"/>
      <c r="H226" s="38"/>
      <c r="I226" s="195"/>
      <c r="J226" s="38"/>
      <c r="K226" s="38"/>
      <c r="L226" s="39"/>
      <c r="M226" s="196"/>
      <c r="N226" s="197"/>
      <c r="O226" s="77"/>
      <c r="P226" s="77"/>
      <c r="Q226" s="77"/>
      <c r="R226" s="77"/>
      <c r="S226" s="77"/>
      <c r="T226" s="7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9" t="s">
        <v>183</v>
      </c>
      <c r="AU226" s="19" t="s">
        <v>83</v>
      </c>
    </row>
    <row r="227" s="15" customFormat="1">
      <c r="A227" s="15"/>
      <c r="B227" s="214"/>
      <c r="C227" s="15"/>
      <c r="D227" s="193" t="s">
        <v>185</v>
      </c>
      <c r="E227" s="215" t="s">
        <v>1</v>
      </c>
      <c r="F227" s="216" t="s">
        <v>320</v>
      </c>
      <c r="G227" s="15"/>
      <c r="H227" s="215" t="s">
        <v>1</v>
      </c>
      <c r="I227" s="217"/>
      <c r="J227" s="15"/>
      <c r="K227" s="15"/>
      <c r="L227" s="214"/>
      <c r="M227" s="218"/>
      <c r="N227" s="219"/>
      <c r="O227" s="219"/>
      <c r="P227" s="219"/>
      <c r="Q227" s="219"/>
      <c r="R227" s="219"/>
      <c r="S227" s="219"/>
      <c r="T227" s="220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15" t="s">
        <v>185</v>
      </c>
      <c r="AU227" s="215" t="s">
        <v>83</v>
      </c>
      <c r="AV227" s="15" t="s">
        <v>81</v>
      </c>
      <c r="AW227" s="15" t="s">
        <v>30</v>
      </c>
      <c r="AX227" s="15" t="s">
        <v>73</v>
      </c>
      <c r="AY227" s="215" t="s">
        <v>174</v>
      </c>
    </row>
    <row r="228" s="13" customFormat="1">
      <c r="A228" s="13"/>
      <c r="B228" s="198"/>
      <c r="C228" s="13"/>
      <c r="D228" s="193" t="s">
        <v>185</v>
      </c>
      <c r="E228" s="199" t="s">
        <v>1</v>
      </c>
      <c r="F228" s="200" t="s">
        <v>321</v>
      </c>
      <c r="G228" s="13"/>
      <c r="H228" s="201">
        <v>118.97</v>
      </c>
      <c r="I228" s="202"/>
      <c r="J228" s="13"/>
      <c r="K228" s="13"/>
      <c r="L228" s="198"/>
      <c r="M228" s="203"/>
      <c r="N228" s="204"/>
      <c r="O228" s="204"/>
      <c r="P228" s="204"/>
      <c r="Q228" s="204"/>
      <c r="R228" s="204"/>
      <c r="S228" s="204"/>
      <c r="T228" s="20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9" t="s">
        <v>185</v>
      </c>
      <c r="AU228" s="199" t="s">
        <v>83</v>
      </c>
      <c r="AV228" s="13" t="s">
        <v>83</v>
      </c>
      <c r="AW228" s="13" t="s">
        <v>30</v>
      </c>
      <c r="AX228" s="13" t="s">
        <v>73</v>
      </c>
      <c r="AY228" s="199" t="s">
        <v>174</v>
      </c>
    </row>
    <row r="229" s="13" customFormat="1">
      <c r="A229" s="13"/>
      <c r="B229" s="198"/>
      <c r="C229" s="13"/>
      <c r="D229" s="193" t="s">
        <v>185</v>
      </c>
      <c r="E229" s="199" t="s">
        <v>1</v>
      </c>
      <c r="F229" s="200" t="s">
        <v>322</v>
      </c>
      <c r="G229" s="13"/>
      <c r="H229" s="201">
        <v>193.28</v>
      </c>
      <c r="I229" s="202"/>
      <c r="J229" s="13"/>
      <c r="K229" s="13"/>
      <c r="L229" s="198"/>
      <c r="M229" s="203"/>
      <c r="N229" s="204"/>
      <c r="O229" s="204"/>
      <c r="P229" s="204"/>
      <c r="Q229" s="204"/>
      <c r="R229" s="204"/>
      <c r="S229" s="204"/>
      <c r="T229" s="20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9" t="s">
        <v>185</v>
      </c>
      <c r="AU229" s="199" t="s">
        <v>83</v>
      </c>
      <c r="AV229" s="13" t="s">
        <v>83</v>
      </c>
      <c r="AW229" s="13" t="s">
        <v>30</v>
      </c>
      <c r="AX229" s="13" t="s">
        <v>73</v>
      </c>
      <c r="AY229" s="199" t="s">
        <v>174</v>
      </c>
    </row>
    <row r="230" s="14" customFormat="1">
      <c r="A230" s="14"/>
      <c r="B230" s="206"/>
      <c r="C230" s="14"/>
      <c r="D230" s="193" t="s">
        <v>185</v>
      </c>
      <c r="E230" s="207" t="s">
        <v>1</v>
      </c>
      <c r="F230" s="208" t="s">
        <v>199</v>
      </c>
      <c r="G230" s="14"/>
      <c r="H230" s="209">
        <v>312.25</v>
      </c>
      <c r="I230" s="210"/>
      <c r="J230" s="14"/>
      <c r="K230" s="14"/>
      <c r="L230" s="206"/>
      <c r="M230" s="211"/>
      <c r="N230" s="212"/>
      <c r="O230" s="212"/>
      <c r="P230" s="212"/>
      <c r="Q230" s="212"/>
      <c r="R230" s="212"/>
      <c r="S230" s="212"/>
      <c r="T230" s="21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7" t="s">
        <v>185</v>
      </c>
      <c r="AU230" s="207" t="s">
        <v>83</v>
      </c>
      <c r="AV230" s="14" t="s">
        <v>181</v>
      </c>
      <c r="AW230" s="14" t="s">
        <v>30</v>
      </c>
      <c r="AX230" s="14" t="s">
        <v>81</v>
      </c>
      <c r="AY230" s="207" t="s">
        <v>174</v>
      </c>
    </row>
    <row r="231" s="2" customFormat="1" ht="21.75" customHeight="1">
      <c r="A231" s="38"/>
      <c r="B231" s="179"/>
      <c r="C231" s="180" t="s">
        <v>323</v>
      </c>
      <c r="D231" s="180" t="s">
        <v>176</v>
      </c>
      <c r="E231" s="181" t="s">
        <v>324</v>
      </c>
      <c r="F231" s="182" t="s">
        <v>325</v>
      </c>
      <c r="G231" s="183" t="s">
        <v>179</v>
      </c>
      <c r="H231" s="184">
        <v>312.25</v>
      </c>
      <c r="I231" s="185"/>
      <c r="J231" s="186">
        <f>ROUND(I231*H231,2)</f>
        <v>0</v>
      </c>
      <c r="K231" s="182" t="s">
        <v>180</v>
      </c>
      <c r="L231" s="39"/>
      <c r="M231" s="187" t="s">
        <v>1</v>
      </c>
      <c r="N231" s="188" t="s">
        <v>38</v>
      </c>
      <c r="O231" s="77"/>
      <c r="P231" s="189">
        <f>O231*H231</f>
        <v>0</v>
      </c>
      <c r="Q231" s="189">
        <v>0.0043839999999999999</v>
      </c>
      <c r="R231" s="189">
        <f>Q231*H231</f>
        <v>1.3689039999999999</v>
      </c>
      <c r="S231" s="189">
        <v>0</v>
      </c>
      <c r="T231" s="19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1" t="s">
        <v>181</v>
      </c>
      <c r="AT231" s="191" t="s">
        <v>176</v>
      </c>
      <c r="AU231" s="191" t="s">
        <v>83</v>
      </c>
      <c r="AY231" s="19" t="s">
        <v>174</v>
      </c>
      <c r="BE231" s="192">
        <f>IF(N231="základní",J231,0)</f>
        <v>0</v>
      </c>
      <c r="BF231" s="192">
        <f>IF(N231="snížená",J231,0)</f>
        <v>0</v>
      </c>
      <c r="BG231" s="192">
        <f>IF(N231="zákl. přenesená",J231,0)</f>
        <v>0</v>
      </c>
      <c r="BH231" s="192">
        <f>IF(N231="sníž. přenesená",J231,0)</f>
        <v>0</v>
      </c>
      <c r="BI231" s="192">
        <f>IF(N231="nulová",J231,0)</f>
        <v>0</v>
      </c>
      <c r="BJ231" s="19" t="s">
        <v>81</v>
      </c>
      <c r="BK231" s="192">
        <f>ROUND(I231*H231,2)</f>
        <v>0</v>
      </c>
      <c r="BL231" s="19" t="s">
        <v>181</v>
      </c>
      <c r="BM231" s="191" t="s">
        <v>326</v>
      </c>
    </row>
    <row r="232" s="2" customFormat="1">
      <c r="A232" s="38"/>
      <c r="B232" s="39"/>
      <c r="C232" s="38"/>
      <c r="D232" s="193" t="s">
        <v>183</v>
      </c>
      <c r="E232" s="38"/>
      <c r="F232" s="194" t="s">
        <v>327</v>
      </c>
      <c r="G232" s="38"/>
      <c r="H232" s="38"/>
      <c r="I232" s="195"/>
      <c r="J232" s="38"/>
      <c r="K232" s="38"/>
      <c r="L232" s="39"/>
      <c r="M232" s="196"/>
      <c r="N232" s="197"/>
      <c r="O232" s="77"/>
      <c r="P232" s="77"/>
      <c r="Q232" s="77"/>
      <c r="R232" s="77"/>
      <c r="S232" s="77"/>
      <c r="T232" s="7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9" t="s">
        <v>183</v>
      </c>
      <c r="AU232" s="19" t="s">
        <v>83</v>
      </c>
    </row>
    <row r="233" s="15" customFormat="1">
      <c r="A233" s="15"/>
      <c r="B233" s="214"/>
      <c r="C233" s="15"/>
      <c r="D233" s="193" t="s">
        <v>185</v>
      </c>
      <c r="E233" s="215" t="s">
        <v>1</v>
      </c>
      <c r="F233" s="216" t="s">
        <v>320</v>
      </c>
      <c r="G233" s="15"/>
      <c r="H233" s="215" t="s">
        <v>1</v>
      </c>
      <c r="I233" s="217"/>
      <c r="J233" s="15"/>
      <c r="K233" s="15"/>
      <c r="L233" s="214"/>
      <c r="M233" s="218"/>
      <c r="N233" s="219"/>
      <c r="O233" s="219"/>
      <c r="P233" s="219"/>
      <c r="Q233" s="219"/>
      <c r="R233" s="219"/>
      <c r="S233" s="219"/>
      <c r="T233" s="22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15" t="s">
        <v>185</v>
      </c>
      <c r="AU233" s="215" t="s">
        <v>83</v>
      </c>
      <c r="AV233" s="15" t="s">
        <v>81</v>
      </c>
      <c r="AW233" s="15" t="s">
        <v>30</v>
      </c>
      <c r="AX233" s="15" t="s">
        <v>73</v>
      </c>
      <c r="AY233" s="215" t="s">
        <v>174</v>
      </c>
    </row>
    <row r="234" s="13" customFormat="1">
      <c r="A234" s="13"/>
      <c r="B234" s="198"/>
      <c r="C234" s="13"/>
      <c r="D234" s="193" t="s">
        <v>185</v>
      </c>
      <c r="E234" s="199" t="s">
        <v>1</v>
      </c>
      <c r="F234" s="200" t="s">
        <v>328</v>
      </c>
      <c r="G234" s="13"/>
      <c r="H234" s="201">
        <v>312.25</v>
      </c>
      <c r="I234" s="202"/>
      <c r="J234" s="13"/>
      <c r="K234" s="13"/>
      <c r="L234" s="198"/>
      <c r="M234" s="203"/>
      <c r="N234" s="204"/>
      <c r="O234" s="204"/>
      <c r="P234" s="204"/>
      <c r="Q234" s="204"/>
      <c r="R234" s="204"/>
      <c r="S234" s="204"/>
      <c r="T234" s="20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9" t="s">
        <v>185</v>
      </c>
      <c r="AU234" s="199" t="s">
        <v>83</v>
      </c>
      <c r="AV234" s="13" t="s">
        <v>83</v>
      </c>
      <c r="AW234" s="13" t="s">
        <v>30</v>
      </c>
      <c r="AX234" s="13" t="s">
        <v>73</v>
      </c>
      <c r="AY234" s="199" t="s">
        <v>174</v>
      </c>
    </row>
    <row r="235" s="14" customFormat="1">
      <c r="A235" s="14"/>
      <c r="B235" s="206"/>
      <c r="C235" s="14"/>
      <c r="D235" s="193" t="s">
        <v>185</v>
      </c>
      <c r="E235" s="207" t="s">
        <v>1</v>
      </c>
      <c r="F235" s="208" t="s">
        <v>199</v>
      </c>
      <c r="G235" s="14"/>
      <c r="H235" s="209">
        <v>312.25</v>
      </c>
      <c r="I235" s="210"/>
      <c r="J235" s="14"/>
      <c r="K235" s="14"/>
      <c r="L235" s="206"/>
      <c r="M235" s="211"/>
      <c r="N235" s="212"/>
      <c r="O235" s="212"/>
      <c r="P235" s="212"/>
      <c r="Q235" s="212"/>
      <c r="R235" s="212"/>
      <c r="S235" s="212"/>
      <c r="T235" s="21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7" t="s">
        <v>185</v>
      </c>
      <c r="AU235" s="207" t="s">
        <v>83</v>
      </c>
      <c r="AV235" s="14" t="s">
        <v>181</v>
      </c>
      <c r="AW235" s="14" t="s">
        <v>30</v>
      </c>
      <c r="AX235" s="14" t="s">
        <v>81</v>
      </c>
      <c r="AY235" s="207" t="s">
        <v>174</v>
      </c>
    </row>
    <row r="236" s="2" customFormat="1" ht="21.75" customHeight="1">
      <c r="A236" s="38"/>
      <c r="B236" s="179"/>
      <c r="C236" s="180" t="s">
        <v>329</v>
      </c>
      <c r="D236" s="180" t="s">
        <v>176</v>
      </c>
      <c r="E236" s="181" t="s">
        <v>330</v>
      </c>
      <c r="F236" s="182" t="s">
        <v>331</v>
      </c>
      <c r="G236" s="183" t="s">
        <v>179</v>
      </c>
      <c r="H236" s="184">
        <v>312.25</v>
      </c>
      <c r="I236" s="185"/>
      <c r="J236" s="186">
        <f>ROUND(I236*H236,2)</f>
        <v>0</v>
      </c>
      <c r="K236" s="182" t="s">
        <v>180</v>
      </c>
      <c r="L236" s="39"/>
      <c r="M236" s="187" t="s">
        <v>1</v>
      </c>
      <c r="N236" s="188" t="s">
        <v>38</v>
      </c>
      <c r="O236" s="77"/>
      <c r="P236" s="189">
        <f>O236*H236</f>
        <v>0</v>
      </c>
      <c r="Q236" s="189">
        <v>0.0040000000000000001</v>
      </c>
      <c r="R236" s="189">
        <f>Q236*H236</f>
        <v>1.2490000000000001</v>
      </c>
      <c r="S236" s="189">
        <v>0</v>
      </c>
      <c r="T236" s="19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1" t="s">
        <v>181</v>
      </c>
      <c r="AT236" s="191" t="s">
        <v>176</v>
      </c>
      <c r="AU236" s="191" t="s">
        <v>83</v>
      </c>
      <c r="AY236" s="19" t="s">
        <v>174</v>
      </c>
      <c r="BE236" s="192">
        <f>IF(N236="základní",J236,0)</f>
        <v>0</v>
      </c>
      <c r="BF236" s="192">
        <f>IF(N236="snížená",J236,0)</f>
        <v>0</v>
      </c>
      <c r="BG236" s="192">
        <f>IF(N236="zákl. přenesená",J236,0)</f>
        <v>0</v>
      </c>
      <c r="BH236" s="192">
        <f>IF(N236="sníž. přenesená",J236,0)</f>
        <v>0</v>
      </c>
      <c r="BI236" s="192">
        <f>IF(N236="nulová",J236,0)</f>
        <v>0</v>
      </c>
      <c r="BJ236" s="19" t="s">
        <v>81</v>
      </c>
      <c r="BK236" s="192">
        <f>ROUND(I236*H236,2)</f>
        <v>0</v>
      </c>
      <c r="BL236" s="19" t="s">
        <v>181</v>
      </c>
      <c r="BM236" s="191" t="s">
        <v>332</v>
      </c>
    </row>
    <row r="237" s="2" customFormat="1">
      <c r="A237" s="38"/>
      <c r="B237" s="39"/>
      <c r="C237" s="38"/>
      <c r="D237" s="193" t="s">
        <v>183</v>
      </c>
      <c r="E237" s="38"/>
      <c r="F237" s="194" t="s">
        <v>333</v>
      </c>
      <c r="G237" s="38"/>
      <c r="H237" s="38"/>
      <c r="I237" s="195"/>
      <c r="J237" s="38"/>
      <c r="K237" s="38"/>
      <c r="L237" s="39"/>
      <c r="M237" s="196"/>
      <c r="N237" s="197"/>
      <c r="O237" s="77"/>
      <c r="P237" s="77"/>
      <c r="Q237" s="77"/>
      <c r="R237" s="77"/>
      <c r="S237" s="77"/>
      <c r="T237" s="7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9" t="s">
        <v>183</v>
      </c>
      <c r="AU237" s="19" t="s">
        <v>83</v>
      </c>
    </row>
    <row r="238" s="15" customFormat="1">
      <c r="A238" s="15"/>
      <c r="B238" s="214"/>
      <c r="C238" s="15"/>
      <c r="D238" s="193" t="s">
        <v>185</v>
      </c>
      <c r="E238" s="215" t="s">
        <v>1</v>
      </c>
      <c r="F238" s="216" t="s">
        <v>320</v>
      </c>
      <c r="G238" s="15"/>
      <c r="H238" s="215" t="s">
        <v>1</v>
      </c>
      <c r="I238" s="217"/>
      <c r="J238" s="15"/>
      <c r="K238" s="15"/>
      <c r="L238" s="214"/>
      <c r="M238" s="218"/>
      <c r="N238" s="219"/>
      <c r="O238" s="219"/>
      <c r="P238" s="219"/>
      <c r="Q238" s="219"/>
      <c r="R238" s="219"/>
      <c r="S238" s="219"/>
      <c r="T238" s="220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15" t="s">
        <v>185</v>
      </c>
      <c r="AU238" s="215" t="s">
        <v>83</v>
      </c>
      <c r="AV238" s="15" t="s">
        <v>81</v>
      </c>
      <c r="AW238" s="15" t="s">
        <v>30</v>
      </c>
      <c r="AX238" s="15" t="s">
        <v>73</v>
      </c>
      <c r="AY238" s="215" t="s">
        <v>174</v>
      </c>
    </row>
    <row r="239" s="13" customFormat="1">
      <c r="A239" s="13"/>
      <c r="B239" s="198"/>
      <c r="C239" s="13"/>
      <c r="D239" s="193" t="s">
        <v>185</v>
      </c>
      <c r="E239" s="199" t="s">
        <v>1</v>
      </c>
      <c r="F239" s="200" t="s">
        <v>328</v>
      </c>
      <c r="G239" s="13"/>
      <c r="H239" s="201">
        <v>312.25</v>
      </c>
      <c r="I239" s="202"/>
      <c r="J239" s="13"/>
      <c r="K239" s="13"/>
      <c r="L239" s="198"/>
      <c r="M239" s="203"/>
      <c r="N239" s="204"/>
      <c r="O239" s="204"/>
      <c r="P239" s="204"/>
      <c r="Q239" s="204"/>
      <c r="R239" s="204"/>
      <c r="S239" s="204"/>
      <c r="T239" s="20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9" t="s">
        <v>185</v>
      </c>
      <c r="AU239" s="199" t="s">
        <v>83</v>
      </c>
      <c r="AV239" s="13" t="s">
        <v>83</v>
      </c>
      <c r="AW239" s="13" t="s">
        <v>30</v>
      </c>
      <c r="AX239" s="13" t="s">
        <v>73</v>
      </c>
      <c r="AY239" s="199" t="s">
        <v>174</v>
      </c>
    </row>
    <row r="240" s="14" customFormat="1">
      <c r="A240" s="14"/>
      <c r="B240" s="206"/>
      <c r="C240" s="14"/>
      <c r="D240" s="193" t="s">
        <v>185</v>
      </c>
      <c r="E240" s="207" t="s">
        <v>1</v>
      </c>
      <c r="F240" s="208" t="s">
        <v>199</v>
      </c>
      <c r="G240" s="14"/>
      <c r="H240" s="209">
        <v>312.25</v>
      </c>
      <c r="I240" s="210"/>
      <c r="J240" s="14"/>
      <c r="K240" s="14"/>
      <c r="L240" s="206"/>
      <c r="M240" s="211"/>
      <c r="N240" s="212"/>
      <c r="O240" s="212"/>
      <c r="P240" s="212"/>
      <c r="Q240" s="212"/>
      <c r="R240" s="212"/>
      <c r="S240" s="212"/>
      <c r="T240" s="21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7" t="s">
        <v>185</v>
      </c>
      <c r="AU240" s="207" t="s">
        <v>83</v>
      </c>
      <c r="AV240" s="14" t="s">
        <v>181</v>
      </c>
      <c r="AW240" s="14" t="s">
        <v>30</v>
      </c>
      <c r="AX240" s="14" t="s">
        <v>81</v>
      </c>
      <c r="AY240" s="207" t="s">
        <v>174</v>
      </c>
    </row>
    <row r="241" s="2" customFormat="1" ht="21.75" customHeight="1">
      <c r="A241" s="38"/>
      <c r="B241" s="179"/>
      <c r="C241" s="180" t="s">
        <v>334</v>
      </c>
      <c r="D241" s="180" t="s">
        <v>176</v>
      </c>
      <c r="E241" s="181" t="s">
        <v>335</v>
      </c>
      <c r="F241" s="182" t="s">
        <v>336</v>
      </c>
      <c r="G241" s="183" t="s">
        <v>179</v>
      </c>
      <c r="H241" s="184">
        <v>99.799999999999997</v>
      </c>
      <c r="I241" s="185"/>
      <c r="J241" s="186">
        <f>ROUND(I241*H241,2)</f>
        <v>0</v>
      </c>
      <c r="K241" s="182" t="s">
        <v>180</v>
      </c>
      <c r="L241" s="39"/>
      <c r="M241" s="187" t="s">
        <v>1</v>
      </c>
      <c r="N241" s="188" t="s">
        <v>38</v>
      </c>
      <c r="O241" s="77"/>
      <c r="P241" s="189">
        <f>O241*H241</f>
        <v>0</v>
      </c>
      <c r="Q241" s="189">
        <v>0.0057099999999999998</v>
      </c>
      <c r="R241" s="189">
        <f>Q241*H241</f>
        <v>0.56985799999999998</v>
      </c>
      <c r="S241" s="189">
        <v>0</v>
      </c>
      <c r="T241" s="19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1" t="s">
        <v>181</v>
      </c>
      <c r="AT241" s="191" t="s">
        <v>176</v>
      </c>
      <c r="AU241" s="191" t="s">
        <v>83</v>
      </c>
      <c r="AY241" s="19" t="s">
        <v>174</v>
      </c>
      <c r="BE241" s="192">
        <f>IF(N241="základní",J241,0)</f>
        <v>0</v>
      </c>
      <c r="BF241" s="192">
        <f>IF(N241="snížená",J241,0)</f>
        <v>0</v>
      </c>
      <c r="BG241" s="192">
        <f>IF(N241="zákl. přenesená",J241,0)</f>
        <v>0</v>
      </c>
      <c r="BH241" s="192">
        <f>IF(N241="sníž. přenesená",J241,0)</f>
        <v>0</v>
      </c>
      <c r="BI241" s="192">
        <f>IF(N241="nulová",J241,0)</f>
        <v>0</v>
      </c>
      <c r="BJ241" s="19" t="s">
        <v>81</v>
      </c>
      <c r="BK241" s="192">
        <f>ROUND(I241*H241,2)</f>
        <v>0</v>
      </c>
      <c r="BL241" s="19" t="s">
        <v>181</v>
      </c>
      <c r="BM241" s="191" t="s">
        <v>337</v>
      </c>
    </row>
    <row r="242" s="2" customFormat="1">
      <c r="A242" s="38"/>
      <c r="B242" s="39"/>
      <c r="C242" s="38"/>
      <c r="D242" s="193" t="s">
        <v>183</v>
      </c>
      <c r="E242" s="38"/>
      <c r="F242" s="194" t="s">
        <v>338</v>
      </c>
      <c r="G242" s="38"/>
      <c r="H242" s="38"/>
      <c r="I242" s="195"/>
      <c r="J242" s="38"/>
      <c r="K242" s="38"/>
      <c r="L242" s="39"/>
      <c r="M242" s="196"/>
      <c r="N242" s="197"/>
      <c r="O242" s="77"/>
      <c r="P242" s="77"/>
      <c r="Q242" s="77"/>
      <c r="R242" s="77"/>
      <c r="S242" s="77"/>
      <c r="T242" s="7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9" t="s">
        <v>183</v>
      </c>
      <c r="AU242" s="19" t="s">
        <v>83</v>
      </c>
    </row>
    <row r="243" s="15" customFormat="1">
      <c r="A243" s="15"/>
      <c r="B243" s="214"/>
      <c r="C243" s="15"/>
      <c r="D243" s="193" t="s">
        <v>185</v>
      </c>
      <c r="E243" s="215" t="s">
        <v>1</v>
      </c>
      <c r="F243" s="216" t="s">
        <v>339</v>
      </c>
      <c r="G243" s="15"/>
      <c r="H243" s="215" t="s">
        <v>1</v>
      </c>
      <c r="I243" s="217"/>
      <c r="J243" s="15"/>
      <c r="K243" s="15"/>
      <c r="L243" s="214"/>
      <c r="M243" s="218"/>
      <c r="N243" s="219"/>
      <c r="O243" s="219"/>
      <c r="P243" s="219"/>
      <c r="Q243" s="219"/>
      <c r="R243" s="219"/>
      <c r="S243" s="219"/>
      <c r="T243" s="220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15" t="s">
        <v>185</v>
      </c>
      <c r="AU243" s="215" t="s">
        <v>83</v>
      </c>
      <c r="AV243" s="15" t="s">
        <v>81</v>
      </c>
      <c r="AW243" s="15" t="s">
        <v>30</v>
      </c>
      <c r="AX243" s="15" t="s">
        <v>73</v>
      </c>
      <c r="AY243" s="215" t="s">
        <v>174</v>
      </c>
    </row>
    <row r="244" s="13" customFormat="1">
      <c r="A244" s="13"/>
      <c r="B244" s="198"/>
      <c r="C244" s="13"/>
      <c r="D244" s="193" t="s">
        <v>185</v>
      </c>
      <c r="E244" s="199" t="s">
        <v>1</v>
      </c>
      <c r="F244" s="200" t="s">
        <v>340</v>
      </c>
      <c r="G244" s="13"/>
      <c r="H244" s="201">
        <v>56.899999999999999</v>
      </c>
      <c r="I244" s="202"/>
      <c r="J244" s="13"/>
      <c r="K244" s="13"/>
      <c r="L244" s="198"/>
      <c r="M244" s="203"/>
      <c r="N244" s="204"/>
      <c r="O244" s="204"/>
      <c r="P244" s="204"/>
      <c r="Q244" s="204"/>
      <c r="R244" s="204"/>
      <c r="S244" s="204"/>
      <c r="T244" s="20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9" t="s">
        <v>185</v>
      </c>
      <c r="AU244" s="199" t="s">
        <v>83</v>
      </c>
      <c r="AV244" s="13" t="s">
        <v>83</v>
      </c>
      <c r="AW244" s="13" t="s">
        <v>30</v>
      </c>
      <c r="AX244" s="13" t="s">
        <v>73</v>
      </c>
      <c r="AY244" s="199" t="s">
        <v>174</v>
      </c>
    </row>
    <row r="245" s="13" customFormat="1">
      <c r="A245" s="13"/>
      <c r="B245" s="198"/>
      <c r="C245" s="13"/>
      <c r="D245" s="193" t="s">
        <v>185</v>
      </c>
      <c r="E245" s="199" t="s">
        <v>1</v>
      </c>
      <c r="F245" s="200" t="s">
        <v>341</v>
      </c>
      <c r="G245" s="13"/>
      <c r="H245" s="201">
        <v>21.239999999999998</v>
      </c>
      <c r="I245" s="202"/>
      <c r="J245" s="13"/>
      <c r="K245" s="13"/>
      <c r="L245" s="198"/>
      <c r="M245" s="203"/>
      <c r="N245" s="204"/>
      <c r="O245" s="204"/>
      <c r="P245" s="204"/>
      <c r="Q245" s="204"/>
      <c r="R245" s="204"/>
      <c r="S245" s="204"/>
      <c r="T245" s="20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9" t="s">
        <v>185</v>
      </c>
      <c r="AU245" s="199" t="s">
        <v>83</v>
      </c>
      <c r="AV245" s="13" t="s">
        <v>83</v>
      </c>
      <c r="AW245" s="13" t="s">
        <v>30</v>
      </c>
      <c r="AX245" s="13" t="s">
        <v>73</v>
      </c>
      <c r="AY245" s="199" t="s">
        <v>174</v>
      </c>
    </row>
    <row r="246" s="13" customFormat="1">
      <c r="A246" s="13"/>
      <c r="B246" s="198"/>
      <c r="C246" s="13"/>
      <c r="D246" s="193" t="s">
        <v>185</v>
      </c>
      <c r="E246" s="199" t="s">
        <v>1</v>
      </c>
      <c r="F246" s="200" t="s">
        <v>342</v>
      </c>
      <c r="G246" s="13"/>
      <c r="H246" s="201">
        <v>21.66</v>
      </c>
      <c r="I246" s="202"/>
      <c r="J246" s="13"/>
      <c r="K246" s="13"/>
      <c r="L246" s="198"/>
      <c r="M246" s="203"/>
      <c r="N246" s="204"/>
      <c r="O246" s="204"/>
      <c r="P246" s="204"/>
      <c r="Q246" s="204"/>
      <c r="R246" s="204"/>
      <c r="S246" s="204"/>
      <c r="T246" s="20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9" t="s">
        <v>185</v>
      </c>
      <c r="AU246" s="199" t="s">
        <v>83</v>
      </c>
      <c r="AV246" s="13" t="s">
        <v>83</v>
      </c>
      <c r="AW246" s="13" t="s">
        <v>30</v>
      </c>
      <c r="AX246" s="13" t="s">
        <v>73</v>
      </c>
      <c r="AY246" s="199" t="s">
        <v>174</v>
      </c>
    </row>
    <row r="247" s="14" customFormat="1">
      <c r="A247" s="14"/>
      <c r="B247" s="206"/>
      <c r="C247" s="14"/>
      <c r="D247" s="193" t="s">
        <v>185</v>
      </c>
      <c r="E247" s="207" t="s">
        <v>1</v>
      </c>
      <c r="F247" s="208" t="s">
        <v>199</v>
      </c>
      <c r="G247" s="14"/>
      <c r="H247" s="209">
        <v>99.799999999999997</v>
      </c>
      <c r="I247" s="210"/>
      <c r="J247" s="14"/>
      <c r="K247" s="14"/>
      <c r="L247" s="206"/>
      <c r="M247" s="211"/>
      <c r="N247" s="212"/>
      <c r="O247" s="212"/>
      <c r="P247" s="212"/>
      <c r="Q247" s="212"/>
      <c r="R247" s="212"/>
      <c r="S247" s="212"/>
      <c r="T247" s="21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7" t="s">
        <v>185</v>
      </c>
      <c r="AU247" s="207" t="s">
        <v>83</v>
      </c>
      <c r="AV247" s="14" t="s">
        <v>181</v>
      </c>
      <c r="AW247" s="14" t="s">
        <v>30</v>
      </c>
      <c r="AX247" s="14" t="s">
        <v>81</v>
      </c>
      <c r="AY247" s="207" t="s">
        <v>174</v>
      </c>
    </row>
    <row r="248" s="2" customFormat="1" ht="24.15" customHeight="1">
      <c r="A248" s="38"/>
      <c r="B248" s="179"/>
      <c r="C248" s="180" t="s">
        <v>343</v>
      </c>
      <c r="D248" s="180" t="s">
        <v>176</v>
      </c>
      <c r="E248" s="181" t="s">
        <v>344</v>
      </c>
      <c r="F248" s="182" t="s">
        <v>345</v>
      </c>
      <c r="G248" s="183" t="s">
        <v>179</v>
      </c>
      <c r="H248" s="184">
        <v>184.446</v>
      </c>
      <c r="I248" s="185"/>
      <c r="J248" s="186">
        <f>ROUND(I248*H248,2)</f>
        <v>0</v>
      </c>
      <c r="K248" s="182" t="s">
        <v>180</v>
      </c>
      <c r="L248" s="39"/>
      <c r="M248" s="187" t="s">
        <v>1</v>
      </c>
      <c r="N248" s="188" t="s">
        <v>38</v>
      </c>
      <c r="O248" s="77"/>
      <c r="P248" s="189">
        <f>O248*H248</f>
        <v>0</v>
      </c>
      <c r="Q248" s="189">
        <v>0.000263</v>
      </c>
      <c r="R248" s="189">
        <f>Q248*H248</f>
        <v>0.048509297999999999</v>
      </c>
      <c r="S248" s="189">
        <v>0</v>
      </c>
      <c r="T248" s="19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1" t="s">
        <v>181</v>
      </c>
      <c r="AT248" s="191" t="s">
        <v>176</v>
      </c>
      <c r="AU248" s="191" t="s">
        <v>83</v>
      </c>
      <c r="AY248" s="19" t="s">
        <v>174</v>
      </c>
      <c r="BE248" s="192">
        <f>IF(N248="základní",J248,0)</f>
        <v>0</v>
      </c>
      <c r="BF248" s="192">
        <f>IF(N248="snížená",J248,0)</f>
        <v>0</v>
      </c>
      <c r="BG248" s="192">
        <f>IF(N248="zákl. přenesená",J248,0)</f>
        <v>0</v>
      </c>
      <c r="BH248" s="192">
        <f>IF(N248="sníž. přenesená",J248,0)</f>
        <v>0</v>
      </c>
      <c r="BI248" s="192">
        <f>IF(N248="nulová",J248,0)</f>
        <v>0</v>
      </c>
      <c r="BJ248" s="19" t="s">
        <v>81</v>
      </c>
      <c r="BK248" s="192">
        <f>ROUND(I248*H248,2)</f>
        <v>0</v>
      </c>
      <c r="BL248" s="19" t="s">
        <v>181</v>
      </c>
      <c r="BM248" s="191" t="s">
        <v>346</v>
      </c>
    </row>
    <row r="249" s="2" customFormat="1">
      <c r="A249" s="38"/>
      <c r="B249" s="39"/>
      <c r="C249" s="38"/>
      <c r="D249" s="193" t="s">
        <v>183</v>
      </c>
      <c r="E249" s="38"/>
      <c r="F249" s="194" t="s">
        <v>347</v>
      </c>
      <c r="G249" s="38"/>
      <c r="H249" s="38"/>
      <c r="I249" s="195"/>
      <c r="J249" s="38"/>
      <c r="K249" s="38"/>
      <c r="L249" s="39"/>
      <c r="M249" s="196"/>
      <c r="N249" s="197"/>
      <c r="O249" s="77"/>
      <c r="P249" s="77"/>
      <c r="Q249" s="77"/>
      <c r="R249" s="77"/>
      <c r="S249" s="77"/>
      <c r="T249" s="7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9" t="s">
        <v>183</v>
      </c>
      <c r="AU249" s="19" t="s">
        <v>83</v>
      </c>
    </row>
    <row r="250" s="15" customFormat="1">
      <c r="A250" s="15"/>
      <c r="B250" s="214"/>
      <c r="C250" s="15"/>
      <c r="D250" s="193" t="s">
        <v>185</v>
      </c>
      <c r="E250" s="215" t="s">
        <v>1</v>
      </c>
      <c r="F250" s="216" t="s">
        <v>339</v>
      </c>
      <c r="G250" s="15"/>
      <c r="H250" s="215" t="s">
        <v>1</v>
      </c>
      <c r="I250" s="217"/>
      <c r="J250" s="15"/>
      <c r="K250" s="15"/>
      <c r="L250" s="214"/>
      <c r="M250" s="218"/>
      <c r="N250" s="219"/>
      <c r="O250" s="219"/>
      <c r="P250" s="219"/>
      <c r="Q250" s="219"/>
      <c r="R250" s="219"/>
      <c r="S250" s="219"/>
      <c r="T250" s="220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15" t="s">
        <v>185</v>
      </c>
      <c r="AU250" s="215" t="s">
        <v>83</v>
      </c>
      <c r="AV250" s="15" t="s">
        <v>81</v>
      </c>
      <c r="AW250" s="15" t="s">
        <v>30</v>
      </c>
      <c r="AX250" s="15" t="s">
        <v>73</v>
      </c>
      <c r="AY250" s="215" t="s">
        <v>174</v>
      </c>
    </row>
    <row r="251" s="13" customFormat="1">
      <c r="A251" s="13"/>
      <c r="B251" s="198"/>
      <c r="C251" s="13"/>
      <c r="D251" s="193" t="s">
        <v>185</v>
      </c>
      <c r="E251" s="199" t="s">
        <v>1</v>
      </c>
      <c r="F251" s="200" t="s">
        <v>340</v>
      </c>
      <c r="G251" s="13"/>
      <c r="H251" s="201">
        <v>56.899999999999999</v>
      </c>
      <c r="I251" s="202"/>
      <c r="J251" s="13"/>
      <c r="K251" s="13"/>
      <c r="L251" s="198"/>
      <c r="M251" s="203"/>
      <c r="N251" s="204"/>
      <c r="O251" s="204"/>
      <c r="P251" s="204"/>
      <c r="Q251" s="204"/>
      <c r="R251" s="204"/>
      <c r="S251" s="204"/>
      <c r="T251" s="20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9" t="s">
        <v>185</v>
      </c>
      <c r="AU251" s="199" t="s">
        <v>83</v>
      </c>
      <c r="AV251" s="13" t="s">
        <v>83</v>
      </c>
      <c r="AW251" s="13" t="s">
        <v>30</v>
      </c>
      <c r="AX251" s="13" t="s">
        <v>73</v>
      </c>
      <c r="AY251" s="199" t="s">
        <v>174</v>
      </c>
    </row>
    <row r="252" s="13" customFormat="1">
      <c r="A252" s="13"/>
      <c r="B252" s="198"/>
      <c r="C252" s="13"/>
      <c r="D252" s="193" t="s">
        <v>185</v>
      </c>
      <c r="E252" s="199" t="s">
        <v>1</v>
      </c>
      <c r="F252" s="200" t="s">
        <v>341</v>
      </c>
      <c r="G252" s="13"/>
      <c r="H252" s="201">
        <v>21.239999999999998</v>
      </c>
      <c r="I252" s="202"/>
      <c r="J252" s="13"/>
      <c r="K252" s="13"/>
      <c r="L252" s="198"/>
      <c r="M252" s="203"/>
      <c r="N252" s="204"/>
      <c r="O252" s="204"/>
      <c r="P252" s="204"/>
      <c r="Q252" s="204"/>
      <c r="R252" s="204"/>
      <c r="S252" s="204"/>
      <c r="T252" s="20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99" t="s">
        <v>185</v>
      </c>
      <c r="AU252" s="199" t="s">
        <v>83</v>
      </c>
      <c r="AV252" s="13" t="s">
        <v>83</v>
      </c>
      <c r="AW252" s="13" t="s">
        <v>30</v>
      </c>
      <c r="AX252" s="13" t="s">
        <v>73</v>
      </c>
      <c r="AY252" s="199" t="s">
        <v>174</v>
      </c>
    </row>
    <row r="253" s="13" customFormat="1">
      <c r="A253" s="13"/>
      <c r="B253" s="198"/>
      <c r="C253" s="13"/>
      <c r="D253" s="193" t="s">
        <v>185</v>
      </c>
      <c r="E253" s="199" t="s">
        <v>1</v>
      </c>
      <c r="F253" s="200" t="s">
        <v>342</v>
      </c>
      <c r="G253" s="13"/>
      <c r="H253" s="201">
        <v>21.66</v>
      </c>
      <c r="I253" s="202"/>
      <c r="J253" s="13"/>
      <c r="K253" s="13"/>
      <c r="L253" s="198"/>
      <c r="M253" s="203"/>
      <c r="N253" s="204"/>
      <c r="O253" s="204"/>
      <c r="P253" s="204"/>
      <c r="Q253" s="204"/>
      <c r="R253" s="204"/>
      <c r="S253" s="204"/>
      <c r="T253" s="20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9" t="s">
        <v>185</v>
      </c>
      <c r="AU253" s="199" t="s">
        <v>83</v>
      </c>
      <c r="AV253" s="13" t="s">
        <v>83</v>
      </c>
      <c r="AW253" s="13" t="s">
        <v>30</v>
      </c>
      <c r="AX253" s="13" t="s">
        <v>73</v>
      </c>
      <c r="AY253" s="199" t="s">
        <v>174</v>
      </c>
    </row>
    <row r="254" s="15" customFormat="1">
      <c r="A254" s="15"/>
      <c r="B254" s="214"/>
      <c r="C254" s="15"/>
      <c r="D254" s="193" t="s">
        <v>185</v>
      </c>
      <c r="E254" s="215" t="s">
        <v>1</v>
      </c>
      <c r="F254" s="216" t="s">
        <v>348</v>
      </c>
      <c r="G254" s="15"/>
      <c r="H254" s="215" t="s">
        <v>1</v>
      </c>
      <c r="I254" s="217"/>
      <c r="J254" s="15"/>
      <c r="K254" s="15"/>
      <c r="L254" s="214"/>
      <c r="M254" s="218"/>
      <c r="N254" s="219"/>
      <c r="O254" s="219"/>
      <c r="P254" s="219"/>
      <c r="Q254" s="219"/>
      <c r="R254" s="219"/>
      <c r="S254" s="219"/>
      <c r="T254" s="220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15" t="s">
        <v>185</v>
      </c>
      <c r="AU254" s="215" t="s">
        <v>83</v>
      </c>
      <c r="AV254" s="15" t="s">
        <v>81</v>
      </c>
      <c r="AW254" s="15" t="s">
        <v>30</v>
      </c>
      <c r="AX254" s="15" t="s">
        <v>73</v>
      </c>
      <c r="AY254" s="215" t="s">
        <v>174</v>
      </c>
    </row>
    <row r="255" s="13" customFormat="1">
      <c r="A255" s="13"/>
      <c r="B255" s="198"/>
      <c r="C255" s="13"/>
      <c r="D255" s="193" t="s">
        <v>185</v>
      </c>
      <c r="E255" s="199" t="s">
        <v>1</v>
      </c>
      <c r="F255" s="200" t="s">
        <v>349</v>
      </c>
      <c r="G255" s="13"/>
      <c r="H255" s="201">
        <v>65.686000000000007</v>
      </c>
      <c r="I255" s="202"/>
      <c r="J255" s="13"/>
      <c r="K255" s="13"/>
      <c r="L255" s="198"/>
      <c r="M255" s="203"/>
      <c r="N255" s="204"/>
      <c r="O255" s="204"/>
      <c r="P255" s="204"/>
      <c r="Q255" s="204"/>
      <c r="R255" s="204"/>
      <c r="S255" s="204"/>
      <c r="T255" s="20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9" t="s">
        <v>185</v>
      </c>
      <c r="AU255" s="199" t="s">
        <v>83</v>
      </c>
      <c r="AV255" s="13" t="s">
        <v>83</v>
      </c>
      <c r="AW255" s="13" t="s">
        <v>30</v>
      </c>
      <c r="AX255" s="13" t="s">
        <v>73</v>
      </c>
      <c r="AY255" s="199" t="s">
        <v>174</v>
      </c>
    </row>
    <row r="256" s="15" customFormat="1">
      <c r="A256" s="15"/>
      <c r="B256" s="214"/>
      <c r="C256" s="15"/>
      <c r="D256" s="193" t="s">
        <v>185</v>
      </c>
      <c r="E256" s="215" t="s">
        <v>1</v>
      </c>
      <c r="F256" s="216" t="s">
        <v>350</v>
      </c>
      <c r="G256" s="15"/>
      <c r="H256" s="215" t="s">
        <v>1</v>
      </c>
      <c r="I256" s="217"/>
      <c r="J256" s="15"/>
      <c r="K256" s="15"/>
      <c r="L256" s="214"/>
      <c r="M256" s="218"/>
      <c r="N256" s="219"/>
      <c r="O256" s="219"/>
      <c r="P256" s="219"/>
      <c r="Q256" s="219"/>
      <c r="R256" s="219"/>
      <c r="S256" s="219"/>
      <c r="T256" s="220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15" t="s">
        <v>185</v>
      </c>
      <c r="AU256" s="215" t="s">
        <v>83</v>
      </c>
      <c r="AV256" s="15" t="s">
        <v>81</v>
      </c>
      <c r="AW256" s="15" t="s">
        <v>30</v>
      </c>
      <c r="AX256" s="15" t="s">
        <v>73</v>
      </c>
      <c r="AY256" s="215" t="s">
        <v>174</v>
      </c>
    </row>
    <row r="257" s="13" customFormat="1">
      <c r="A257" s="13"/>
      <c r="B257" s="198"/>
      <c r="C257" s="13"/>
      <c r="D257" s="193" t="s">
        <v>185</v>
      </c>
      <c r="E257" s="199" t="s">
        <v>1</v>
      </c>
      <c r="F257" s="200" t="s">
        <v>351</v>
      </c>
      <c r="G257" s="13"/>
      <c r="H257" s="201">
        <v>11.35</v>
      </c>
      <c r="I257" s="202"/>
      <c r="J257" s="13"/>
      <c r="K257" s="13"/>
      <c r="L257" s="198"/>
      <c r="M257" s="203"/>
      <c r="N257" s="204"/>
      <c r="O257" s="204"/>
      <c r="P257" s="204"/>
      <c r="Q257" s="204"/>
      <c r="R257" s="204"/>
      <c r="S257" s="204"/>
      <c r="T257" s="20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9" t="s">
        <v>185</v>
      </c>
      <c r="AU257" s="199" t="s">
        <v>83</v>
      </c>
      <c r="AV257" s="13" t="s">
        <v>83</v>
      </c>
      <c r="AW257" s="13" t="s">
        <v>30</v>
      </c>
      <c r="AX257" s="13" t="s">
        <v>73</v>
      </c>
      <c r="AY257" s="199" t="s">
        <v>174</v>
      </c>
    </row>
    <row r="258" s="13" customFormat="1">
      <c r="A258" s="13"/>
      <c r="B258" s="198"/>
      <c r="C258" s="13"/>
      <c r="D258" s="193" t="s">
        <v>185</v>
      </c>
      <c r="E258" s="199" t="s">
        <v>1</v>
      </c>
      <c r="F258" s="200" t="s">
        <v>352</v>
      </c>
      <c r="G258" s="13"/>
      <c r="H258" s="201">
        <v>7.6100000000000003</v>
      </c>
      <c r="I258" s="202"/>
      <c r="J258" s="13"/>
      <c r="K258" s="13"/>
      <c r="L258" s="198"/>
      <c r="M258" s="203"/>
      <c r="N258" s="204"/>
      <c r="O258" s="204"/>
      <c r="P258" s="204"/>
      <c r="Q258" s="204"/>
      <c r="R258" s="204"/>
      <c r="S258" s="204"/>
      <c r="T258" s="20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9" t="s">
        <v>185</v>
      </c>
      <c r="AU258" s="199" t="s">
        <v>83</v>
      </c>
      <c r="AV258" s="13" t="s">
        <v>83</v>
      </c>
      <c r="AW258" s="13" t="s">
        <v>30</v>
      </c>
      <c r="AX258" s="13" t="s">
        <v>73</v>
      </c>
      <c r="AY258" s="199" t="s">
        <v>174</v>
      </c>
    </row>
    <row r="259" s="14" customFormat="1">
      <c r="A259" s="14"/>
      <c r="B259" s="206"/>
      <c r="C259" s="14"/>
      <c r="D259" s="193" t="s">
        <v>185</v>
      </c>
      <c r="E259" s="207" t="s">
        <v>1</v>
      </c>
      <c r="F259" s="208" t="s">
        <v>199</v>
      </c>
      <c r="G259" s="14"/>
      <c r="H259" s="209">
        <v>184.446</v>
      </c>
      <c r="I259" s="210"/>
      <c r="J259" s="14"/>
      <c r="K259" s="14"/>
      <c r="L259" s="206"/>
      <c r="M259" s="211"/>
      <c r="N259" s="212"/>
      <c r="O259" s="212"/>
      <c r="P259" s="212"/>
      <c r="Q259" s="212"/>
      <c r="R259" s="212"/>
      <c r="S259" s="212"/>
      <c r="T259" s="21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7" t="s">
        <v>185</v>
      </c>
      <c r="AU259" s="207" t="s">
        <v>83</v>
      </c>
      <c r="AV259" s="14" t="s">
        <v>181</v>
      </c>
      <c r="AW259" s="14" t="s">
        <v>30</v>
      </c>
      <c r="AX259" s="14" t="s">
        <v>81</v>
      </c>
      <c r="AY259" s="207" t="s">
        <v>174</v>
      </c>
    </row>
    <row r="260" s="2" customFormat="1" ht="24.15" customHeight="1">
      <c r="A260" s="38"/>
      <c r="B260" s="179"/>
      <c r="C260" s="180" t="s">
        <v>353</v>
      </c>
      <c r="D260" s="180" t="s">
        <v>176</v>
      </c>
      <c r="E260" s="181" t="s">
        <v>354</v>
      </c>
      <c r="F260" s="182" t="s">
        <v>355</v>
      </c>
      <c r="G260" s="183" t="s">
        <v>179</v>
      </c>
      <c r="H260" s="184">
        <v>99.799999999999997</v>
      </c>
      <c r="I260" s="185"/>
      <c r="J260" s="186">
        <f>ROUND(I260*H260,2)</f>
        <v>0</v>
      </c>
      <c r="K260" s="182" t="s">
        <v>180</v>
      </c>
      <c r="L260" s="39"/>
      <c r="M260" s="187" t="s">
        <v>1</v>
      </c>
      <c r="N260" s="188" t="s">
        <v>38</v>
      </c>
      <c r="O260" s="77"/>
      <c r="P260" s="189">
        <f>O260*H260</f>
        <v>0</v>
      </c>
      <c r="Q260" s="189">
        <v>0.0080000000000000002</v>
      </c>
      <c r="R260" s="189">
        <f>Q260*H260</f>
        <v>0.7984</v>
      </c>
      <c r="S260" s="189">
        <v>0</v>
      </c>
      <c r="T260" s="19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1" t="s">
        <v>181</v>
      </c>
      <c r="AT260" s="191" t="s">
        <v>176</v>
      </c>
      <c r="AU260" s="191" t="s">
        <v>83</v>
      </c>
      <c r="AY260" s="19" t="s">
        <v>174</v>
      </c>
      <c r="BE260" s="192">
        <f>IF(N260="základní",J260,0)</f>
        <v>0</v>
      </c>
      <c r="BF260" s="192">
        <f>IF(N260="snížená",J260,0)</f>
        <v>0</v>
      </c>
      <c r="BG260" s="192">
        <f>IF(N260="zákl. přenesená",J260,0)</f>
        <v>0</v>
      </c>
      <c r="BH260" s="192">
        <f>IF(N260="sníž. přenesená",J260,0)</f>
        <v>0</v>
      </c>
      <c r="BI260" s="192">
        <f>IF(N260="nulová",J260,0)</f>
        <v>0</v>
      </c>
      <c r="BJ260" s="19" t="s">
        <v>81</v>
      </c>
      <c r="BK260" s="192">
        <f>ROUND(I260*H260,2)</f>
        <v>0</v>
      </c>
      <c r="BL260" s="19" t="s">
        <v>181</v>
      </c>
      <c r="BM260" s="191" t="s">
        <v>356</v>
      </c>
    </row>
    <row r="261" s="2" customFormat="1">
      <c r="A261" s="38"/>
      <c r="B261" s="39"/>
      <c r="C261" s="38"/>
      <c r="D261" s="193" t="s">
        <v>183</v>
      </c>
      <c r="E261" s="38"/>
      <c r="F261" s="194" t="s">
        <v>357</v>
      </c>
      <c r="G261" s="38"/>
      <c r="H261" s="38"/>
      <c r="I261" s="195"/>
      <c r="J261" s="38"/>
      <c r="K261" s="38"/>
      <c r="L261" s="39"/>
      <c r="M261" s="196"/>
      <c r="N261" s="197"/>
      <c r="O261" s="77"/>
      <c r="P261" s="77"/>
      <c r="Q261" s="77"/>
      <c r="R261" s="77"/>
      <c r="S261" s="77"/>
      <c r="T261" s="7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9" t="s">
        <v>183</v>
      </c>
      <c r="AU261" s="19" t="s">
        <v>83</v>
      </c>
    </row>
    <row r="262" s="15" customFormat="1">
      <c r="A262" s="15"/>
      <c r="B262" s="214"/>
      <c r="C262" s="15"/>
      <c r="D262" s="193" t="s">
        <v>185</v>
      </c>
      <c r="E262" s="215" t="s">
        <v>1</v>
      </c>
      <c r="F262" s="216" t="s">
        <v>339</v>
      </c>
      <c r="G262" s="15"/>
      <c r="H262" s="215" t="s">
        <v>1</v>
      </c>
      <c r="I262" s="217"/>
      <c r="J262" s="15"/>
      <c r="K262" s="15"/>
      <c r="L262" s="214"/>
      <c r="M262" s="218"/>
      <c r="N262" s="219"/>
      <c r="O262" s="219"/>
      <c r="P262" s="219"/>
      <c r="Q262" s="219"/>
      <c r="R262" s="219"/>
      <c r="S262" s="219"/>
      <c r="T262" s="220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15" t="s">
        <v>185</v>
      </c>
      <c r="AU262" s="215" t="s">
        <v>83</v>
      </c>
      <c r="AV262" s="15" t="s">
        <v>81</v>
      </c>
      <c r="AW262" s="15" t="s">
        <v>30</v>
      </c>
      <c r="AX262" s="15" t="s">
        <v>73</v>
      </c>
      <c r="AY262" s="215" t="s">
        <v>174</v>
      </c>
    </row>
    <row r="263" s="13" customFormat="1">
      <c r="A263" s="13"/>
      <c r="B263" s="198"/>
      <c r="C263" s="13"/>
      <c r="D263" s="193" t="s">
        <v>185</v>
      </c>
      <c r="E263" s="199" t="s">
        <v>1</v>
      </c>
      <c r="F263" s="200" t="s">
        <v>358</v>
      </c>
      <c r="G263" s="13"/>
      <c r="H263" s="201">
        <v>56.899999999999999</v>
      </c>
      <c r="I263" s="202"/>
      <c r="J263" s="13"/>
      <c r="K263" s="13"/>
      <c r="L263" s="198"/>
      <c r="M263" s="203"/>
      <c r="N263" s="204"/>
      <c r="O263" s="204"/>
      <c r="P263" s="204"/>
      <c r="Q263" s="204"/>
      <c r="R263" s="204"/>
      <c r="S263" s="204"/>
      <c r="T263" s="20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9" t="s">
        <v>185</v>
      </c>
      <c r="AU263" s="199" t="s">
        <v>83</v>
      </c>
      <c r="AV263" s="13" t="s">
        <v>83</v>
      </c>
      <c r="AW263" s="13" t="s">
        <v>30</v>
      </c>
      <c r="AX263" s="13" t="s">
        <v>73</v>
      </c>
      <c r="AY263" s="199" t="s">
        <v>174</v>
      </c>
    </row>
    <row r="264" s="13" customFormat="1">
      <c r="A264" s="13"/>
      <c r="B264" s="198"/>
      <c r="C264" s="13"/>
      <c r="D264" s="193" t="s">
        <v>185</v>
      </c>
      <c r="E264" s="199" t="s">
        <v>1</v>
      </c>
      <c r="F264" s="200" t="s">
        <v>359</v>
      </c>
      <c r="G264" s="13"/>
      <c r="H264" s="201">
        <v>21.239999999999998</v>
      </c>
      <c r="I264" s="202"/>
      <c r="J264" s="13"/>
      <c r="K264" s="13"/>
      <c r="L264" s="198"/>
      <c r="M264" s="203"/>
      <c r="N264" s="204"/>
      <c r="O264" s="204"/>
      <c r="P264" s="204"/>
      <c r="Q264" s="204"/>
      <c r="R264" s="204"/>
      <c r="S264" s="204"/>
      <c r="T264" s="20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9" t="s">
        <v>185</v>
      </c>
      <c r="AU264" s="199" t="s">
        <v>83</v>
      </c>
      <c r="AV264" s="13" t="s">
        <v>83</v>
      </c>
      <c r="AW264" s="13" t="s">
        <v>30</v>
      </c>
      <c r="AX264" s="13" t="s">
        <v>73</v>
      </c>
      <c r="AY264" s="199" t="s">
        <v>174</v>
      </c>
    </row>
    <row r="265" s="13" customFormat="1">
      <c r="A265" s="13"/>
      <c r="B265" s="198"/>
      <c r="C265" s="13"/>
      <c r="D265" s="193" t="s">
        <v>185</v>
      </c>
      <c r="E265" s="199" t="s">
        <v>1</v>
      </c>
      <c r="F265" s="200" t="s">
        <v>360</v>
      </c>
      <c r="G265" s="13"/>
      <c r="H265" s="201">
        <v>21.66</v>
      </c>
      <c r="I265" s="202"/>
      <c r="J265" s="13"/>
      <c r="K265" s="13"/>
      <c r="L265" s="198"/>
      <c r="M265" s="203"/>
      <c r="N265" s="204"/>
      <c r="O265" s="204"/>
      <c r="P265" s="204"/>
      <c r="Q265" s="204"/>
      <c r="R265" s="204"/>
      <c r="S265" s="204"/>
      <c r="T265" s="20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9" t="s">
        <v>185</v>
      </c>
      <c r="AU265" s="199" t="s">
        <v>83</v>
      </c>
      <c r="AV265" s="13" t="s">
        <v>83</v>
      </c>
      <c r="AW265" s="13" t="s">
        <v>30</v>
      </c>
      <c r="AX265" s="13" t="s">
        <v>73</v>
      </c>
      <c r="AY265" s="199" t="s">
        <v>174</v>
      </c>
    </row>
    <row r="266" s="14" customFormat="1">
      <c r="A266" s="14"/>
      <c r="B266" s="206"/>
      <c r="C266" s="14"/>
      <c r="D266" s="193" t="s">
        <v>185</v>
      </c>
      <c r="E266" s="207" t="s">
        <v>1</v>
      </c>
      <c r="F266" s="208" t="s">
        <v>199</v>
      </c>
      <c r="G266" s="14"/>
      <c r="H266" s="209">
        <v>99.799999999999997</v>
      </c>
      <c r="I266" s="210"/>
      <c r="J266" s="14"/>
      <c r="K266" s="14"/>
      <c r="L266" s="206"/>
      <c r="M266" s="211"/>
      <c r="N266" s="212"/>
      <c r="O266" s="212"/>
      <c r="P266" s="212"/>
      <c r="Q266" s="212"/>
      <c r="R266" s="212"/>
      <c r="S266" s="212"/>
      <c r="T266" s="21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07" t="s">
        <v>185</v>
      </c>
      <c r="AU266" s="207" t="s">
        <v>83</v>
      </c>
      <c r="AV266" s="14" t="s">
        <v>181</v>
      </c>
      <c r="AW266" s="14" t="s">
        <v>30</v>
      </c>
      <c r="AX266" s="14" t="s">
        <v>81</v>
      </c>
      <c r="AY266" s="207" t="s">
        <v>174</v>
      </c>
    </row>
    <row r="267" s="2" customFormat="1" ht="21.75" customHeight="1">
      <c r="A267" s="38"/>
      <c r="B267" s="179"/>
      <c r="C267" s="180" t="s">
        <v>361</v>
      </c>
      <c r="D267" s="180" t="s">
        <v>176</v>
      </c>
      <c r="E267" s="181" t="s">
        <v>362</v>
      </c>
      <c r="F267" s="182" t="s">
        <v>363</v>
      </c>
      <c r="G267" s="183" t="s">
        <v>179</v>
      </c>
      <c r="H267" s="184">
        <v>32.843000000000004</v>
      </c>
      <c r="I267" s="185"/>
      <c r="J267" s="186">
        <f>ROUND(I267*H267,2)</f>
        <v>0</v>
      </c>
      <c r="K267" s="182" t="s">
        <v>180</v>
      </c>
      <c r="L267" s="39"/>
      <c r="M267" s="187" t="s">
        <v>1</v>
      </c>
      <c r="N267" s="188" t="s">
        <v>38</v>
      </c>
      <c r="O267" s="77"/>
      <c r="P267" s="189">
        <f>O267*H267</f>
        <v>0</v>
      </c>
      <c r="Q267" s="189">
        <v>0.0025000000000000001</v>
      </c>
      <c r="R267" s="189">
        <f>Q267*H267</f>
        <v>0.082107500000000014</v>
      </c>
      <c r="S267" s="189">
        <v>0</v>
      </c>
      <c r="T267" s="19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191" t="s">
        <v>181</v>
      </c>
      <c r="AT267" s="191" t="s">
        <v>176</v>
      </c>
      <c r="AU267" s="191" t="s">
        <v>83</v>
      </c>
      <c r="AY267" s="19" t="s">
        <v>174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81</v>
      </c>
      <c r="BK267" s="192">
        <f>ROUND(I267*H267,2)</f>
        <v>0</v>
      </c>
      <c r="BL267" s="19" t="s">
        <v>181</v>
      </c>
      <c r="BM267" s="191" t="s">
        <v>364</v>
      </c>
    </row>
    <row r="268" s="2" customFormat="1">
      <c r="A268" s="38"/>
      <c r="B268" s="39"/>
      <c r="C268" s="38"/>
      <c r="D268" s="193" t="s">
        <v>183</v>
      </c>
      <c r="E268" s="38"/>
      <c r="F268" s="194" t="s">
        <v>365</v>
      </c>
      <c r="G268" s="38"/>
      <c r="H268" s="38"/>
      <c r="I268" s="195"/>
      <c r="J268" s="38"/>
      <c r="K268" s="38"/>
      <c r="L268" s="39"/>
      <c r="M268" s="196"/>
      <c r="N268" s="197"/>
      <c r="O268" s="77"/>
      <c r="P268" s="77"/>
      <c r="Q268" s="77"/>
      <c r="R268" s="77"/>
      <c r="S268" s="77"/>
      <c r="T268" s="7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9" t="s">
        <v>183</v>
      </c>
      <c r="AU268" s="19" t="s">
        <v>83</v>
      </c>
    </row>
    <row r="269" s="15" customFormat="1">
      <c r="A269" s="15"/>
      <c r="B269" s="214"/>
      <c r="C269" s="15"/>
      <c r="D269" s="193" t="s">
        <v>185</v>
      </c>
      <c r="E269" s="215" t="s">
        <v>1</v>
      </c>
      <c r="F269" s="216" t="s">
        <v>348</v>
      </c>
      <c r="G269" s="15"/>
      <c r="H269" s="215" t="s">
        <v>1</v>
      </c>
      <c r="I269" s="217"/>
      <c r="J269" s="15"/>
      <c r="K269" s="15"/>
      <c r="L269" s="214"/>
      <c r="M269" s="218"/>
      <c r="N269" s="219"/>
      <c r="O269" s="219"/>
      <c r="P269" s="219"/>
      <c r="Q269" s="219"/>
      <c r="R269" s="219"/>
      <c r="S269" s="219"/>
      <c r="T269" s="220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15" t="s">
        <v>185</v>
      </c>
      <c r="AU269" s="215" t="s">
        <v>83</v>
      </c>
      <c r="AV269" s="15" t="s">
        <v>81</v>
      </c>
      <c r="AW269" s="15" t="s">
        <v>30</v>
      </c>
      <c r="AX269" s="15" t="s">
        <v>73</v>
      </c>
      <c r="AY269" s="215" t="s">
        <v>174</v>
      </c>
    </row>
    <row r="270" s="13" customFormat="1">
      <c r="A270" s="13"/>
      <c r="B270" s="198"/>
      <c r="C270" s="13"/>
      <c r="D270" s="193" t="s">
        <v>185</v>
      </c>
      <c r="E270" s="199" t="s">
        <v>1</v>
      </c>
      <c r="F270" s="200" t="s">
        <v>366</v>
      </c>
      <c r="G270" s="13"/>
      <c r="H270" s="201">
        <v>32.843000000000004</v>
      </c>
      <c r="I270" s="202"/>
      <c r="J270" s="13"/>
      <c r="K270" s="13"/>
      <c r="L270" s="198"/>
      <c r="M270" s="203"/>
      <c r="N270" s="204"/>
      <c r="O270" s="204"/>
      <c r="P270" s="204"/>
      <c r="Q270" s="204"/>
      <c r="R270" s="204"/>
      <c r="S270" s="204"/>
      <c r="T270" s="20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9" t="s">
        <v>185</v>
      </c>
      <c r="AU270" s="199" t="s">
        <v>83</v>
      </c>
      <c r="AV270" s="13" t="s">
        <v>83</v>
      </c>
      <c r="AW270" s="13" t="s">
        <v>30</v>
      </c>
      <c r="AX270" s="13" t="s">
        <v>81</v>
      </c>
      <c r="AY270" s="199" t="s">
        <v>174</v>
      </c>
    </row>
    <row r="271" s="2" customFormat="1" ht="24.15" customHeight="1">
      <c r="A271" s="38"/>
      <c r="B271" s="179"/>
      <c r="C271" s="180" t="s">
        <v>367</v>
      </c>
      <c r="D271" s="180" t="s">
        <v>176</v>
      </c>
      <c r="E271" s="181" t="s">
        <v>368</v>
      </c>
      <c r="F271" s="182" t="s">
        <v>369</v>
      </c>
      <c r="G271" s="183" t="s">
        <v>179</v>
      </c>
      <c r="H271" s="184">
        <v>98.528999999999996</v>
      </c>
      <c r="I271" s="185"/>
      <c r="J271" s="186">
        <f>ROUND(I271*H271,2)</f>
        <v>0</v>
      </c>
      <c r="K271" s="182" t="s">
        <v>180</v>
      </c>
      <c r="L271" s="39"/>
      <c r="M271" s="187" t="s">
        <v>1</v>
      </c>
      <c r="N271" s="188" t="s">
        <v>38</v>
      </c>
      <c r="O271" s="77"/>
      <c r="P271" s="189">
        <f>O271*H271</f>
        <v>0</v>
      </c>
      <c r="Q271" s="189">
        <v>0.00125</v>
      </c>
      <c r="R271" s="189">
        <f>Q271*H271</f>
        <v>0.12316125</v>
      </c>
      <c r="S271" s="189">
        <v>0</v>
      </c>
      <c r="T271" s="19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1" t="s">
        <v>181</v>
      </c>
      <c r="AT271" s="191" t="s">
        <v>176</v>
      </c>
      <c r="AU271" s="191" t="s">
        <v>83</v>
      </c>
      <c r="AY271" s="19" t="s">
        <v>174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81</v>
      </c>
      <c r="BK271" s="192">
        <f>ROUND(I271*H271,2)</f>
        <v>0</v>
      </c>
      <c r="BL271" s="19" t="s">
        <v>181</v>
      </c>
      <c r="BM271" s="191" t="s">
        <v>370</v>
      </c>
    </row>
    <row r="272" s="2" customFormat="1">
      <c r="A272" s="38"/>
      <c r="B272" s="39"/>
      <c r="C272" s="38"/>
      <c r="D272" s="193" t="s">
        <v>183</v>
      </c>
      <c r="E272" s="38"/>
      <c r="F272" s="194" t="s">
        <v>371</v>
      </c>
      <c r="G272" s="38"/>
      <c r="H272" s="38"/>
      <c r="I272" s="195"/>
      <c r="J272" s="38"/>
      <c r="K272" s="38"/>
      <c r="L272" s="39"/>
      <c r="M272" s="196"/>
      <c r="N272" s="197"/>
      <c r="O272" s="77"/>
      <c r="P272" s="77"/>
      <c r="Q272" s="77"/>
      <c r="R272" s="77"/>
      <c r="S272" s="77"/>
      <c r="T272" s="7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9" t="s">
        <v>183</v>
      </c>
      <c r="AU272" s="19" t="s">
        <v>83</v>
      </c>
    </row>
    <row r="273" s="13" customFormat="1">
      <c r="A273" s="13"/>
      <c r="B273" s="198"/>
      <c r="C273" s="13"/>
      <c r="D273" s="193" t="s">
        <v>185</v>
      </c>
      <c r="E273" s="199" t="s">
        <v>1</v>
      </c>
      <c r="F273" s="200" t="s">
        <v>372</v>
      </c>
      <c r="G273" s="13"/>
      <c r="H273" s="201">
        <v>32.843000000000004</v>
      </c>
      <c r="I273" s="202"/>
      <c r="J273" s="13"/>
      <c r="K273" s="13"/>
      <c r="L273" s="198"/>
      <c r="M273" s="203"/>
      <c r="N273" s="204"/>
      <c r="O273" s="204"/>
      <c r="P273" s="204"/>
      <c r="Q273" s="204"/>
      <c r="R273" s="204"/>
      <c r="S273" s="204"/>
      <c r="T273" s="20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9" t="s">
        <v>185</v>
      </c>
      <c r="AU273" s="199" t="s">
        <v>83</v>
      </c>
      <c r="AV273" s="13" t="s">
        <v>83</v>
      </c>
      <c r="AW273" s="13" t="s">
        <v>30</v>
      </c>
      <c r="AX273" s="13" t="s">
        <v>81</v>
      </c>
      <c r="AY273" s="199" t="s">
        <v>174</v>
      </c>
    </row>
    <row r="274" s="13" customFormat="1">
      <c r="A274" s="13"/>
      <c r="B274" s="198"/>
      <c r="C274" s="13"/>
      <c r="D274" s="193" t="s">
        <v>185</v>
      </c>
      <c r="E274" s="13"/>
      <c r="F274" s="200" t="s">
        <v>373</v>
      </c>
      <c r="G274" s="13"/>
      <c r="H274" s="201">
        <v>98.528999999999996</v>
      </c>
      <c r="I274" s="202"/>
      <c r="J274" s="13"/>
      <c r="K274" s="13"/>
      <c r="L274" s="198"/>
      <c r="M274" s="203"/>
      <c r="N274" s="204"/>
      <c r="O274" s="204"/>
      <c r="P274" s="204"/>
      <c r="Q274" s="204"/>
      <c r="R274" s="204"/>
      <c r="S274" s="204"/>
      <c r="T274" s="20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99" t="s">
        <v>185</v>
      </c>
      <c r="AU274" s="199" t="s">
        <v>83</v>
      </c>
      <c r="AV274" s="13" t="s">
        <v>83</v>
      </c>
      <c r="AW274" s="13" t="s">
        <v>3</v>
      </c>
      <c r="AX274" s="13" t="s">
        <v>81</v>
      </c>
      <c r="AY274" s="199" t="s">
        <v>174</v>
      </c>
    </row>
    <row r="275" s="2" customFormat="1" ht="16.5" customHeight="1">
      <c r="A275" s="38"/>
      <c r="B275" s="179"/>
      <c r="C275" s="180" t="s">
        <v>374</v>
      </c>
      <c r="D275" s="180" t="s">
        <v>176</v>
      </c>
      <c r="E275" s="181" t="s">
        <v>375</v>
      </c>
      <c r="F275" s="182" t="s">
        <v>376</v>
      </c>
      <c r="G275" s="183" t="s">
        <v>179</v>
      </c>
      <c r="H275" s="184">
        <v>51.802999999999997</v>
      </c>
      <c r="I275" s="185"/>
      <c r="J275" s="186">
        <f>ROUND(I275*H275,2)</f>
        <v>0</v>
      </c>
      <c r="K275" s="182" t="s">
        <v>180</v>
      </c>
      <c r="L275" s="39"/>
      <c r="M275" s="187" t="s">
        <v>1</v>
      </c>
      <c r="N275" s="188" t="s">
        <v>38</v>
      </c>
      <c r="O275" s="77"/>
      <c r="P275" s="189">
        <f>O275*H275</f>
        <v>0</v>
      </c>
      <c r="Q275" s="189">
        <v>0.0040000000000000001</v>
      </c>
      <c r="R275" s="189">
        <f>Q275*H275</f>
        <v>0.20721199999999998</v>
      </c>
      <c r="S275" s="189">
        <v>0</v>
      </c>
      <c r="T275" s="19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91" t="s">
        <v>181</v>
      </c>
      <c r="AT275" s="191" t="s">
        <v>176</v>
      </c>
      <c r="AU275" s="191" t="s">
        <v>83</v>
      </c>
      <c r="AY275" s="19" t="s">
        <v>174</v>
      </c>
      <c r="BE275" s="192">
        <f>IF(N275="základní",J275,0)</f>
        <v>0</v>
      </c>
      <c r="BF275" s="192">
        <f>IF(N275="snížená",J275,0)</f>
        <v>0</v>
      </c>
      <c r="BG275" s="192">
        <f>IF(N275="zákl. přenesená",J275,0)</f>
        <v>0</v>
      </c>
      <c r="BH275" s="192">
        <f>IF(N275="sníž. přenesená",J275,0)</f>
        <v>0</v>
      </c>
      <c r="BI275" s="192">
        <f>IF(N275="nulová",J275,0)</f>
        <v>0</v>
      </c>
      <c r="BJ275" s="19" t="s">
        <v>81</v>
      </c>
      <c r="BK275" s="192">
        <f>ROUND(I275*H275,2)</f>
        <v>0</v>
      </c>
      <c r="BL275" s="19" t="s">
        <v>181</v>
      </c>
      <c r="BM275" s="191" t="s">
        <v>377</v>
      </c>
    </row>
    <row r="276" s="2" customFormat="1">
      <c r="A276" s="38"/>
      <c r="B276" s="39"/>
      <c r="C276" s="38"/>
      <c r="D276" s="193" t="s">
        <v>183</v>
      </c>
      <c r="E276" s="38"/>
      <c r="F276" s="194" t="s">
        <v>378</v>
      </c>
      <c r="G276" s="38"/>
      <c r="H276" s="38"/>
      <c r="I276" s="195"/>
      <c r="J276" s="38"/>
      <c r="K276" s="38"/>
      <c r="L276" s="39"/>
      <c r="M276" s="196"/>
      <c r="N276" s="197"/>
      <c r="O276" s="77"/>
      <c r="P276" s="77"/>
      <c r="Q276" s="77"/>
      <c r="R276" s="77"/>
      <c r="S276" s="77"/>
      <c r="T276" s="7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9" t="s">
        <v>183</v>
      </c>
      <c r="AU276" s="19" t="s">
        <v>83</v>
      </c>
    </row>
    <row r="277" s="15" customFormat="1">
      <c r="A277" s="15"/>
      <c r="B277" s="214"/>
      <c r="C277" s="15"/>
      <c r="D277" s="193" t="s">
        <v>185</v>
      </c>
      <c r="E277" s="215" t="s">
        <v>1</v>
      </c>
      <c r="F277" s="216" t="s">
        <v>348</v>
      </c>
      <c r="G277" s="15"/>
      <c r="H277" s="215" t="s">
        <v>1</v>
      </c>
      <c r="I277" s="217"/>
      <c r="J277" s="15"/>
      <c r="K277" s="15"/>
      <c r="L277" s="214"/>
      <c r="M277" s="218"/>
      <c r="N277" s="219"/>
      <c r="O277" s="219"/>
      <c r="P277" s="219"/>
      <c r="Q277" s="219"/>
      <c r="R277" s="219"/>
      <c r="S277" s="219"/>
      <c r="T277" s="220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15" t="s">
        <v>185</v>
      </c>
      <c r="AU277" s="215" t="s">
        <v>83</v>
      </c>
      <c r="AV277" s="15" t="s">
        <v>81</v>
      </c>
      <c r="AW277" s="15" t="s">
        <v>30</v>
      </c>
      <c r="AX277" s="15" t="s">
        <v>73</v>
      </c>
      <c r="AY277" s="215" t="s">
        <v>174</v>
      </c>
    </row>
    <row r="278" s="13" customFormat="1">
      <c r="A278" s="13"/>
      <c r="B278" s="198"/>
      <c r="C278" s="13"/>
      <c r="D278" s="193" t="s">
        <v>185</v>
      </c>
      <c r="E278" s="199" t="s">
        <v>1</v>
      </c>
      <c r="F278" s="200" t="s">
        <v>379</v>
      </c>
      <c r="G278" s="13"/>
      <c r="H278" s="201">
        <v>32.843000000000004</v>
      </c>
      <c r="I278" s="202"/>
      <c r="J278" s="13"/>
      <c r="K278" s="13"/>
      <c r="L278" s="198"/>
      <c r="M278" s="203"/>
      <c r="N278" s="204"/>
      <c r="O278" s="204"/>
      <c r="P278" s="204"/>
      <c r="Q278" s="204"/>
      <c r="R278" s="204"/>
      <c r="S278" s="204"/>
      <c r="T278" s="20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9" t="s">
        <v>185</v>
      </c>
      <c r="AU278" s="199" t="s">
        <v>83</v>
      </c>
      <c r="AV278" s="13" t="s">
        <v>83</v>
      </c>
      <c r="AW278" s="13" t="s">
        <v>30</v>
      </c>
      <c r="AX278" s="13" t="s">
        <v>73</v>
      </c>
      <c r="AY278" s="199" t="s">
        <v>174</v>
      </c>
    </row>
    <row r="279" s="15" customFormat="1">
      <c r="A279" s="15"/>
      <c r="B279" s="214"/>
      <c r="C279" s="15"/>
      <c r="D279" s="193" t="s">
        <v>185</v>
      </c>
      <c r="E279" s="215" t="s">
        <v>1</v>
      </c>
      <c r="F279" s="216" t="s">
        <v>350</v>
      </c>
      <c r="G279" s="15"/>
      <c r="H279" s="215" t="s">
        <v>1</v>
      </c>
      <c r="I279" s="217"/>
      <c r="J279" s="15"/>
      <c r="K279" s="15"/>
      <c r="L279" s="214"/>
      <c r="M279" s="218"/>
      <c r="N279" s="219"/>
      <c r="O279" s="219"/>
      <c r="P279" s="219"/>
      <c r="Q279" s="219"/>
      <c r="R279" s="219"/>
      <c r="S279" s="219"/>
      <c r="T279" s="220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15" t="s">
        <v>185</v>
      </c>
      <c r="AU279" s="215" t="s">
        <v>83</v>
      </c>
      <c r="AV279" s="15" t="s">
        <v>81</v>
      </c>
      <c r="AW279" s="15" t="s">
        <v>30</v>
      </c>
      <c r="AX279" s="15" t="s">
        <v>73</v>
      </c>
      <c r="AY279" s="215" t="s">
        <v>174</v>
      </c>
    </row>
    <row r="280" s="13" customFormat="1">
      <c r="A280" s="13"/>
      <c r="B280" s="198"/>
      <c r="C280" s="13"/>
      <c r="D280" s="193" t="s">
        <v>185</v>
      </c>
      <c r="E280" s="199" t="s">
        <v>1</v>
      </c>
      <c r="F280" s="200" t="s">
        <v>380</v>
      </c>
      <c r="G280" s="13"/>
      <c r="H280" s="201">
        <v>11.35</v>
      </c>
      <c r="I280" s="202"/>
      <c r="J280" s="13"/>
      <c r="K280" s="13"/>
      <c r="L280" s="198"/>
      <c r="M280" s="203"/>
      <c r="N280" s="204"/>
      <c r="O280" s="204"/>
      <c r="P280" s="204"/>
      <c r="Q280" s="204"/>
      <c r="R280" s="204"/>
      <c r="S280" s="204"/>
      <c r="T280" s="20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9" t="s">
        <v>185</v>
      </c>
      <c r="AU280" s="199" t="s">
        <v>83</v>
      </c>
      <c r="AV280" s="13" t="s">
        <v>83</v>
      </c>
      <c r="AW280" s="13" t="s">
        <v>30</v>
      </c>
      <c r="AX280" s="13" t="s">
        <v>73</v>
      </c>
      <c r="AY280" s="199" t="s">
        <v>174</v>
      </c>
    </row>
    <row r="281" s="13" customFormat="1">
      <c r="A281" s="13"/>
      <c r="B281" s="198"/>
      <c r="C281" s="13"/>
      <c r="D281" s="193" t="s">
        <v>185</v>
      </c>
      <c r="E281" s="199" t="s">
        <v>1</v>
      </c>
      <c r="F281" s="200" t="s">
        <v>381</v>
      </c>
      <c r="G281" s="13"/>
      <c r="H281" s="201">
        <v>7.6100000000000003</v>
      </c>
      <c r="I281" s="202"/>
      <c r="J281" s="13"/>
      <c r="K281" s="13"/>
      <c r="L281" s="198"/>
      <c r="M281" s="203"/>
      <c r="N281" s="204"/>
      <c r="O281" s="204"/>
      <c r="P281" s="204"/>
      <c r="Q281" s="204"/>
      <c r="R281" s="204"/>
      <c r="S281" s="204"/>
      <c r="T281" s="20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99" t="s">
        <v>185</v>
      </c>
      <c r="AU281" s="199" t="s">
        <v>83</v>
      </c>
      <c r="AV281" s="13" t="s">
        <v>83</v>
      </c>
      <c r="AW281" s="13" t="s">
        <v>30</v>
      </c>
      <c r="AX281" s="13" t="s">
        <v>73</v>
      </c>
      <c r="AY281" s="199" t="s">
        <v>174</v>
      </c>
    </row>
    <row r="282" s="14" customFormat="1">
      <c r="A282" s="14"/>
      <c r="B282" s="206"/>
      <c r="C282" s="14"/>
      <c r="D282" s="193" t="s">
        <v>185</v>
      </c>
      <c r="E282" s="207" t="s">
        <v>1</v>
      </c>
      <c r="F282" s="208" t="s">
        <v>199</v>
      </c>
      <c r="G282" s="14"/>
      <c r="H282" s="209">
        <v>51.802999999999997</v>
      </c>
      <c r="I282" s="210"/>
      <c r="J282" s="14"/>
      <c r="K282" s="14"/>
      <c r="L282" s="206"/>
      <c r="M282" s="211"/>
      <c r="N282" s="212"/>
      <c r="O282" s="212"/>
      <c r="P282" s="212"/>
      <c r="Q282" s="212"/>
      <c r="R282" s="212"/>
      <c r="S282" s="212"/>
      <c r="T282" s="21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7" t="s">
        <v>185</v>
      </c>
      <c r="AU282" s="207" t="s">
        <v>83</v>
      </c>
      <c r="AV282" s="14" t="s">
        <v>181</v>
      </c>
      <c r="AW282" s="14" t="s">
        <v>30</v>
      </c>
      <c r="AX282" s="14" t="s">
        <v>81</v>
      </c>
      <c r="AY282" s="207" t="s">
        <v>174</v>
      </c>
    </row>
    <row r="283" s="2" customFormat="1" ht="24.15" customHeight="1">
      <c r="A283" s="38"/>
      <c r="B283" s="179"/>
      <c r="C283" s="180" t="s">
        <v>382</v>
      </c>
      <c r="D283" s="180" t="s">
        <v>176</v>
      </c>
      <c r="E283" s="181" t="s">
        <v>383</v>
      </c>
      <c r="F283" s="182" t="s">
        <v>384</v>
      </c>
      <c r="G283" s="183" t="s">
        <v>179</v>
      </c>
      <c r="H283" s="184">
        <v>99.799999999999997</v>
      </c>
      <c r="I283" s="185"/>
      <c r="J283" s="186">
        <f>ROUND(I283*H283,2)</f>
        <v>0</v>
      </c>
      <c r="K283" s="182" t="s">
        <v>180</v>
      </c>
      <c r="L283" s="39"/>
      <c r="M283" s="187" t="s">
        <v>1</v>
      </c>
      <c r="N283" s="188" t="s">
        <v>38</v>
      </c>
      <c r="O283" s="77"/>
      <c r="P283" s="189">
        <f>O283*H283</f>
        <v>0</v>
      </c>
      <c r="Q283" s="189">
        <v>0.012</v>
      </c>
      <c r="R283" s="189">
        <f>Q283*H283</f>
        <v>1.1976</v>
      </c>
      <c r="S283" s="189">
        <v>0</v>
      </c>
      <c r="T283" s="19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1" t="s">
        <v>181</v>
      </c>
      <c r="AT283" s="191" t="s">
        <v>176</v>
      </c>
      <c r="AU283" s="191" t="s">
        <v>83</v>
      </c>
      <c r="AY283" s="19" t="s">
        <v>174</v>
      </c>
      <c r="BE283" s="192">
        <f>IF(N283="základní",J283,0)</f>
        <v>0</v>
      </c>
      <c r="BF283" s="192">
        <f>IF(N283="snížená",J283,0)</f>
        <v>0</v>
      </c>
      <c r="BG283" s="192">
        <f>IF(N283="zákl. přenesená",J283,0)</f>
        <v>0</v>
      </c>
      <c r="BH283" s="192">
        <f>IF(N283="sníž. přenesená",J283,0)</f>
        <v>0</v>
      </c>
      <c r="BI283" s="192">
        <f>IF(N283="nulová",J283,0)</f>
        <v>0</v>
      </c>
      <c r="BJ283" s="19" t="s">
        <v>81</v>
      </c>
      <c r="BK283" s="192">
        <f>ROUND(I283*H283,2)</f>
        <v>0</v>
      </c>
      <c r="BL283" s="19" t="s">
        <v>181</v>
      </c>
      <c r="BM283" s="191" t="s">
        <v>385</v>
      </c>
    </row>
    <row r="284" s="2" customFormat="1">
      <c r="A284" s="38"/>
      <c r="B284" s="39"/>
      <c r="C284" s="38"/>
      <c r="D284" s="193" t="s">
        <v>183</v>
      </c>
      <c r="E284" s="38"/>
      <c r="F284" s="194" t="s">
        <v>386</v>
      </c>
      <c r="G284" s="38"/>
      <c r="H284" s="38"/>
      <c r="I284" s="195"/>
      <c r="J284" s="38"/>
      <c r="K284" s="38"/>
      <c r="L284" s="39"/>
      <c r="M284" s="196"/>
      <c r="N284" s="197"/>
      <c r="O284" s="77"/>
      <c r="P284" s="77"/>
      <c r="Q284" s="77"/>
      <c r="R284" s="77"/>
      <c r="S284" s="77"/>
      <c r="T284" s="7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9" t="s">
        <v>183</v>
      </c>
      <c r="AU284" s="19" t="s">
        <v>83</v>
      </c>
    </row>
    <row r="285" s="15" customFormat="1">
      <c r="A285" s="15"/>
      <c r="B285" s="214"/>
      <c r="C285" s="15"/>
      <c r="D285" s="193" t="s">
        <v>185</v>
      </c>
      <c r="E285" s="215" t="s">
        <v>1</v>
      </c>
      <c r="F285" s="216" t="s">
        <v>339</v>
      </c>
      <c r="G285" s="15"/>
      <c r="H285" s="215" t="s">
        <v>1</v>
      </c>
      <c r="I285" s="217"/>
      <c r="J285" s="15"/>
      <c r="K285" s="15"/>
      <c r="L285" s="214"/>
      <c r="M285" s="218"/>
      <c r="N285" s="219"/>
      <c r="O285" s="219"/>
      <c r="P285" s="219"/>
      <c r="Q285" s="219"/>
      <c r="R285" s="219"/>
      <c r="S285" s="219"/>
      <c r="T285" s="220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15" t="s">
        <v>185</v>
      </c>
      <c r="AU285" s="215" t="s">
        <v>83</v>
      </c>
      <c r="AV285" s="15" t="s">
        <v>81</v>
      </c>
      <c r="AW285" s="15" t="s">
        <v>30</v>
      </c>
      <c r="AX285" s="15" t="s">
        <v>73</v>
      </c>
      <c r="AY285" s="215" t="s">
        <v>174</v>
      </c>
    </row>
    <row r="286" s="13" customFormat="1">
      <c r="A286" s="13"/>
      <c r="B286" s="198"/>
      <c r="C286" s="13"/>
      <c r="D286" s="193" t="s">
        <v>185</v>
      </c>
      <c r="E286" s="199" t="s">
        <v>1</v>
      </c>
      <c r="F286" s="200" t="s">
        <v>358</v>
      </c>
      <c r="G286" s="13"/>
      <c r="H286" s="201">
        <v>56.899999999999999</v>
      </c>
      <c r="I286" s="202"/>
      <c r="J286" s="13"/>
      <c r="K286" s="13"/>
      <c r="L286" s="198"/>
      <c r="M286" s="203"/>
      <c r="N286" s="204"/>
      <c r="O286" s="204"/>
      <c r="P286" s="204"/>
      <c r="Q286" s="204"/>
      <c r="R286" s="204"/>
      <c r="S286" s="204"/>
      <c r="T286" s="20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9" t="s">
        <v>185</v>
      </c>
      <c r="AU286" s="199" t="s">
        <v>83</v>
      </c>
      <c r="AV286" s="13" t="s">
        <v>83</v>
      </c>
      <c r="AW286" s="13" t="s">
        <v>30</v>
      </c>
      <c r="AX286" s="13" t="s">
        <v>73</v>
      </c>
      <c r="AY286" s="199" t="s">
        <v>174</v>
      </c>
    </row>
    <row r="287" s="13" customFormat="1">
      <c r="A287" s="13"/>
      <c r="B287" s="198"/>
      <c r="C287" s="13"/>
      <c r="D287" s="193" t="s">
        <v>185</v>
      </c>
      <c r="E287" s="199" t="s">
        <v>1</v>
      </c>
      <c r="F287" s="200" t="s">
        <v>359</v>
      </c>
      <c r="G287" s="13"/>
      <c r="H287" s="201">
        <v>21.239999999999998</v>
      </c>
      <c r="I287" s="202"/>
      <c r="J287" s="13"/>
      <c r="K287" s="13"/>
      <c r="L287" s="198"/>
      <c r="M287" s="203"/>
      <c r="N287" s="204"/>
      <c r="O287" s="204"/>
      <c r="P287" s="204"/>
      <c r="Q287" s="204"/>
      <c r="R287" s="204"/>
      <c r="S287" s="204"/>
      <c r="T287" s="20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99" t="s">
        <v>185</v>
      </c>
      <c r="AU287" s="199" t="s">
        <v>83</v>
      </c>
      <c r="AV287" s="13" t="s">
        <v>83</v>
      </c>
      <c r="AW287" s="13" t="s">
        <v>30</v>
      </c>
      <c r="AX287" s="13" t="s">
        <v>73</v>
      </c>
      <c r="AY287" s="199" t="s">
        <v>174</v>
      </c>
    </row>
    <row r="288" s="13" customFormat="1">
      <c r="A288" s="13"/>
      <c r="B288" s="198"/>
      <c r="C288" s="13"/>
      <c r="D288" s="193" t="s">
        <v>185</v>
      </c>
      <c r="E288" s="199" t="s">
        <v>1</v>
      </c>
      <c r="F288" s="200" t="s">
        <v>360</v>
      </c>
      <c r="G288" s="13"/>
      <c r="H288" s="201">
        <v>21.66</v>
      </c>
      <c r="I288" s="202"/>
      <c r="J288" s="13"/>
      <c r="K288" s="13"/>
      <c r="L288" s="198"/>
      <c r="M288" s="203"/>
      <c r="N288" s="204"/>
      <c r="O288" s="204"/>
      <c r="P288" s="204"/>
      <c r="Q288" s="204"/>
      <c r="R288" s="204"/>
      <c r="S288" s="204"/>
      <c r="T288" s="20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9" t="s">
        <v>185</v>
      </c>
      <c r="AU288" s="199" t="s">
        <v>83</v>
      </c>
      <c r="AV288" s="13" t="s">
        <v>83</v>
      </c>
      <c r="AW288" s="13" t="s">
        <v>30</v>
      </c>
      <c r="AX288" s="13" t="s">
        <v>73</v>
      </c>
      <c r="AY288" s="199" t="s">
        <v>174</v>
      </c>
    </row>
    <row r="289" s="14" customFormat="1">
      <c r="A289" s="14"/>
      <c r="B289" s="206"/>
      <c r="C289" s="14"/>
      <c r="D289" s="193" t="s">
        <v>185</v>
      </c>
      <c r="E289" s="207" t="s">
        <v>1</v>
      </c>
      <c r="F289" s="208" t="s">
        <v>199</v>
      </c>
      <c r="G289" s="14"/>
      <c r="H289" s="209">
        <v>99.799999999999997</v>
      </c>
      <c r="I289" s="210"/>
      <c r="J289" s="14"/>
      <c r="K289" s="14"/>
      <c r="L289" s="206"/>
      <c r="M289" s="211"/>
      <c r="N289" s="212"/>
      <c r="O289" s="212"/>
      <c r="P289" s="212"/>
      <c r="Q289" s="212"/>
      <c r="R289" s="212"/>
      <c r="S289" s="212"/>
      <c r="T289" s="21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07" t="s">
        <v>185</v>
      </c>
      <c r="AU289" s="207" t="s">
        <v>83</v>
      </c>
      <c r="AV289" s="14" t="s">
        <v>181</v>
      </c>
      <c r="AW289" s="14" t="s">
        <v>30</v>
      </c>
      <c r="AX289" s="14" t="s">
        <v>81</v>
      </c>
      <c r="AY289" s="207" t="s">
        <v>174</v>
      </c>
    </row>
    <row r="290" s="2" customFormat="1" ht="21.75" customHeight="1">
      <c r="A290" s="38"/>
      <c r="B290" s="179"/>
      <c r="C290" s="180" t="s">
        <v>387</v>
      </c>
      <c r="D290" s="180" t="s">
        <v>176</v>
      </c>
      <c r="E290" s="181" t="s">
        <v>388</v>
      </c>
      <c r="F290" s="182" t="s">
        <v>389</v>
      </c>
      <c r="G290" s="183" t="s">
        <v>179</v>
      </c>
      <c r="H290" s="184">
        <v>99.799999999999997</v>
      </c>
      <c r="I290" s="185"/>
      <c r="J290" s="186">
        <f>ROUND(I290*H290,2)</f>
        <v>0</v>
      </c>
      <c r="K290" s="182" t="s">
        <v>180</v>
      </c>
      <c r="L290" s="39"/>
      <c r="M290" s="187" t="s">
        <v>1</v>
      </c>
      <c r="N290" s="188" t="s">
        <v>38</v>
      </c>
      <c r="O290" s="77"/>
      <c r="P290" s="189">
        <f>O290*H290</f>
        <v>0</v>
      </c>
      <c r="Q290" s="189">
        <v>0.016199999999999999</v>
      </c>
      <c r="R290" s="189">
        <f>Q290*H290</f>
        <v>1.61676</v>
      </c>
      <c r="S290" s="189">
        <v>0</v>
      </c>
      <c r="T290" s="19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91" t="s">
        <v>181</v>
      </c>
      <c r="AT290" s="191" t="s">
        <v>176</v>
      </c>
      <c r="AU290" s="191" t="s">
        <v>83</v>
      </c>
      <c r="AY290" s="19" t="s">
        <v>174</v>
      </c>
      <c r="BE290" s="192">
        <f>IF(N290="základní",J290,0)</f>
        <v>0</v>
      </c>
      <c r="BF290" s="192">
        <f>IF(N290="snížená",J290,0)</f>
        <v>0</v>
      </c>
      <c r="BG290" s="192">
        <f>IF(N290="zákl. přenesená",J290,0)</f>
        <v>0</v>
      </c>
      <c r="BH290" s="192">
        <f>IF(N290="sníž. přenesená",J290,0)</f>
        <v>0</v>
      </c>
      <c r="BI290" s="192">
        <f>IF(N290="nulová",J290,0)</f>
        <v>0</v>
      </c>
      <c r="BJ290" s="19" t="s">
        <v>81</v>
      </c>
      <c r="BK290" s="192">
        <f>ROUND(I290*H290,2)</f>
        <v>0</v>
      </c>
      <c r="BL290" s="19" t="s">
        <v>181</v>
      </c>
      <c r="BM290" s="191" t="s">
        <v>390</v>
      </c>
    </row>
    <row r="291" s="2" customFormat="1">
      <c r="A291" s="38"/>
      <c r="B291" s="39"/>
      <c r="C291" s="38"/>
      <c r="D291" s="193" t="s">
        <v>183</v>
      </c>
      <c r="E291" s="38"/>
      <c r="F291" s="194" t="s">
        <v>391</v>
      </c>
      <c r="G291" s="38"/>
      <c r="H291" s="38"/>
      <c r="I291" s="195"/>
      <c r="J291" s="38"/>
      <c r="K291" s="38"/>
      <c r="L291" s="39"/>
      <c r="M291" s="196"/>
      <c r="N291" s="197"/>
      <c r="O291" s="77"/>
      <c r="P291" s="77"/>
      <c r="Q291" s="77"/>
      <c r="R291" s="77"/>
      <c r="S291" s="77"/>
      <c r="T291" s="7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9" t="s">
        <v>183</v>
      </c>
      <c r="AU291" s="19" t="s">
        <v>83</v>
      </c>
    </row>
    <row r="292" s="15" customFormat="1">
      <c r="A292" s="15"/>
      <c r="B292" s="214"/>
      <c r="C292" s="15"/>
      <c r="D292" s="193" t="s">
        <v>185</v>
      </c>
      <c r="E292" s="215" t="s">
        <v>1</v>
      </c>
      <c r="F292" s="216" t="s">
        <v>339</v>
      </c>
      <c r="G292" s="15"/>
      <c r="H292" s="215" t="s">
        <v>1</v>
      </c>
      <c r="I292" s="217"/>
      <c r="J292" s="15"/>
      <c r="K292" s="15"/>
      <c r="L292" s="214"/>
      <c r="M292" s="218"/>
      <c r="N292" s="219"/>
      <c r="O292" s="219"/>
      <c r="P292" s="219"/>
      <c r="Q292" s="219"/>
      <c r="R292" s="219"/>
      <c r="S292" s="219"/>
      <c r="T292" s="220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15" t="s">
        <v>185</v>
      </c>
      <c r="AU292" s="215" t="s">
        <v>83</v>
      </c>
      <c r="AV292" s="15" t="s">
        <v>81</v>
      </c>
      <c r="AW292" s="15" t="s">
        <v>30</v>
      </c>
      <c r="AX292" s="15" t="s">
        <v>73</v>
      </c>
      <c r="AY292" s="215" t="s">
        <v>174</v>
      </c>
    </row>
    <row r="293" s="13" customFormat="1">
      <c r="A293" s="13"/>
      <c r="B293" s="198"/>
      <c r="C293" s="13"/>
      <c r="D293" s="193" t="s">
        <v>185</v>
      </c>
      <c r="E293" s="199" t="s">
        <v>1</v>
      </c>
      <c r="F293" s="200" t="s">
        <v>358</v>
      </c>
      <c r="G293" s="13"/>
      <c r="H293" s="201">
        <v>56.899999999999999</v>
      </c>
      <c r="I293" s="202"/>
      <c r="J293" s="13"/>
      <c r="K293" s="13"/>
      <c r="L293" s="198"/>
      <c r="M293" s="203"/>
      <c r="N293" s="204"/>
      <c r="O293" s="204"/>
      <c r="P293" s="204"/>
      <c r="Q293" s="204"/>
      <c r="R293" s="204"/>
      <c r="S293" s="204"/>
      <c r="T293" s="20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9" t="s">
        <v>185</v>
      </c>
      <c r="AU293" s="199" t="s">
        <v>83</v>
      </c>
      <c r="AV293" s="13" t="s">
        <v>83</v>
      </c>
      <c r="AW293" s="13" t="s">
        <v>30</v>
      </c>
      <c r="AX293" s="13" t="s">
        <v>73</v>
      </c>
      <c r="AY293" s="199" t="s">
        <v>174</v>
      </c>
    </row>
    <row r="294" s="13" customFormat="1">
      <c r="A294" s="13"/>
      <c r="B294" s="198"/>
      <c r="C294" s="13"/>
      <c r="D294" s="193" t="s">
        <v>185</v>
      </c>
      <c r="E294" s="199" t="s">
        <v>1</v>
      </c>
      <c r="F294" s="200" t="s">
        <v>359</v>
      </c>
      <c r="G294" s="13"/>
      <c r="H294" s="201">
        <v>21.239999999999998</v>
      </c>
      <c r="I294" s="202"/>
      <c r="J294" s="13"/>
      <c r="K294" s="13"/>
      <c r="L294" s="198"/>
      <c r="M294" s="203"/>
      <c r="N294" s="204"/>
      <c r="O294" s="204"/>
      <c r="P294" s="204"/>
      <c r="Q294" s="204"/>
      <c r="R294" s="204"/>
      <c r="S294" s="204"/>
      <c r="T294" s="20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9" t="s">
        <v>185</v>
      </c>
      <c r="AU294" s="199" t="s">
        <v>83</v>
      </c>
      <c r="AV294" s="13" t="s">
        <v>83</v>
      </c>
      <c r="AW294" s="13" t="s">
        <v>30</v>
      </c>
      <c r="AX294" s="13" t="s">
        <v>73</v>
      </c>
      <c r="AY294" s="199" t="s">
        <v>174</v>
      </c>
    </row>
    <row r="295" s="13" customFormat="1">
      <c r="A295" s="13"/>
      <c r="B295" s="198"/>
      <c r="C295" s="13"/>
      <c r="D295" s="193" t="s">
        <v>185</v>
      </c>
      <c r="E295" s="199" t="s">
        <v>1</v>
      </c>
      <c r="F295" s="200" t="s">
        <v>360</v>
      </c>
      <c r="G295" s="13"/>
      <c r="H295" s="201">
        <v>21.66</v>
      </c>
      <c r="I295" s="202"/>
      <c r="J295" s="13"/>
      <c r="K295" s="13"/>
      <c r="L295" s="198"/>
      <c r="M295" s="203"/>
      <c r="N295" s="204"/>
      <c r="O295" s="204"/>
      <c r="P295" s="204"/>
      <c r="Q295" s="204"/>
      <c r="R295" s="204"/>
      <c r="S295" s="204"/>
      <c r="T295" s="20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99" t="s">
        <v>185</v>
      </c>
      <c r="AU295" s="199" t="s">
        <v>83</v>
      </c>
      <c r="AV295" s="13" t="s">
        <v>83</v>
      </c>
      <c r="AW295" s="13" t="s">
        <v>30</v>
      </c>
      <c r="AX295" s="13" t="s">
        <v>73</v>
      </c>
      <c r="AY295" s="199" t="s">
        <v>174</v>
      </c>
    </row>
    <row r="296" s="14" customFormat="1">
      <c r="A296" s="14"/>
      <c r="B296" s="206"/>
      <c r="C296" s="14"/>
      <c r="D296" s="193" t="s">
        <v>185</v>
      </c>
      <c r="E296" s="207" t="s">
        <v>1</v>
      </c>
      <c r="F296" s="208" t="s">
        <v>199</v>
      </c>
      <c r="G296" s="14"/>
      <c r="H296" s="209">
        <v>99.799999999999997</v>
      </c>
      <c r="I296" s="210"/>
      <c r="J296" s="14"/>
      <c r="K296" s="14"/>
      <c r="L296" s="206"/>
      <c r="M296" s="211"/>
      <c r="N296" s="212"/>
      <c r="O296" s="212"/>
      <c r="P296" s="212"/>
      <c r="Q296" s="212"/>
      <c r="R296" s="212"/>
      <c r="S296" s="212"/>
      <c r="T296" s="21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07" t="s">
        <v>185</v>
      </c>
      <c r="AU296" s="207" t="s">
        <v>83</v>
      </c>
      <c r="AV296" s="14" t="s">
        <v>181</v>
      </c>
      <c r="AW296" s="14" t="s">
        <v>30</v>
      </c>
      <c r="AX296" s="14" t="s">
        <v>81</v>
      </c>
      <c r="AY296" s="207" t="s">
        <v>174</v>
      </c>
    </row>
    <row r="297" s="2" customFormat="1" ht="33" customHeight="1">
      <c r="A297" s="38"/>
      <c r="B297" s="179"/>
      <c r="C297" s="180" t="s">
        <v>392</v>
      </c>
      <c r="D297" s="180" t="s">
        <v>176</v>
      </c>
      <c r="E297" s="181" t="s">
        <v>393</v>
      </c>
      <c r="F297" s="182" t="s">
        <v>394</v>
      </c>
      <c r="G297" s="183" t="s">
        <v>179</v>
      </c>
      <c r="H297" s="184">
        <v>32.843000000000004</v>
      </c>
      <c r="I297" s="185"/>
      <c r="J297" s="186">
        <f>ROUND(I297*H297,2)</f>
        <v>0</v>
      </c>
      <c r="K297" s="182" t="s">
        <v>180</v>
      </c>
      <c r="L297" s="39"/>
      <c r="M297" s="187" t="s">
        <v>1</v>
      </c>
      <c r="N297" s="188" t="s">
        <v>38</v>
      </c>
      <c r="O297" s="77"/>
      <c r="P297" s="189">
        <f>O297*H297</f>
        <v>0</v>
      </c>
      <c r="Q297" s="189">
        <v>0.016500000000000001</v>
      </c>
      <c r="R297" s="189">
        <f>Q297*H297</f>
        <v>0.54190950000000004</v>
      </c>
      <c r="S297" s="189">
        <v>0</v>
      </c>
      <c r="T297" s="19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91" t="s">
        <v>181</v>
      </c>
      <c r="AT297" s="191" t="s">
        <v>176</v>
      </c>
      <c r="AU297" s="191" t="s">
        <v>83</v>
      </c>
      <c r="AY297" s="19" t="s">
        <v>174</v>
      </c>
      <c r="BE297" s="192">
        <f>IF(N297="základní",J297,0)</f>
        <v>0</v>
      </c>
      <c r="BF297" s="192">
        <f>IF(N297="snížená",J297,0)</f>
        <v>0</v>
      </c>
      <c r="BG297" s="192">
        <f>IF(N297="zákl. přenesená",J297,0)</f>
        <v>0</v>
      </c>
      <c r="BH297" s="192">
        <f>IF(N297="sníž. přenesená",J297,0)</f>
        <v>0</v>
      </c>
      <c r="BI297" s="192">
        <f>IF(N297="nulová",J297,0)</f>
        <v>0</v>
      </c>
      <c r="BJ297" s="19" t="s">
        <v>81</v>
      </c>
      <c r="BK297" s="192">
        <f>ROUND(I297*H297,2)</f>
        <v>0</v>
      </c>
      <c r="BL297" s="19" t="s">
        <v>181</v>
      </c>
      <c r="BM297" s="191" t="s">
        <v>395</v>
      </c>
    </row>
    <row r="298" s="2" customFormat="1">
      <c r="A298" s="38"/>
      <c r="B298" s="39"/>
      <c r="C298" s="38"/>
      <c r="D298" s="193" t="s">
        <v>183</v>
      </c>
      <c r="E298" s="38"/>
      <c r="F298" s="194" t="s">
        <v>396</v>
      </c>
      <c r="G298" s="38"/>
      <c r="H298" s="38"/>
      <c r="I298" s="195"/>
      <c r="J298" s="38"/>
      <c r="K298" s="38"/>
      <c r="L298" s="39"/>
      <c r="M298" s="196"/>
      <c r="N298" s="197"/>
      <c r="O298" s="77"/>
      <c r="P298" s="77"/>
      <c r="Q298" s="77"/>
      <c r="R298" s="77"/>
      <c r="S298" s="77"/>
      <c r="T298" s="7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9" t="s">
        <v>183</v>
      </c>
      <c r="AU298" s="19" t="s">
        <v>83</v>
      </c>
    </row>
    <row r="299" s="15" customFormat="1">
      <c r="A299" s="15"/>
      <c r="B299" s="214"/>
      <c r="C299" s="15"/>
      <c r="D299" s="193" t="s">
        <v>185</v>
      </c>
      <c r="E299" s="215" t="s">
        <v>1</v>
      </c>
      <c r="F299" s="216" t="s">
        <v>348</v>
      </c>
      <c r="G299" s="15"/>
      <c r="H299" s="215" t="s">
        <v>1</v>
      </c>
      <c r="I299" s="217"/>
      <c r="J299" s="15"/>
      <c r="K299" s="15"/>
      <c r="L299" s="214"/>
      <c r="M299" s="218"/>
      <c r="N299" s="219"/>
      <c r="O299" s="219"/>
      <c r="P299" s="219"/>
      <c r="Q299" s="219"/>
      <c r="R299" s="219"/>
      <c r="S299" s="219"/>
      <c r="T299" s="220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15" t="s">
        <v>185</v>
      </c>
      <c r="AU299" s="215" t="s">
        <v>83</v>
      </c>
      <c r="AV299" s="15" t="s">
        <v>81</v>
      </c>
      <c r="AW299" s="15" t="s">
        <v>30</v>
      </c>
      <c r="AX299" s="15" t="s">
        <v>73</v>
      </c>
      <c r="AY299" s="215" t="s">
        <v>174</v>
      </c>
    </row>
    <row r="300" s="13" customFormat="1">
      <c r="A300" s="13"/>
      <c r="B300" s="198"/>
      <c r="C300" s="13"/>
      <c r="D300" s="193" t="s">
        <v>185</v>
      </c>
      <c r="E300" s="199" t="s">
        <v>1</v>
      </c>
      <c r="F300" s="200" t="s">
        <v>366</v>
      </c>
      <c r="G300" s="13"/>
      <c r="H300" s="201">
        <v>32.843000000000004</v>
      </c>
      <c r="I300" s="202"/>
      <c r="J300" s="13"/>
      <c r="K300" s="13"/>
      <c r="L300" s="198"/>
      <c r="M300" s="203"/>
      <c r="N300" s="204"/>
      <c r="O300" s="204"/>
      <c r="P300" s="204"/>
      <c r="Q300" s="204"/>
      <c r="R300" s="204"/>
      <c r="S300" s="204"/>
      <c r="T300" s="20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9" t="s">
        <v>185</v>
      </c>
      <c r="AU300" s="199" t="s">
        <v>83</v>
      </c>
      <c r="AV300" s="13" t="s">
        <v>83</v>
      </c>
      <c r="AW300" s="13" t="s">
        <v>30</v>
      </c>
      <c r="AX300" s="13" t="s">
        <v>81</v>
      </c>
      <c r="AY300" s="199" t="s">
        <v>174</v>
      </c>
    </row>
    <row r="301" s="2" customFormat="1" ht="16.5" customHeight="1">
      <c r="A301" s="38"/>
      <c r="B301" s="179"/>
      <c r="C301" s="180" t="s">
        <v>397</v>
      </c>
      <c r="D301" s="180" t="s">
        <v>176</v>
      </c>
      <c r="E301" s="181" t="s">
        <v>398</v>
      </c>
      <c r="F301" s="182" t="s">
        <v>399</v>
      </c>
      <c r="G301" s="183" t="s">
        <v>179</v>
      </c>
      <c r="H301" s="184">
        <v>99.799999999999997</v>
      </c>
      <c r="I301" s="185"/>
      <c r="J301" s="186">
        <f>ROUND(I301*H301,2)</f>
        <v>0</v>
      </c>
      <c r="K301" s="182" t="s">
        <v>180</v>
      </c>
      <c r="L301" s="39"/>
      <c r="M301" s="187" t="s">
        <v>1</v>
      </c>
      <c r="N301" s="188" t="s">
        <v>38</v>
      </c>
      <c r="O301" s="77"/>
      <c r="P301" s="189">
        <f>O301*H301</f>
        <v>0</v>
      </c>
      <c r="Q301" s="189">
        <v>0.0040000000000000001</v>
      </c>
      <c r="R301" s="189">
        <f>Q301*H301</f>
        <v>0.3992</v>
      </c>
      <c r="S301" s="189">
        <v>0</v>
      </c>
      <c r="T301" s="19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91" t="s">
        <v>181</v>
      </c>
      <c r="AT301" s="191" t="s">
        <v>176</v>
      </c>
      <c r="AU301" s="191" t="s">
        <v>83</v>
      </c>
      <c r="AY301" s="19" t="s">
        <v>174</v>
      </c>
      <c r="BE301" s="192">
        <f>IF(N301="základní",J301,0)</f>
        <v>0</v>
      </c>
      <c r="BF301" s="192">
        <f>IF(N301="snížená",J301,0)</f>
        <v>0</v>
      </c>
      <c r="BG301" s="192">
        <f>IF(N301="zákl. přenesená",J301,0)</f>
        <v>0</v>
      </c>
      <c r="BH301" s="192">
        <f>IF(N301="sníž. přenesená",J301,0)</f>
        <v>0</v>
      </c>
      <c r="BI301" s="192">
        <f>IF(N301="nulová",J301,0)</f>
        <v>0</v>
      </c>
      <c r="BJ301" s="19" t="s">
        <v>81</v>
      </c>
      <c r="BK301" s="192">
        <f>ROUND(I301*H301,2)</f>
        <v>0</v>
      </c>
      <c r="BL301" s="19" t="s">
        <v>181</v>
      </c>
      <c r="BM301" s="191" t="s">
        <v>400</v>
      </c>
    </row>
    <row r="302" s="2" customFormat="1">
      <c r="A302" s="38"/>
      <c r="B302" s="39"/>
      <c r="C302" s="38"/>
      <c r="D302" s="193" t="s">
        <v>183</v>
      </c>
      <c r="E302" s="38"/>
      <c r="F302" s="194" t="s">
        <v>401</v>
      </c>
      <c r="G302" s="38"/>
      <c r="H302" s="38"/>
      <c r="I302" s="195"/>
      <c r="J302" s="38"/>
      <c r="K302" s="38"/>
      <c r="L302" s="39"/>
      <c r="M302" s="196"/>
      <c r="N302" s="197"/>
      <c r="O302" s="77"/>
      <c r="P302" s="77"/>
      <c r="Q302" s="77"/>
      <c r="R302" s="77"/>
      <c r="S302" s="77"/>
      <c r="T302" s="7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9" t="s">
        <v>183</v>
      </c>
      <c r="AU302" s="19" t="s">
        <v>83</v>
      </c>
    </row>
    <row r="303" s="15" customFormat="1">
      <c r="A303" s="15"/>
      <c r="B303" s="214"/>
      <c r="C303" s="15"/>
      <c r="D303" s="193" t="s">
        <v>185</v>
      </c>
      <c r="E303" s="215" t="s">
        <v>1</v>
      </c>
      <c r="F303" s="216" t="s">
        <v>339</v>
      </c>
      <c r="G303" s="15"/>
      <c r="H303" s="215" t="s">
        <v>1</v>
      </c>
      <c r="I303" s="217"/>
      <c r="J303" s="15"/>
      <c r="K303" s="15"/>
      <c r="L303" s="214"/>
      <c r="M303" s="218"/>
      <c r="N303" s="219"/>
      <c r="O303" s="219"/>
      <c r="P303" s="219"/>
      <c r="Q303" s="219"/>
      <c r="R303" s="219"/>
      <c r="S303" s="219"/>
      <c r="T303" s="220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15" t="s">
        <v>185</v>
      </c>
      <c r="AU303" s="215" t="s">
        <v>83</v>
      </c>
      <c r="AV303" s="15" t="s">
        <v>81</v>
      </c>
      <c r="AW303" s="15" t="s">
        <v>30</v>
      </c>
      <c r="AX303" s="15" t="s">
        <v>73</v>
      </c>
      <c r="AY303" s="215" t="s">
        <v>174</v>
      </c>
    </row>
    <row r="304" s="13" customFormat="1">
      <c r="A304" s="13"/>
      <c r="B304" s="198"/>
      <c r="C304" s="13"/>
      <c r="D304" s="193" t="s">
        <v>185</v>
      </c>
      <c r="E304" s="199" t="s">
        <v>1</v>
      </c>
      <c r="F304" s="200" t="s">
        <v>358</v>
      </c>
      <c r="G304" s="13"/>
      <c r="H304" s="201">
        <v>56.899999999999999</v>
      </c>
      <c r="I304" s="202"/>
      <c r="J304" s="13"/>
      <c r="K304" s="13"/>
      <c r="L304" s="198"/>
      <c r="M304" s="203"/>
      <c r="N304" s="204"/>
      <c r="O304" s="204"/>
      <c r="P304" s="204"/>
      <c r="Q304" s="204"/>
      <c r="R304" s="204"/>
      <c r="S304" s="204"/>
      <c r="T304" s="20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9" t="s">
        <v>185</v>
      </c>
      <c r="AU304" s="199" t="s">
        <v>83</v>
      </c>
      <c r="AV304" s="13" t="s">
        <v>83</v>
      </c>
      <c r="AW304" s="13" t="s">
        <v>30</v>
      </c>
      <c r="AX304" s="13" t="s">
        <v>73</v>
      </c>
      <c r="AY304" s="199" t="s">
        <v>174</v>
      </c>
    </row>
    <row r="305" s="13" customFormat="1">
      <c r="A305" s="13"/>
      <c r="B305" s="198"/>
      <c r="C305" s="13"/>
      <c r="D305" s="193" t="s">
        <v>185</v>
      </c>
      <c r="E305" s="199" t="s">
        <v>1</v>
      </c>
      <c r="F305" s="200" t="s">
        <v>359</v>
      </c>
      <c r="G305" s="13"/>
      <c r="H305" s="201">
        <v>21.239999999999998</v>
      </c>
      <c r="I305" s="202"/>
      <c r="J305" s="13"/>
      <c r="K305" s="13"/>
      <c r="L305" s="198"/>
      <c r="M305" s="203"/>
      <c r="N305" s="204"/>
      <c r="O305" s="204"/>
      <c r="P305" s="204"/>
      <c r="Q305" s="204"/>
      <c r="R305" s="204"/>
      <c r="S305" s="204"/>
      <c r="T305" s="20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99" t="s">
        <v>185</v>
      </c>
      <c r="AU305" s="199" t="s">
        <v>83</v>
      </c>
      <c r="AV305" s="13" t="s">
        <v>83</v>
      </c>
      <c r="AW305" s="13" t="s">
        <v>30</v>
      </c>
      <c r="AX305" s="13" t="s">
        <v>73</v>
      </c>
      <c r="AY305" s="199" t="s">
        <v>174</v>
      </c>
    </row>
    <row r="306" s="13" customFormat="1">
      <c r="A306" s="13"/>
      <c r="B306" s="198"/>
      <c r="C306" s="13"/>
      <c r="D306" s="193" t="s">
        <v>185</v>
      </c>
      <c r="E306" s="199" t="s">
        <v>1</v>
      </c>
      <c r="F306" s="200" t="s">
        <v>360</v>
      </c>
      <c r="G306" s="13"/>
      <c r="H306" s="201">
        <v>21.66</v>
      </c>
      <c r="I306" s="202"/>
      <c r="J306" s="13"/>
      <c r="K306" s="13"/>
      <c r="L306" s="198"/>
      <c r="M306" s="203"/>
      <c r="N306" s="204"/>
      <c r="O306" s="204"/>
      <c r="P306" s="204"/>
      <c r="Q306" s="204"/>
      <c r="R306" s="204"/>
      <c r="S306" s="204"/>
      <c r="T306" s="20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99" t="s">
        <v>185</v>
      </c>
      <c r="AU306" s="199" t="s">
        <v>83</v>
      </c>
      <c r="AV306" s="13" t="s">
        <v>83</v>
      </c>
      <c r="AW306" s="13" t="s">
        <v>30</v>
      </c>
      <c r="AX306" s="13" t="s">
        <v>73</v>
      </c>
      <c r="AY306" s="199" t="s">
        <v>174</v>
      </c>
    </row>
    <row r="307" s="14" customFormat="1">
      <c r="A307" s="14"/>
      <c r="B307" s="206"/>
      <c r="C307" s="14"/>
      <c r="D307" s="193" t="s">
        <v>185</v>
      </c>
      <c r="E307" s="207" t="s">
        <v>1</v>
      </c>
      <c r="F307" s="208" t="s">
        <v>199</v>
      </c>
      <c r="G307" s="14"/>
      <c r="H307" s="209">
        <v>99.799999999999997</v>
      </c>
      <c r="I307" s="210"/>
      <c r="J307" s="14"/>
      <c r="K307" s="14"/>
      <c r="L307" s="206"/>
      <c r="M307" s="211"/>
      <c r="N307" s="212"/>
      <c r="O307" s="212"/>
      <c r="P307" s="212"/>
      <c r="Q307" s="212"/>
      <c r="R307" s="212"/>
      <c r="S307" s="212"/>
      <c r="T307" s="21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7" t="s">
        <v>185</v>
      </c>
      <c r="AU307" s="207" t="s">
        <v>83</v>
      </c>
      <c r="AV307" s="14" t="s">
        <v>181</v>
      </c>
      <c r="AW307" s="14" t="s">
        <v>30</v>
      </c>
      <c r="AX307" s="14" t="s">
        <v>81</v>
      </c>
      <c r="AY307" s="207" t="s">
        <v>174</v>
      </c>
    </row>
    <row r="308" s="2" customFormat="1" ht="16.5" customHeight="1">
      <c r="A308" s="38"/>
      <c r="B308" s="179"/>
      <c r="C308" s="180" t="s">
        <v>402</v>
      </c>
      <c r="D308" s="180" t="s">
        <v>176</v>
      </c>
      <c r="E308" s="181" t="s">
        <v>403</v>
      </c>
      <c r="F308" s="182" t="s">
        <v>404</v>
      </c>
      <c r="G308" s="183" t="s">
        <v>179</v>
      </c>
      <c r="H308" s="184">
        <v>18.292000000000002</v>
      </c>
      <c r="I308" s="185"/>
      <c r="J308" s="186">
        <f>ROUND(I308*H308,2)</f>
        <v>0</v>
      </c>
      <c r="K308" s="182" t="s">
        <v>180</v>
      </c>
      <c r="L308" s="39"/>
      <c r="M308" s="187" t="s">
        <v>1</v>
      </c>
      <c r="N308" s="188" t="s">
        <v>38</v>
      </c>
      <c r="O308" s="77"/>
      <c r="P308" s="189">
        <f>O308*H308</f>
        <v>0</v>
      </c>
      <c r="Q308" s="189">
        <v>9.0000000000000006E-05</v>
      </c>
      <c r="R308" s="189">
        <f>Q308*H308</f>
        <v>0.0016462800000000002</v>
      </c>
      <c r="S308" s="189">
        <v>6.0000000000000002E-05</v>
      </c>
      <c r="T308" s="190">
        <f>S308*H308</f>
        <v>0.0010975200000000001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91" t="s">
        <v>181</v>
      </c>
      <c r="AT308" s="191" t="s">
        <v>176</v>
      </c>
      <c r="AU308" s="191" t="s">
        <v>83</v>
      </c>
      <c r="AY308" s="19" t="s">
        <v>174</v>
      </c>
      <c r="BE308" s="192">
        <f>IF(N308="základní",J308,0)</f>
        <v>0</v>
      </c>
      <c r="BF308" s="192">
        <f>IF(N308="snížená",J308,0)</f>
        <v>0</v>
      </c>
      <c r="BG308" s="192">
        <f>IF(N308="zákl. přenesená",J308,0)</f>
        <v>0</v>
      </c>
      <c r="BH308" s="192">
        <f>IF(N308="sníž. přenesená",J308,0)</f>
        <v>0</v>
      </c>
      <c r="BI308" s="192">
        <f>IF(N308="nulová",J308,0)</f>
        <v>0</v>
      </c>
      <c r="BJ308" s="19" t="s">
        <v>81</v>
      </c>
      <c r="BK308" s="192">
        <f>ROUND(I308*H308,2)</f>
        <v>0</v>
      </c>
      <c r="BL308" s="19" t="s">
        <v>181</v>
      </c>
      <c r="BM308" s="191" t="s">
        <v>405</v>
      </c>
    </row>
    <row r="309" s="2" customFormat="1">
      <c r="A309" s="38"/>
      <c r="B309" s="39"/>
      <c r="C309" s="38"/>
      <c r="D309" s="193" t="s">
        <v>183</v>
      </c>
      <c r="E309" s="38"/>
      <c r="F309" s="194" t="s">
        <v>406</v>
      </c>
      <c r="G309" s="38"/>
      <c r="H309" s="38"/>
      <c r="I309" s="195"/>
      <c r="J309" s="38"/>
      <c r="K309" s="38"/>
      <c r="L309" s="39"/>
      <c r="M309" s="196"/>
      <c r="N309" s="197"/>
      <c r="O309" s="77"/>
      <c r="P309" s="77"/>
      <c r="Q309" s="77"/>
      <c r="R309" s="77"/>
      <c r="S309" s="77"/>
      <c r="T309" s="7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9" t="s">
        <v>183</v>
      </c>
      <c r="AU309" s="19" t="s">
        <v>83</v>
      </c>
    </row>
    <row r="310" s="15" customFormat="1">
      <c r="A310" s="15"/>
      <c r="B310" s="214"/>
      <c r="C310" s="15"/>
      <c r="D310" s="193" t="s">
        <v>185</v>
      </c>
      <c r="E310" s="215" t="s">
        <v>1</v>
      </c>
      <c r="F310" s="216" t="s">
        <v>407</v>
      </c>
      <c r="G310" s="15"/>
      <c r="H310" s="215" t="s">
        <v>1</v>
      </c>
      <c r="I310" s="217"/>
      <c r="J310" s="15"/>
      <c r="K310" s="15"/>
      <c r="L310" s="214"/>
      <c r="M310" s="218"/>
      <c r="N310" s="219"/>
      <c r="O310" s="219"/>
      <c r="P310" s="219"/>
      <c r="Q310" s="219"/>
      <c r="R310" s="219"/>
      <c r="S310" s="219"/>
      <c r="T310" s="220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15" t="s">
        <v>185</v>
      </c>
      <c r="AU310" s="215" t="s">
        <v>83</v>
      </c>
      <c r="AV310" s="15" t="s">
        <v>81</v>
      </c>
      <c r="AW310" s="15" t="s">
        <v>30</v>
      </c>
      <c r="AX310" s="15" t="s">
        <v>73</v>
      </c>
      <c r="AY310" s="215" t="s">
        <v>174</v>
      </c>
    </row>
    <row r="311" s="13" customFormat="1">
      <c r="A311" s="13"/>
      <c r="B311" s="198"/>
      <c r="C311" s="13"/>
      <c r="D311" s="193" t="s">
        <v>185</v>
      </c>
      <c r="E311" s="199" t="s">
        <v>1</v>
      </c>
      <c r="F311" s="200" t="s">
        <v>408</v>
      </c>
      <c r="G311" s="13"/>
      <c r="H311" s="201">
        <v>3.54</v>
      </c>
      <c r="I311" s="202"/>
      <c r="J311" s="13"/>
      <c r="K311" s="13"/>
      <c r="L311" s="198"/>
      <c r="M311" s="203"/>
      <c r="N311" s="204"/>
      <c r="O311" s="204"/>
      <c r="P311" s="204"/>
      <c r="Q311" s="204"/>
      <c r="R311" s="204"/>
      <c r="S311" s="204"/>
      <c r="T311" s="20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9" t="s">
        <v>185</v>
      </c>
      <c r="AU311" s="199" t="s">
        <v>83</v>
      </c>
      <c r="AV311" s="13" t="s">
        <v>83</v>
      </c>
      <c r="AW311" s="13" t="s">
        <v>30</v>
      </c>
      <c r="AX311" s="13" t="s">
        <v>73</v>
      </c>
      <c r="AY311" s="199" t="s">
        <v>174</v>
      </c>
    </row>
    <row r="312" s="13" customFormat="1">
      <c r="A312" s="13"/>
      <c r="B312" s="198"/>
      <c r="C312" s="13"/>
      <c r="D312" s="193" t="s">
        <v>185</v>
      </c>
      <c r="E312" s="199" t="s">
        <v>1</v>
      </c>
      <c r="F312" s="200" t="s">
        <v>409</v>
      </c>
      <c r="G312" s="13"/>
      <c r="H312" s="201">
        <v>7.3799999999999999</v>
      </c>
      <c r="I312" s="202"/>
      <c r="J312" s="13"/>
      <c r="K312" s="13"/>
      <c r="L312" s="198"/>
      <c r="M312" s="203"/>
      <c r="N312" s="204"/>
      <c r="O312" s="204"/>
      <c r="P312" s="204"/>
      <c r="Q312" s="204"/>
      <c r="R312" s="204"/>
      <c r="S312" s="204"/>
      <c r="T312" s="20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99" t="s">
        <v>185</v>
      </c>
      <c r="AU312" s="199" t="s">
        <v>83</v>
      </c>
      <c r="AV312" s="13" t="s">
        <v>83</v>
      </c>
      <c r="AW312" s="13" t="s">
        <v>30</v>
      </c>
      <c r="AX312" s="13" t="s">
        <v>73</v>
      </c>
      <c r="AY312" s="199" t="s">
        <v>174</v>
      </c>
    </row>
    <row r="313" s="13" customFormat="1">
      <c r="A313" s="13"/>
      <c r="B313" s="198"/>
      <c r="C313" s="13"/>
      <c r="D313" s="193" t="s">
        <v>185</v>
      </c>
      <c r="E313" s="199" t="s">
        <v>1</v>
      </c>
      <c r="F313" s="200" t="s">
        <v>410</v>
      </c>
      <c r="G313" s="13"/>
      <c r="H313" s="201">
        <v>7.3719999999999999</v>
      </c>
      <c r="I313" s="202"/>
      <c r="J313" s="13"/>
      <c r="K313" s="13"/>
      <c r="L313" s="198"/>
      <c r="M313" s="203"/>
      <c r="N313" s="204"/>
      <c r="O313" s="204"/>
      <c r="P313" s="204"/>
      <c r="Q313" s="204"/>
      <c r="R313" s="204"/>
      <c r="S313" s="204"/>
      <c r="T313" s="20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9" t="s">
        <v>185</v>
      </c>
      <c r="AU313" s="199" t="s">
        <v>83</v>
      </c>
      <c r="AV313" s="13" t="s">
        <v>83</v>
      </c>
      <c r="AW313" s="13" t="s">
        <v>30</v>
      </c>
      <c r="AX313" s="13" t="s">
        <v>73</v>
      </c>
      <c r="AY313" s="199" t="s">
        <v>174</v>
      </c>
    </row>
    <row r="314" s="14" customFormat="1">
      <c r="A314" s="14"/>
      <c r="B314" s="206"/>
      <c r="C314" s="14"/>
      <c r="D314" s="193" t="s">
        <v>185</v>
      </c>
      <c r="E314" s="207" t="s">
        <v>1</v>
      </c>
      <c r="F314" s="208" t="s">
        <v>199</v>
      </c>
      <c r="G314" s="14"/>
      <c r="H314" s="209">
        <v>18.292000000000002</v>
      </c>
      <c r="I314" s="210"/>
      <c r="J314" s="14"/>
      <c r="K314" s="14"/>
      <c r="L314" s="206"/>
      <c r="M314" s="211"/>
      <c r="N314" s="212"/>
      <c r="O314" s="212"/>
      <c r="P314" s="212"/>
      <c r="Q314" s="212"/>
      <c r="R314" s="212"/>
      <c r="S314" s="212"/>
      <c r="T314" s="21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7" t="s">
        <v>185</v>
      </c>
      <c r="AU314" s="207" t="s">
        <v>83</v>
      </c>
      <c r="AV314" s="14" t="s">
        <v>181</v>
      </c>
      <c r="AW314" s="14" t="s">
        <v>30</v>
      </c>
      <c r="AX314" s="14" t="s">
        <v>81</v>
      </c>
      <c r="AY314" s="207" t="s">
        <v>174</v>
      </c>
    </row>
    <row r="315" s="2" customFormat="1" ht="16.5" customHeight="1">
      <c r="A315" s="38"/>
      <c r="B315" s="179"/>
      <c r="C315" s="180" t="s">
        <v>411</v>
      </c>
      <c r="D315" s="180" t="s">
        <v>176</v>
      </c>
      <c r="E315" s="181" t="s">
        <v>412</v>
      </c>
      <c r="F315" s="182" t="s">
        <v>413</v>
      </c>
      <c r="G315" s="183" t="s">
        <v>179</v>
      </c>
      <c r="H315" s="184">
        <v>200</v>
      </c>
      <c r="I315" s="185"/>
      <c r="J315" s="186">
        <f>ROUND(I315*H315,2)</f>
        <v>0</v>
      </c>
      <c r="K315" s="182" t="s">
        <v>180</v>
      </c>
      <c r="L315" s="39"/>
      <c r="M315" s="187" t="s">
        <v>1</v>
      </c>
      <c r="N315" s="188" t="s">
        <v>38</v>
      </c>
      <c r="O315" s="77"/>
      <c r="P315" s="189">
        <f>O315*H315</f>
        <v>0</v>
      </c>
      <c r="Q315" s="189">
        <v>0.026439399999999998</v>
      </c>
      <c r="R315" s="189">
        <f>Q315*H315</f>
        <v>5.2878799999999995</v>
      </c>
      <c r="S315" s="189">
        <v>0.025999999999999999</v>
      </c>
      <c r="T315" s="190">
        <f>S315*H315</f>
        <v>5.2000000000000002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91" t="s">
        <v>181</v>
      </c>
      <c r="AT315" s="191" t="s">
        <v>176</v>
      </c>
      <c r="AU315" s="191" t="s">
        <v>83</v>
      </c>
      <c r="AY315" s="19" t="s">
        <v>174</v>
      </c>
      <c r="BE315" s="192">
        <f>IF(N315="základní",J315,0)</f>
        <v>0</v>
      </c>
      <c r="BF315" s="192">
        <f>IF(N315="snížená",J315,0)</f>
        <v>0</v>
      </c>
      <c r="BG315" s="192">
        <f>IF(N315="zákl. přenesená",J315,0)</f>
        <v>0</v>
      </c>
      <c r="BH315" s="192">
        <f>IF(N315="sníž. přenesená",J315,0)</f>
        <v>0</v>
      </c>
      <c r="BI315" s="192">
        <f>IF(N315="nulová",J315,0)</f>
        <v>0</v>
      </c>
      <c r="BJ315" s="19" t="s">
        <v>81</v>
      </c>
      <c r="BK315" s="192">
        <f>ROUND(I315*H315,2)</f>
        <v>0</v>
      </c>
      <c r="BL315" s="19" t="s">
        <v>181</v>
      </c>
      <c r="BM315" s="191" t="s">
        <v>414</v>
      </c>
    </row>
    <row r="316" s="2" customFormat="1">
      <c r="A316" s="38"/>
      <c r="B316" s="39"/>
      <c r="C316" s="38"/>
      <c r="D316" s="193" t="s">
        <v>183</v>
      </c>
      <c r="E316" s="38"/>
      <c r="F316" s="194" t="s">
        <v>415</v>
      </c>
      <c r="G316" s="38"/>
      <c r="H316" s="38"/>
      <c r="I316" s="195"/>
      <c r="J316" s="38"/>
      <c r="K316" s="38"/>
      <c r="L316" s="39"/>
      <c r="M316" s="196"/>
      <c r="N316" s="197"/>
      <c r="O316" s="77"/>
      <c r="P316" s="77"/>
      <c r="Q316" s="77"/>
      <c r="R316" s="77"/>
      <c r="S316" s="77"/>
      <c r="T316" s="7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9" t="s">
        <v>183</v>
      </c>
      <c r="AU316" s="19" t="s">
        <v>83</v>
      </c>
    </row>
    <row r="317" s="15" customFormat="1">
      <c r="A317" s="15"/>
      <c r="B317" s="214"/>
      <c r="C317" s="15"/>
      <c r="D317" s="193" t="s">
        <v>185</v>
      </c>
      <c r="E317" s="215" t="s">
        <v>1</v>
      </c>
      <c r="F317" s="216" t="s">
        <v>416</v>
      </c>
      <c r="G317" s="15"/>
      <c r="H317" s="215" t="s">
        <v>1</v>
      </c>
      <c r="I317" s="217"/>
      <c r="J317" s="15"/>
      <c r="K317" s="15"/>
      <c r="L317" s="214"/>
      <c r="M317" s="218"/>
      <c r="N317" s="219"/>
      <c r="O317" s="219"/>
      <c r="P317" s="219"/>
      <c r="Q317" s="219"/>
      <c r="R317" s="219"/>
      <c r="S317" s="219"/>
      <c r="T317" s="220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15" t="s">
        <v>185</v>
      </c>
      <c r="AU317" s="215" t="s">
        <v>83</v>
      </c>
      <c r="AV317" s="15" t="s">
        <v>81</v>
      </c>
      <c r="AW317" s="15" t="s">
        <v>30</v>
      </c>
      <c r="AX317" s="15" t="s">
        <v>73</v>
      </c>
      <c r="AY317" s="215" t="s">
        <v>174</v>
      </c>
    </row>
    <row r="318" s="13" customFormat="1">
      <c r="A318" s="13"/>
      <c r="B318" s="198"/>
      <c r="C318" s="13"/>
      <c r="D318" s="193" t="s">
        <v>185</v>
      </c>
      <c r="E318" s="199" t="s">
        <v>1</v>
      </c>
      <c r="F318" s="200" t="s">
        <v>417</v>
      </c>
      <c r="G318" s="13"/>
      <c r="H318" s="201">
        <v>200</v>
      </c>
      <c r="I318" s="202"/>
      <c r="J318" s="13"/>
      <c r="K318" s="13"/>
      <c r="L318" s="198"/>
      <c r="M318" s="203"/>
      <c r="N318" s="204"/>
      <c r="O318" s="204"/>
      <c r="P318" s="204"/>
      <c r="Q318" s="204"/>
      <c r="R318" s="204"/>
      <c r="S318" s="204"/>
      <c r="T318" s="20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99" t="s">
        <v>185</v>
      </c>
      <c r="AU318" s="199" t="s">
        <v>83</v>
      </c>
      <c r="AV318" s="13" t="s">
        <v>83</v>
      </c>
      <c r="AW318" s="13" t="s">
        <v>30</v>
      </c>
      <c r="AX318" s="13" t="s">
        <v>81</v>
      </c>
      <c r="AY318" s="199" t="s">
        <v>174</v>
      </c>
    </row>
    <row r="319" s="2" customFormat="1" ht="24.15" customHeight="1">
      <c r="A319" s="38"/>
      <c r="B319" s="179"/>
      <c r="C319" s="180" t="s">
        <v>418</v>
      </c>
      <c r="D319" s="180" t="s">
        <v>176</v>
      </c>
      <c r="E319" s="181" t="s">
        <v>419</v>
      </c>
      <c r="F319" s="182" t="s">
        <v>420</v>
      </c>
      <c r="G319" s="183" t="s">
        <v>179</v>
      </c>
      <c r="H319" s="184">
        <v>1531.73</v>
      </c>
      <c r="I319" s="185"/>
      <c r="J319" s="186">
        <f>ROUND(I319*H319,2)</f>
        <v>0</v>
      </c>
      <c r="K319" s="182" t="s">
        <v>180</v>
      </c>
      <c r="L319" s="39"/>
      <c r="M319" s="187" t="s">
        <v>1</v>
      </c>
      <c r="N319" s="188" t="s">
        <v>38</v>
      </c>
      <c r="O319" s="77"/>
      <c r="P319" s="189">
        <f>O319*H319</f>
        <v>0</v>
      </c>
      <c r="Q319" s="189">
        <v>0.00022000000000000001</v>
      </c>
      <c r="R319" s="189">
        <f>Q319*H319</f>
        <v>0.33698060000000002</v>
      </c>
      <c r="S319" s="189">
        <v>0.00020000000000000001</v>
      </c>
      <c r="T319" s="190">
        <f>S319*H319</f>
        <v>0.30634600000000001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1" t="s">
        <v>181</v>
      </c>
      <c r="AT319" s="191" t="s">
        <v>176</v>
      </c>
      <c r="AU319" s="191" t="s">
        <v>83</v>
      </c>
      <c r="AY319" s="19" t="s">
        <v>174</v>
      </c>
      <c r="BE319" s="192">
        <f>IF(N319="základní",J319,0)</f>
        <v>0</v>
      </c>
      <c r="BF319" s="192">
        <f>IF(N319="snížená",J319,0)</f>
        <v>0</v>
      </c>
      <c r="BG319" s="192">
        <f>IF(N319="zákl. přenesená",J319,0)</f>
        <v>0</v>
      </c>
      <c r="BH319" s="192">
        <f>IF(N319="sníž. přenesená",J319,0)</f>
        <v>0</v>
      </c>
      <c r="BI319" s="192">
        <f>IF(N319="nulová",J319,0)</f>
        <v>0</v>
      </c>
      <c r="BJ319" s="19" t="s">
        <v>81</v>
      </c>
      <c r="BK319" s="192">
        <f>ROUND(I319*H319,2)</f>
        <v>0</v>
      </c>
      <c r="BL319" s="19" t="s">
        <v>181</v>
      </c>
      <c r="BM319" s="191" t="s">
        <v>421</v>
      </c>
    </row>
    <row r="320" s="2" customFormat="1">
      <c r="A320" s="38"/>
      <c r="B320" s="39"/>
      <c r="C320" s="38"/>
      <c r="D320" s="193" t="s">
        <v>183</v>
      </c>
      <c r="E320" s="38"/>
      <c r="F320" s="194" t="s">
        <v>422</v>
      </c>
      <c r="G320" s="38"/>
      <c r="H320" s="38"/>
      <c r="I320" s="195"/>
      <c r="J320" s="38"/>
      <c r="K320" s="38"/>
      <c r="L320" s="39"/>
      <c r="M320" s="196"/>
      <c r="N320" s="197"/>
      <c r="O320" s="77"/>
      <c r="P320" s="77"/>
      <c r="Q320" s="77"/>
      <c r="R320" s="77"/>
      <c r="S320" s="77"/>
      <c r="T320" s="7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9" t="s">
        <v>183</v>
      </c>
      <c r="AU320" s="19" t="s">
        <v>83</v>
      </c>
    </row>
    <row r="321" s="13" customFormat="1">
      <c r="A321" s="13"/>
      <c r="B321" s="198"/>
      <c r="C321" s="13"/>
      <c r="D321" s="193" t="s">
        <v>185</v>
      </c>
      <c r="E321" s="199" t="s">
        <v>1</v>
      </c>
      <c r="F321" s="200" t="s">
        <v>423</v>
      </c>
      <c r="G321" s="13"/>
      <c r="H321" s="201">
        <v>329.42000000000002</v>
      </c>
      <c r="I321" s="202"/>
      <c r="J321" s="13"/>
      <c r="K321" s="13"/>
      <c r="L321" s="198"/>
      <c r="M321" s="203"/>
      <c r="N321" s="204"/>
      <c r="O321" s="204"/>
      <c r="P321" s="204"/>
      <c r="Q321" s="204"/>
      <c r="R321" s="204"/>
      <c r="S321" s="204"/>
      <c r="T321" s="20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99" t="s">
        <v>185</v>
      </c>
      <c r="AU321" s="199" t="s">
        <v>83</v>
      </c>
      <c r="AV321" s="13" t="s">
        <v>83</v>
      </c>
      <c r="AW321" s="13" t="s">
        <v>30</v>
      </c>
      <c r="AX321" s="13" t="s">
        <v>73</v>
      </c>
      <c r="AY321" s="199" t="s">
        <v>174</v>
      </c>
    </row>
    <row r="322" s="13" customFormat="1">
      <c r="A322" s="13"/>
      <c r="B322" s="198"/>
      <c r="C322" s="13"/>
      <c r="D322" s="193" t="s">
        <v>185</v>
      </c>
      <c r="E322" s="199" t="s">
        <v>1</v>
      </c>
      <c r="F322" s="200" t="s">
        <v>424</v>
      </c>
      <c r="G322" s="13"/>
      <c r="H322" s="201">
        <v>531.45000000000005</v>
      </c>
      <c r="I322" s="202"/>
      <c r="J322" s="13"/>
      <c r="K322" s="13"/>
      <c r="L322" s="198"/>
      <c r="M322" s="203"/>
      <c r="N322" s="204"/>
      <c r="O322" s="204"/>
      <c r="P322" s="204"/>
      <c r="Q322" s="204"/>
      <c r="R322" s="204"/>
      <c r="S322" s="204"/>
      <c r="T322" s="20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9" t="s">
        <v>185</v>
      </c>
      <c r="AU322" s="199" t="s">
        <v>83</v>
      </c>
      <c r="AV322" s="13" t="s">
        <v>83</v>
      </c>
      <c r="AW322" s="13" t="s">
        <v>30</v>
      </c>
      <c r="AX322" s="13" t="s">
        <v>73</v>
      </c>
      <c r="AY322" s="199" t="s">
        <v>174</v>
      </c>
    </row>
    <row r="323" s="13" customFormat="1">
      <c r="A323" s="13"/>
      <c r="B323" s="198"/>
      <c r="C323" s="13"/>
      <c r="D323" s="193" t="s">
        <v>185</v>
      </c>
      <c r="E323" s="199" t="s">
        <v>1</v>
      </c>
      <c r="F323" s="200" t="s">
        <v>425</v>
      </c>
      <c r="G323" s="13"/>
      <c r="H323" s="201">
        <v>410</v>
      </c>
      <c r="I323" s="202"/>
      <c r="J323" s="13"/>
      <c r="K323" s="13"/>
      <c r="L323" s="198"/>
      <c r="M323" s="203"/>
      <c r="N323" s="204"/>
      <c r="O323" s="204"/>
      <c r="P323" s="204"/>
      <c r="Q323" s="204"/>
      <c r="R323" s="204"/>
      <c r="S323" s="204"/>
      <c r="T323" s="20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9" t="s">
        <v>185</v>
      </c>
      <c r="AU323" s="199" t="s">
        <v>83</v>
      </c>
      <c r="AV323" s="13" t="s">
        <v>83</v>
      </c>
      <c r="AW323" s="13" t="s">
        <v>30</v>
      </c>
      <c r="AX323" s="13" t="s">
        <v>73</v>
      </c>
      <c r="AY323" s="199" t="s">
        <v>174</v>
      </c>
    </row>
    <row r="324" s="13" customFormat="1">
      <c r="A324" s="13"/>
      <c r="B324" s="198"/>
      <c r="C324" s="13"/>
      <c r="D324" s="193" t="s">
        <v>185</v>
      </c>
      <c r="E324" s="199" t="s">
        <v>1</v>
      </c>
      <c r="F324" s="200" t="s">
        <v>426</v>
      </c>
      <c r="G324" s="13"/>
      <c r="H324" s="201">
        <v>260.86000000000001</v>
      </c>
      <c r="I324" s="202"/>
      <c r="J324" s="13"/>
      <c r="K324" s="13"/>
      <c r="L324" s="198"/>
      <c r="M324" s="203"/>
      <c r="N324" s="204"/>
      <c r="O324" s="204"/>
      <c r="P324" s="204"/>
      <c r="Q324" s="204"/>
      <c r="R324" s="204"/>
      <c r="S324" s="204"/>
      <c r="T324" s="20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99" t="s">
        <v>185</v>
      </c>
      <c r="AU324" s="199" t="s">
        <v>83</v>
      </c>
      <c r="AV324" s="13" t="s">
        <v>83</v>
      </c>
      <c r="AW324" s="13" t="s">
        <v>30</v>
      </c>
      <c r="AX324" s="13" t="s">
        <v>73</v>
      </c>
      <c r="AY324" s="199" t="s">
        <v>174</v>
      </c>
    </row>
    <row r="325" s="14" customFormat="1">
      <c r="A325" s="14"/>
      <c r="B325" s="206"/>
      <c r="C325" s="14"/>
      <c r="D325" s="193" t="s">
        <v>185</v>
      </c>
      <c r="E325" s="207" t="s">
        <v>1</v>
      </c>
      <c r="F325" s="208" t="s">
        <v>199</v>
      </c>
      <c r="G325" s="14"/>
      <c r="H325" s="209">
        <v>1531.73</v>
      </c>
      <c r="I325" s="210"/>
      <c r="J325" s="14"/>
      <c r="K325" s="14"/>
      <c r="L325" s="206"/>
      <c r="M325" s="211"/>
      <c r="N325" s="212"/>
      <c r="O325" s="212"/>
      <c r="P325" s="212"/>
      <c r="Q325" s="212"/>
      <c r="R325" s="212"/>
      <c r="S325" s="212"/>
      <c r="T325" s="21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07" t="s">
        <v>185</v>
      </c>
      <c r="AU325" s="207" t="s">
        <v>83</v>
      </c>
      <c r="AV325" s="14" t="s">
        <v>181</v>
      </c>
      <c r="AW325" s="14" t="s">
        <v>30</v>
      </c>
      <c r="AX325" s="14" t="s">
        <v>81</v>
      </c>
      <c r="AY325" s="207" t="s">
        <v>174</v>
      </c>
    </row>
    <row r="326" s="2" customFormat="1" ht="21.75" customHeight="1">
      <c r="A326" s="38"/>
      <c r="B326" s="179"/>
      <c r="C326" s="180" t="s">
        <v>427</v>
      </c>
      <c r="D326" s="180" t="s">
        <v>176</v>
      </c>
      <c r="E326" s="181" t="s">
        <v>428</v>
      </c>
      <c r="F326" s="182" t="s">
        <v>429</v>
      </c>
      <c r="G326" s="183" t="s">
        <v>179</v>
      </c>
      <c r="H326" s="184">
        <v>48.380000000000003</v>
      </c>
      <c r="I326" s="185"/>
      <c r="J326" s="186">
        <f>ROUND(I326*H326,2)</f>
        <v>0</v>
      </c>
      <c r="K326" s="182" t="s">
        <v>180</v>
      </c>
      <c r="L326" s="39"/>
      <c r="M326" s="187" t="s">
        <v>1</v>
      </c>
      <c r="N326" s="188" t="s">
        <v>38</v>
      </c>
      <c r="O326" s="77"/>
      <c r="P326" s="189">
        <f>O326*H326</f>
        <v>0</v>
      </c>
      <c r="Q326" s="189">
        <v>0.000263</v>
      </c>
      <c r="R326" s="189">
        <f>Q326*H326</f>
        <v>0.012723940000000001</v>
      </c>
      <c r="S326" s="189">
        <v>0</v>
      </c>
      <c r="T326" s="19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191" t="s">
        <v>181</v>
      </c>
      <c r="AT326" s="191" t="s">
        <v>176</v>
      </c>
      <c r="AU326" s="191" t="s">
        <v>83</v>
      </c>
      <c r="AY326" s="19" t="s">
        <v>174</v>
      </c>
      <c r="BE326" s="192">
        <f>IF(N326="základní",J326,0)</f>
        <v>0</v>
      </c>
      <c r="BF326" s="192">
        <f>IF(N326="snížená",J326,0)</f>
        <v>0</v>
      </c>
      <c r="BG326" s="192">
        <f>IF(N326="zákl. přenesená",J326,0)</f>
        <v>0</v>
      </c>
      <c r="BH326" s="192">
        <f>IF(N326="sníž. přenesená",J326,0)</f>
        <v>0</v>
      </c>
      <c r="BI326" s="192">
        <f>IF(N326="nulová",J326,0)</f>
        <v>0</v>
      </c>
      <c r="BJ326" s="19" t="s">
        <v>81</v>
      </c>
      <c r="BK326" s="192">
        <f>ROUND(I326*H326,2)</f>
        <v>0</v>
      </c>
      <c r="BL326" s="19" t="s">
        <v>181</v>
      </c>
      <c r="BM326" s="191" t="s">
        <v>430</v>
      </c>
    </row>
    <row r="327" s="2" customFormat="1">
      <c r="A327" s="38"/>
      <c r="B327" s="39"/>
      <c r="C327" s="38"/>
      <c r="D327" s="193" t="s">
        <v>183</v>
      </c>
      <c r="E327" s="38"/>
      <c r="F327" s="194" t="s">
        <v>431</v>
      </c>
      <c r="G327" s="38"/>
      <c r="H327" s="38"/>
      <c r="I327" s="195"/>
      <c r="J327" s="38"/>
      <c r="K327" s="38"/>
      <c r="L327" s="39"/>
      <c r="M327" s="196"/>
      <c r="N327" s="197"/>
      <c r="O327" s="77"/>
      <c r="P327" s="77"/>
      <c r="Q327" s="77"/>
      <c r="R327" s="77"/>
      <c r="S327" s="77"/>
      <c r="T327" s="7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9" t="s">
        <v>183</v>
      </c>
      <c r="AU327" s="19" t="s">
        <v>83</v>
      </c>
    </row>
    <row r="328" s="15" customFormat="1">
      <c r="A328" s="15"/>
      <c r="B328" s="214"/>
      <c r="C328" s="15"/>
      <c r="D328" s="193" t="s">
        <v>185</v>
      </c>
      <c r="E328" s="215" t="s">
        <v>1</v>
      </c>
      <c r="F328" s="216" t="s">
        <v>432</v>
      </c>
      <c r="G328" s="15"/>
      <c r="H328" s="215" t="s">
        <v>1</v>
      </c>
      <c r="I328" s="217"/>
      <c r="J328" s="15"/>
      <c r="K328" s="15"/>
      <c r="L328" s="214"/>
      <c r="M328" s="218"/>
      <c r="N328" s="219"/>
      <c r="O328" s="219"/>
      <c r="P328" s="219"/>
      <c r="Q328" s="219"/>
      <c r="R328" s="219"/>
      <c r="S328" s="219"/>
      <c r="T328" s="220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15" t="s">
        <v>185</v>
      </c>
      <c r="AU328" s="215" t="s">
        <v>83</v>
      </c>
      <c r="AV328" s="15" t="s">
        <v>81</v>
      </c>
      <c r="AW328" s="15" t="s">
        <v>30</v>
      </c>
      <c r="AX328" s="15" t="s">
        <v>73</v>
      </c>
      <c r="AY328" s="215" t="s">
        <v>174</v>
      </c>
    </row>
    <row r="329" s="13" customFormat="1">
      <c r="A329" s="13"/>
      <c r="B329" s="198"/>
      <c r="C329" s="13"/>
      <c r="D329" s="193" t="s">
        <v>185</v>
      </c>
      <c r="E329" s="199" t="s">
        <v>1</v>
      </c>
      <c r="F329" s="200" t="s">
        <v>433</v>
      </c>
      <c r="G329" s="13"/>
      <c r="H329" s="201">
        <v>48.380000000000003</v>
      </c>
      <c r="I329" s="202"/>
      <c r="J329" s="13"/>
      <c r="K329" s="13"/>
      <c r="L329" s="198"/>
      <c r="M329" s="203"/>
      <c r="N329" s="204"/>
      <c r="O329" s="204"/>
      <c r="P329" s="204"/>
      <c r="Q329" s="204"/>
      <c r="R329" s="204"/>
      <c r="S329" s="204"/>
      <c r="T329" s="20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99" t="s">
        <v>185</v>
      </c>
      <c r="AU329" s="199" t="s">
        <v>83</v>
      </c>
      <c r="AV329" s="13" t="s">
        <v>83</v>
      </c>
      <c r="AW329" s="13" t="s">
        <v>30</v>
      </c>
      <c r="AX329" s="13" t="s">
        <v>81</v>
      </c>
      <c r="AY329" s="199" t="s">
        <v>174</v>
      </c>
    </row>
    <row r="330" s="2" customFormat="1" ht="24.15" customHeight="1">
      <c r="A330" s="38"/>
      <c r="B330" s="179"/>
      <c r="C330" s="180" t="s">
        <v>434</v>
      </c>
      <c r="D330" s="180" t="s">
        <v>176</v>
      </c>
      <c r="E330" s="181" t="s">
        <v>435</v>
      </c>
      <c r="F330" s="182" t="s">
        <v>436</v>
      </c>
      <c r="G330" s="183" t="s">
        <v>179</v>
      </c>
      <c r="H330" s="184">
        <v>24.190000000000001</v>
      </c>
      <c r="I330" s="185"/>
      <c r="J330" s="186">
        <f>ROUND(I330*H330,2)</f>
        <v>0</v>
      </c>
      <c r="K330" s="182" t="s">
        <v>180</v>
      </c>
      <c r="L330" s="39"/>
      <c r="M330" s="187" t="s">
        <v>1</v>
      </c>
      <c r="N330" s="188" t="s">
        <v>38</v>
      </c>
      <c r="O330" s="77"/>
      <c r="P330" s="189">
        <f>O330*H330</f>
        <v>0</v>
      </c>
      <c r="Q330" s="189">
        <v>0.00013999999999999999</v>
      </c>
      <c r="R330" s="189">
        <f>Q330*H330</f>
        <v>0.0033866</v>
      </c>
      <c r="S330" s="189">
        <v>0</v>
      </c>
      <c r="T330" s="19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91" t="s">
        <v>181</v>
      </c>
      <c r="AT330" s="191" t="s">
        <v>176</v>
      </c>
      <c r="AU330" s="191" t="s">
        <v>83</v>
      </c>
      <c r="AY330" s="19" t="s">
        <v>174</v>
      </c>
      <c r="BE330" s="192">
        <f>IF(N330="základní",J330,0)</f>
        <v>0</v>
      </c>
      <c r="BF330" s="192">
        <f>IF(N330="snížená",J330,0)</f>
        <v>0</v>
      </c>
      <c r="BG330" s="192">
        <f>IF(N330="zákl. přenesená",J330,0)</f>
        <v>0</v>
      </c>
      <c r="BH330" s="192">
        <f>IF(N330="sníž. přenesená",J330,0)</f>
        <v>0</v>
      </c>
      <c r="BI330" s="192">
        <f>IF(N330="nulová",J330,0)</f>
        <v>0</v>
      </c>
      <c r="BJ330" s="19" t="s">
        <v>81</v>
      </c>
      <c r="BK330" s="192">
        <f>ROUND(I330*H330,2)</f>
        <v>0</v>
      </c>
      <c r="BL330" s="19" t="s">
        <v>181</v>
      </c>
      <c r="BM330" s="191" t="s">
        <v>437</v>
      </c>
    </row>
    <row r="331" s="2" customFormat="1">
      <c r="A331" s="38"/>
      <c r="B331" s="39"/>
      <c r="C331" s="38"/>
      <c r="D331" s="193" t="s">
        <v>183</v>
      </c>
      <c r="E331" s="38"/>
      <c r="F331" s="194" t="s">
        <v>438</v>
      </c>
      <c r="G331" s="38"/>
      <c r="H331" s="38"/>
      <c r="I331" s="195"/>
      <c r="J331" s="38"/>
      <c r="K331" s="38"/>
      <c r="L331" s="39"/>
      <c r="M331" s="196"/>
      <c r="N331" s="197"/>
      <c r="O331" s="77"/>
      <c r="P331" s="77"/>
      <c r="Q331" s="77"/>
      <c r="R331" s="77"/>
      <c r="S331" s="77"/>
      <c r="T331" s="7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9" t="s">
        <v>183</v>
      </c>
      <c r="AU331" s="19" t="s">
        <v>83</v>
      </c>
    </row>
    <row r="332" s="15" customFormat="1">
      <c r="A332" s="15"/>
      <c r="B332" s="214"/>
      <c r="C332" s="15"/>
      <c r="D332" s="193" t="s">
        <v>185</v>
      </c>
      <c r="E332" s="215" t="s">
        <v>1</v>
      </c>
      <c r="F332" s="216" t="s">
        <v>432</v>
      </c>
      <c r="G332" s="15"/>
      <c r="H332" s="215" t="s">
        <v>1</v>
      </c>
      <c r="I332" s="217"/>
      <c r="J332" s="15"/>
      <c r="K332" s="15"/>
      <c r="L332" s="214"/>
      <c r="M332" s="218"/>
      <c r="N332" s="219"/>
      <c r="O332" s="219"/>
      <c r="P332" s="219"/>
      <c r="Q332" s="219"/>
      <c r="R332" s="219"/>
      <c r="S332" s="219"/>
      <c r="T332" s="220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15" t="s">
        <v>185</v>
      </c>
      <c r="AU332" s="215" t="s">
        <v>83</v>
      </c>
      <c r="AV332" s="15" t="s">
        <v>81</v>
      </c>
      <c r="AW332" s="15" t="s">
        <v>30</v>
      </c>
      <c r="AX332" s="15" t="s">
        <v>73</v>
      </c>
      <c r="AY332" s="215" t="s">
        <v>174</v>
      </c>
    </row>
    <row r="333" s="13" customFormat="1">
      <c r="A333" s="13"/>
      <c r="B333" s="198"/>
      <c r="C333" s="13"/>
      <c r="D333" s="193" t="s">
        <v>185</v>
      </c>
      <c r="E333" s="199" t="s">
        <v>1</v>
      </c>
      <c r="F333" s="200" t="s">
        <v>439</v>
      </c>
      <c r="G333" s="13"/>
      <c r="H333" s="201">
        <v>24.190000000000001</v>
      </c>
      <c r="I333" s="202"/>
      <c r="J333" s="13"/>
      <c r="K333" s="13"/>
      <c r="L333" s="198"/>
      <c r="M333" s="203"/>
      <c r="N333" s="204"/>
      <c r="O333" s="204"/>
      <c r="P333" s="204"/>
      <c r="Q333" s="204"/>
      <c r="R333" s="204"/>
      <c r="S333" s="204"/>
      <c r="T333" s="20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9" t="s">
        <v>185</v>
      </c>
      <c r="AU333" s="199" t="s">
        <v>83</v>
      </c>
      <c r="AV333" s="13" t="s">
        <v>83</v>
      </c>
      <c r="AW333" s="13" t="s">
        <v>30</v>
      </c>
      <c r="AX333" s="13" t="s">
        <v>81</v>
      </c>
      <c r="AY333" s="199" t="s">
        <v>174</v>
      </c>
    </row>
    <row r="334" s="2" customFormat="1" ht="49.05" customHeight="1">
      <c r="A334" s="38"/>
      <c r="B334" s="179"/>
      <c r="C334" s="180" t="s">
        <v>440</v>
      </c>
      <c r="D334" s="180" t="s">
        <v>176</v>
      </c>
      <c r="E334" s="181" t="s">
        <v>441</v>
      </c>
      <c r="F334" s="182" t="s">
        <v>442</v>
      </c>
      <c r="G334" s="183" t="s">
        <v>179</v>
      </c>
      <c r="H334" s="184">
        <v>24.190000000000001</v>
      </c>
      <c r="I334" s="185"/>
      <c r="J334" s="186">
        <f>ROUND(I334*H334,2)</f>
        <v>0</v>
      </c>
      <c r="K334" s="182" t="s">
        <v>180</v>
      </c>
      <c r="L334" s="39"/>
      <c r="M334" s="187" t="s">
        <v>1</v>
      </c>
      <c r="N334" s="188" t="s">
        <v>38</v>
      </c>
      <c r="O334" s="77"/>
      <c r="P334" s="189">
        <f>O334*H334</f>
        <v>0</v>
      </c>
      <c r="Q334" s="189">
        <v>0.011797439999999999</v>
      </c>
      <c r="R334" s="189">
        <f>Q334*H334</f>
        <v>0.28538007360000001</v>
      </c>
      <c r="S334" s="189">
        <v>0</v>
      </c>
      <c r="T334" s="19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91" t="s">
        <v>181</v>
      </c>
      <c r="AT334" s="191" t="s">
        <v>176</v>
      </c>
      <c r="AU334" s="191" t="s">
        <v>83</v>
      </c>
      <c r="AY334" s="19" t="s">
        <v>174</v>
      </c>
      <c r="BE334" s="192">
        <f>IF(N334="základní",J334,0)</f>
        <v>0</v>
      </c>
      <c r="BF334" s="192">
        <f>IF(N334="snížená",J334,0)</f>
        <v>0</v>
      </c>
      <c r="BG334" s="192">
        <f>IF(N334="zákl. přenesená",J334,0)</f>
        <v>0</v>
      </c>
      <c r="BH334" s="192">
        <f>IF(N334="sníž. přenesená",J334,0)</f>
        <v>0</v>
      </c>
      <c r="BI334" s="192">
        <f>IF(N334="nulová",J334,0)</f>
        <v>0</v>
      </c>
      <c r="BJ334" s="19" t="s">
        <v>81</v>
      </c>
      <c r="BK334" s="192">
        <f>ROUND(I334*H334,2)</f>
        <v>0</v>
      </c>
      <c r="BL334" s="19" t="s">
        <v>181</v>
      </c>
      <c r="BM334" s="191" t="s">
        <v>443</v>
      </c>
    </row>
    <row r="335" s="2" customFormat="1">
      <c r="A335" s="38"/>
      <c r="B335" s="39"/>
      <c r="C335" s="38"/>
      <c r="D335" s="193" t="s">
        <v>183</v>
      </c>
      <c r="E335" s="38"/>
      <c r="F335" s="194" t="s">
        <v>444</v>
      </c>
      <c r="G335" s="38"/>
      <c r="H335" s="38"/>
      <c r="I335" s="195"/>
      <c r="J335" s="38"/>
      <c r="K335" s="38"/>
      <c r="L335" s="39"/>
      <c r="M335" s="196"/>
      <c r="N335" s="197"/>
      <c r="O335" s="77"/>
      <c r="P335" s="77"/>
      <c r="Q335" s="77"/>
      <c r="R335" s="77"/>
      <c r="S335" s="77"/>
      <c r="T335" s="7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9" t="s">
        <v>183</v>
      </c>
      <c r="AU335" s="19" t="s">
        <v>83</v>
      </c>
    </row>
    <row r="336" s="15" customFormat="1">
      <c r="A336" s="15"/>
      <c r="B336" s="214"/>
      <c r="C336" s="15"/>
      <c r="D336" s="193" t="s">
        <v>185</v>
      </c>
      <c r="E336" s="215" t="s">
        <v>1</v>
      </c>
      <c r="F336" s="216" t="s">
        <v>432</v>
      </c>
      <c r="G336" s="15"/>
      <c r="H336" s="215" t="s">
        <v>1</v>
      </c>
      <c r="I336" s="217"/>
      <c r="J336" s="15"/>
      <c r="K336" s="15"/>
      <c r="L336" s="214"/>
      <c r="M336" s="218"/>
      <c r="N336" s="219"/>
      <c r="O336" s="219"/>
      <c r="P336" s="219"/>
      <c r="Q336" s="219"/>
      <c r="R336" s="219"/>
      <c r="S336" s="219"/>
      <c r="T336" s="220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15" t="s">
        <v>185</v>
      </c>
      <c r="AU336" s="215" t="s">
        <v>83</v>
      </c>
      <c r="AV336" s="15" t="s">
        <v>81</v>
      </c>
      <c r="AW336" s="15" t="s">
        <v>30</v>
      </c>
      <c r="AX336" s="15" t="s">
        <v>73</v>
      </c>
      <c r="AY336" s="215" t="s">
        <v>174</v>
      </c>
    </row>
    <row r="337" s="13" customFormat="1">
      <c r="A337" s="13"/>
      <c r="B337" s="198"/>
      <c r="C337" s="13"/>
      <c r="D337" s="193" t="s">
        <v>185</v>
      </c>
      <c r="E337" s="199" t="s">
        <v>1</v>
      </c>
      <c r="F337" s="200" t="s">
        <v>439</v>
      </c>
      <c r="G337" s="13"/>
      <c r="H337" s="201">
        <v>24.190000000000001</v>
      </c>
      <c r="I337" s="202"/>
      <c r="J337" s="13"/>
      <c r="K337" s="13"/>
      <c r="L337" s="198"/>
      <c r="M337" s="203"/>
      <c r="N337" s="204"/>
      <c r="O337" s="204"/>
      <c r="P337" s="204"/>
      <c r="Q337" s="204"/>
      <c r="R337" s="204"/>
      <c r="S337" s="204"/>
      <c r="T337" s="20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9" t="s">
        <v>185</v>
      </c>
      <c r="AU337" s="199" t="s">
        <v>83</v>
      </c>
      <c r="AV337" s="13" t="s">
        <v>83</v>
      </c>
      <c r="AW337" s="13" t="s">
        <v>30</v>
      </c>
      <c r="AX337" s="13" t="s">
        <v>81</v>
      </c>
      <c r="AY337" s="199" t="s">
        <v>174</v>
      </c>
    </row>
    <row r="338" s="2" customFormat="1" ht="24.15" customHeight="1">
      <c r="A338" s="38"/>
      <c r="B338" s="179"/>
      <c r="C338" s="221" t="s">
        <v>445</v>
      </c>
      <c r="D338" s="221" t="s">
        <v>446</v>
      </c>
      <c r="E338" s="222" t="s">
        <v>447</v>
      </c>
      <c r="F338" s="223" t="s">
        <v>448</v>
      </c>
      <c r="G338" s="224" t="s">
        <v>179</v>
      </c>
      <c r="H338" s="225">
        <v>25.399999999999999</v>
      </c>
      <c r="I338" s="226"/>
      <c r="J338" s="227">
        <f>ROUND(I338*H338,2)</f>
        <v>0</v>
      </c>
      <c r="K338" s="223" t="s">
        <v>180</v>
      </c>
      <c r="L338" s="228"/>
      <c r="M338" s="229" t="s">
        <v>1</v>
      </c>
      <c r="N338" s="230" t="s">
        <v>38</v>
      </c>
      <c r="O338" s="77"/>
      <c r="P338" s="189">
        <f>O338*H338</f>
        <v>0</v>
      </c>
      <c r="Q338" s="189">
        <v>0.028000000000000001</v>
      </c>
      <c r="R338" s="189">
        <f>Q338*H338</f>
        <v>0.71119999999999994</v>
      </c>
      <c r="S338" s="189">
        <v>0</v>
      </c>
      <c r="T338" s="190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191" t="s">
        <v>230</v>
      </c>
      <c r="AT338" s="191" t="s">
        <v>446</v>
      </c>
      <c r="AU338" s="191" t="s">
        <v>83</v>
      </c>
      <c r="AY338" s="19" t="s">
        <v>174</v>
      </c>
      <c r="BE338" s="192">
        <f>IF(N338="základní",J338,0)</f>
        <v>0</v>
      </c>
      <c r="BF338" s="192">
        <f>IF(N338="snížená",J338,0)</f>
        <v>0</v>
      </c>
      <c r="BG338" s="192">
        <f>IF(N338="zákl. přenesená",J338,0)</f>
        <v>0</v>
      </c>
      <c r="BH338" s="192">
        <f>IF(N338="sníž. přenesená",J338,0)</f>
        <v>0</v>
      </c>
      <c r="BI338" s="192">
        <f>IF(N338="nulová",J338,0)</f>
        <v>0</v>
      </c>
      <c r="BJ338" s="19" t="s">
        <v>81</v>
      </c>
      <c r="BK338" s="192">
        <f>ROUND(I338*H338,2)</f>
        <v>0</v>
      </c>
      <c r="BL338" s="19" t="s">
        <v>181</v>
      </c>
      <c r="BM338" s="191" t="s">
        <v>449</v>
      </c>
    </row>
    <row r="339" s="2" customFormat="1">
      <c r="A339" s="38"/>
      <c r="B339" s="39"/>
      <c r="C339" s="38"/>
      <c r="D339" s="193" t="s">
        <v>183</v>
      </c>
      <c r="E339" s="38"/>
      <c r="F339" s="194" t="s">
        <v>448</v>
      </c>
      <c r="G339" s="38"/>
      <c r="H339" s="38"/>
      <c r="I339" s="195"/>
      <c r="J339" s="38"/>
      <c r="K339" s="38"/>
      <c r="L339" s="39"/>
      <c r="M339" s="196"/>
      <c r="N339" s="197"/>
      <c r="O339" s="77"/>
      <c r="P339" s="77"/>
      <c r="Q339" s="77"/>
      <c r="R339" s="77"/>
      <c r="S339" s="77"/>
      <c r="T339" s="7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9" t="s">
        <v>183</v>
      </c>
      <c r="AU339" s="19" t="s">
        <v>83</v>
      </c>
    </row>
    <row r="340" s="13" customFormat="1">
      <c r="A340" s="13"/>
      <c r="B340" s="198"/>
      <c r="C340" s="13"/>
      <c r="D340" s="193" t="s">
        <v>185</v>
      </c>
      <c r="E340" s="13"/>
      <c r="F340" s="200" t="s">
        <v>450</v>
      </c>
      <c r="G340" s="13"/>
      <c r="H340" s="201">
        <v>25.399999999999999</v>
      </c>
      <c r="I340" s="202"/>
      <c r="J340" s="13"/>
      <c r="K340" s="13"/>
      <c r="L340" s="198"/>
      <c r="M340" s="203"/>
      <c r="N340" s="204"/>
      <c r="O340" s="204"/>
      <c r="P340" s="204"/>
      <c r="Q340" s="204"/>
      <c r="R340" s="204"/>
      <c r="S340" s="204"/>
      <c r="T340" s="20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9" t="s">
        <v>185</v>
      </c>
      <c r="AU340" s="199" t="s">
        <v>83</v>
      </c>
      <c r="AV340" s="13" t="s">
        <v>83</v>
      </c>
      <c r="AW340" s="13" t="s">
        <v>3</v>
      </c>
      <c r="AX340" s="13" t="s">
        <v>81</v>
      </c>
      <c r="AY340" s="199" t="s">
        <v>174</v>
      </c>
    </row>
    <row r="341" s="2" customFormat="1" ht="24.15" customHeight="1">
      <c r="A341" s="38"/>
      <c r="B341" s="179"/>
      <c r="C341" s="180" t="s">
        <v>451</v>
      </c>
      <c r="D341" s="180" t="s">
        <v>176</v>
      </c>
      <c r="E341" s="181" t="s">
        <v>452</v>
      </c>
      <c r="F341" s="182" t="s">
        <v>453</v>
      </c>
      <c r="G341" s="183" t="s">
        <v>179</v>
      </c>
      <c r="H341" s="184">
        <v>24.190000000000001</v>
      </c>
      <c r="I341" s="185"/>
      <c r="J341" s="186">
        <f>ROUND(I341*H341,2)</f>
        <v>0</v>
      </c>
      <c r="K341" s="182" t="s">
        <v>180</v>
      </c>
      <c r="L341" s="39"/>
      <c r="M341" s="187" t="s">
        <v>1</v>
      </c>
      <c r="N341" s="188" t="s">
        <v>38</v>
      </c>
      <c r="O341" s="77"/>
      <c r="P341" s="189">
        <f>O341*H341</f>
        <v>0</v>
      </c>
      <c r="Q341" s="189">
        <v>0.0028500000000000001</v>
      </c>
      <c r="R341" s="189">
        <f>Q341*H341</f>
        <v>0.068941500000000003</v>
      </c>
      <c r="S341" s="189">
        <v>0</v>
      </c>
      <c r="T341" s="19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91" t="s">
        <v>181</v>
      </c>
      <c r="AT341" s="191" t="s">
        <v>176</v>
      </c>
      <c r="AU341" s="191" t="s">
        <v>83</v>
      </c>
      <c r="AY341" s="19" t="s">
        <v>174</v>
      </c>
      <c r="BE341" s="192">
        <f>IF(N341="základní",J341,0)</f>
        <v>0</v>
      </c>
      <c r="BF341" s="192">
        <f>IF(N341="snížená",J341,0)</f>
        <v>0</v>
      </c>
      <c r="BG341" s="192">
        <f>IF(N341="zákl. přenesená",J341,0)</f>
        <v>0</v>
      </c>
      <c r="BH341" s="192">
        <f>IF(N341="sníž. přenesená",J341,0)</f>
        <v>0</v>
      </c>
      <c r="BI341" s="192">
        <f>IF(N341="nulová",J341,0)</f>
        <v>0</v>
      </c>
      <c r="BJ341" s="19" t="s">
        <v>81</v>
      </c>
      <c r="BK341" s="192">
        <f>ROUND(I341*H341,2)</f>
        <v>0</v>
      </c>
      <c r="BL341" s="19" t="s">
        <v>181</v>
      </c>
      <c r="BM341" s="191" t="s">
        <v>454</v>
      </c>
    </row>
    <row r="342" s="2" customFormat="1">
      <c r="A342" s="38"/>
      <c r="B342" s="39"/>
      <c r="C342" s="38"/>
      <c r="D342" s="193" t="s">
        <v>183</v>
      </c>
      <c r="E342" s="38"/>
      <c r="F342" s="194" t="s">
        <v>455</v>
      </c>
      <c r="G342" s="38"/>
      <c r="H342" s="38"/>
      <c r="I342" s="195"/>
      <c r="J342" s="38"/>
      <c r="K342" s="38"/>
      <c r="L342" s="39"/>
      <c r="M342" s="196"/>
      <c r="N342" s="197"/>
      <c r="O342" s="77"/>
      <c r="P342" s="77"/>
      <c r="Q342" s="77"/>
      <c r="R342" s="77"/>
      <c r="S342" s="77"/>
      <c r="T342" s="7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9" t="s">
        <v>183</v>
      </c>
      <c r="AU342" s="19" t="s">
        <v>83</v>
      </c>
    </row>
    <row r="343" s="15" customFormat="1">
      <c r="A343" s="15"/>
      <c r="B343" s="214"/>
      <c r="C343" s="15"/>
      <c r="D343" s="193" t="s">
        <v>185</v>
      </c>
      <c r="E343" s="215" t="s">
        <v>1</v>
      </c>
      <c r="F343" s="216" t="s">
        <v>432</v>
      </c>
      <c r="G343" s="15"/>
      <c r="H343" s="215" t="s">
        <v>1</v>
      </c>
      <c r="I343" s="217"/>
      <c r="J343" s="15"/>
      <c r="K343" s="15"/>
      <c r="L343" s="214"/>
      <c r="M343" s="218"/>
      <c r="N343" s="219"/>
      <c r="O343" s="219"/>
      <c r="P343" s="219"/>
      <c r="Q343" s="219"/>
      <c r="R343" s="219"/>
      <c r="S343" s="219"/>
      <c r="T343" s="220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15" t="s">
        <v>185</v>
      </c>
      <c r="AU343" s="215" t="s">
        <v>83</v>
      </c>
      <c r="AV343" s="15" t="s">
        <v>81</v>
      </c>
      <c r="AW343" s="15" t="s">
        <v>30</v>
      </c>
      <c r="AX343" s="15" t="s">
        <v>73</v>
      </c>
      <c r="AY343" s="215" t="s">
        <v>174</v>
      </c>
    </row>
    <row r="344" s="13" customFormat="1">
      <c r="A344" s="13"/>
      <c r="B344" s="198"/>
      <c r="C344" s="13"/>
      <c r="D344" s="193" t="s">
        <v>185</v>
      </c>
      <c r="E344" s="199" t="s">
        <v>1</v>
      </c>
      <c r="F344" s="200" t="s">
        <v>439</v>
      </c>
      <c r="G344" s="13"/>
      <c r="H344" s="201">
        <v>24.190000000000001</v>
      </c>
      <c r="I344" s="202"/>
      <c r="J344" s="13"/>
      <c r="K344" s="13"/>
      <c r="L344" s="198"/>
      <c r="M344" s="203"/>
      <c r="N344" s="204"/>
      <c r="O344" s="204"/>
      <c r="P344" s="204"/>
      <c r="Q344" s="204"/>
      <c r="R344" s="204"/>
      <c r="S344" s="204"/>
      <c r="T344" s="20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9" t="s">
        <v>185</v>
      </c>
      <c r="AU344" s="199" t="s">
        <v>83</v>
      </c>
      <c r="AV344" s="13" t="s">
        <v>83</v>
      </c>
      <c r="AW344" s="13" t="s">
        <v>30</v>
      </c>
      <c r="AX344" s="13" t="s">
        <v>81</v>
      </c>
      <c r="AY344" s="199" t="s">
        <v>174</v>
      </c>
    </row>
    <row r="345" s="2" customFormat="1" ht="16.5" customHeight="1">
      <c r="A345" s="38"/>
      <c r="B345" s="179"/>
      <c r="C345" s="180" t="s">
        <v>456</v>
      </c>
      <c r="D345" s="180" t="s">
        <v>176</v>
      </c>
      <c r="E345" s="181" t="s">
        <v>457</v>
      </c>
      <c r="F345" s="182" t="s">
        <v>458</v>
      </c>
      <c r="G345" s="183" t="s">
        <v>179</v>
      </c>
      <c r="H345" s="184">
        <v>135.79499999999999</v>
      </c>
      <c r="I345" s="185"/>
      <c r="J345" s="186">
        <f>ROUND(I345*H345,2)</f>
        <v>0</v>
      </c>
      <c r="K345" s="182" t="s">
        <v>180</v>
      </c>
      <c r="L345" s="39"/>
      <c r="M345" s="187" t="s">
        <v>1</v>
      </c>
      <c r="N345" s="188" t="s">
        <v>38</v>
      </c>
      <c r="O345" s="77"/>
      <c r="P345" s="189">
        <f>O345*H345</f>
        <v>0</v>
      </c>
      <c r="Q345" s="189">
        <v>0.000263</v>
      </c>
      <c r="R345" s="189">
        <f>Q345*H345</f>
        <v>0.035714085</v>
      </c>
      <c r="S345" s="189">
        <v>0</v>
      </c>
      <c r="T345" s="19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91" t="s">
        <v>181</v>
      </c>
      <c r="AT345" s="191" t="s">
        <v>176</v>
      </c>
      <c r="AU345" s="191" t="s">
        <v>83</v>
      </c>
      <c r="AY345" s="19" t="s">
        <v>174</v>
      </c>
      <c r="BE345" s="192">
        <f>IF(N345="základní",J345,0)</f>
        <v>0</v>
      </c>
      <c r="BF345" s="192">
        <f>IF(N345="snížená",J345,0)</f>
        <v>0</v>
      </c>
      <c r="BG345" s="192">
        <f>IF(N345="zákl. přenesená",J345,0)</f>
        <v>0</v>
      </c>
      <c r="BH345" s="192">
        <f>IF(N345="sníž. přenesená",J345,0)</f>
        <v>0</v>
      </c>
      <c r="BI345" s="192">
        <f>IF(N345="nulová",J345,0)</f>
        <v>0</v>
      </c>
      <c r="BJ345" s="19" t="s">
        <v>81</v>
      </c>
      <c r="BK345" s="192">
        <f>ROUND(I345*H345,2)</f>
        <v>0</v>
      </c>
      <c r="BL345" s="19" t="s">
        <v>181</v>
      </c>
      <c r="BM345" s="191" t="s">
        <v>459</v>
      </c>
    </row>
    <row r="346" s="2" customFormat="1">
      <c r="A346" s="38"/>
      <c r="B346" s="39"/>
      <c r="C346" s="38"/>
      <c r="D346" s="193" t="s">
        <v>183</v>
      </c>
      <c r="E346" s="38"/>
      <c r="F346" s="194" t="s">
        <v>460</v>
      </c>
      <c r="G346" s="38"/>
      <c r="H346" s="38"/>
      <c r="I346" s="195"/>
      <c r="J346" s="38"/>
      <c r="K346" s="38"/>
      <c r="L346" s="39"/>
      <c r="M346" s="196"/>
      <c r="N346" s="197"/>
      <c r="O346" s="77"/>
      <c r="P346" s="77"/>
      <c r="Q346" s="77"/>
      <c r="R346" s="77"/>
      <c r="S346" s="77"/>
      <c r="T346" s="7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9" t="s">
        <v>183</v>
      </c>
      <c r="AU346" s="19" t="s">
        <v>83</v>
      </c>
    </row>
    <row r="347" s="13" customFormat="1">
      <c r="A347" s="13"/>
      <c r="B347" s="198"/>
      <c r="C347" s="13"/>
      <c r="D347" s="193" t="s">
        <v>185</v>
      </c>
      <c r="E347" s="199" t="s">
        <v>1</v>
      </c>
      <c r="F347" s="200" t="s">
        <v>461</v>
      </c>
      <c r="G347" s="13"/>
      <c r="H347" s="201">
        <v>135.79499999999999</v>
      </c>
      <c r="I347" s="202"/>
      <c r="J347" s="13"/>
      <c r="K347" s="13"/>
      <c r="L347" s="198"/>
      <c r="M347" s="203"/>
      <c r="N347" s="204"/>
      <c r="O347" s="204"/>
      <c r="P347" s="204"/>
      <c r="Q347" s="204"/>
      <c r="R347" s="204"/>
      <c r="S347" s="204"/>
      <c r="T347" s="20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9" t="s">
        <v>185</v>
      </c>
      <c r="AU347" s="199" t="s">
        <v>83</v>
      </c>
      <c r="AV347" s="13" t="s">
        <v>83</v>
      </c>
      <c r="AW347" s="13" t="s">
        <v>30</v>
      </c>
      <c r="AX347" s="13" t="s">
        <v>81</v>
      </c>
      <c r="AY347" s="199" t="s">
        <v>174</v>
      </c>
    </row>
    <row r="348" s="2" customFormat="1" ht="24.15" customHeight="1">
      <c r="A348" s="38"/>
      <c r="B348" s="179"/>
      <c r="C348" s="180" t="s">
        <v>462</v>
      </c>
      <c r="D348" s="180" t="s">
        <v>176</v>
      </c>
      <c r="E348" s="181" t="s">
        <v>463</v>
      </c>
      <c r="F348" s="182" t="s">
        <v>464</v>
      </c>
      <c r="G348" s="183" t="s">
        <v>179</v>
      </c>
      <c r="H348" s="184">
        <v>62.707999999999998</v>
      </c>
      <c r="I348" s="185"/>
      <c r="J348" s="186">
        <f>ROUND(I348*H348,2)</f>
        <v>0</v>
      </c>
      <c r="K348" s="182" t="s">
        <v>180</v>
      </c>
      <c r="L348" s="39"/>
      <c r="M348" s="187" t="s">
        <v>1</v>
      </c>
      <c r="N348" s="188" t="s">
        <v>38</v>
      </c>
      <c r="O348" s="77"/>
      <c r="P348" s="189">
        <f>O348*H348</f>
        <v>0</v>
      </c>
      <c r="Q348" s="189">
        <v>0.0089999999999999993</v>
      </c>
      <c r="R348" s="189">
        <f>Q348*H348</f>
        <v>0.56437199999999998</v>
      </c>
      <c r="S348" s="189">
        <v>0</v>
      </c>
      <c r="T348" s="190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191" t="s">
        <v>181</v>
      </c>
      <c r="AT348" s="191" t="s">
        <v>176</v>
      </c>
      <c r="AU348" s="191" t="s">
        <v>83</v>
      </c>
      <c r="AY348" s="19" t="s">
        <v>174</v>
      </c>
      <c r="BE348" s="192">
        <f>IF(N348="základní",J348,0)</f>
        <v>0</v>
      </c>
      <c r="BF348" s="192">
        <f>IF(N348="snížená",J348,0)</f>
        <v>0</v>
      </c>
      <c r="BG348" s="192">
        <f>IF(N348="zákl. přenesená",J348,0)</f>
        <v>0</v>
      </c>
      <c r="BH348" s="192">
        <f>IF(N348="sníž. přenesená",J348,0)</f>
        <v>0</v>
      </c>
      <c r="BI348" s="192">
        <f>IF(N348="nulová",J348,0)</f>
        <v>0</v>
      </c>
      <c r="BJ348" s="19" t="s">
        <v>81</v>
      </c>
      <c r="BK348" s="192">
        <f>ROUND(I348*H348,2)</f>
        <v>0</v>
      </c>
      <c r="BL348" s="19" t="s">
        <v>181</v>
      </c>
      <c r="BM348" s="191" t="s">
        <v>465</v>
      </c>
    </row>
    <row r="349" s="2" customFormat="1">
      <c r="A349" s="38"/>
      <c r="B349" s="39"/>
      <c r="C349" s="38"/>
      <c r="D349" s="193" t="s">
        <v>183</v>
      </c>
      <c r="E349" s="38"/>
      <c r="F349" s="194" t="s">
        <v>466</v>
      </c>
      <c r="G349" s="38"/>
      <c r="H349" s="38"/>
      <c r="I349" s="195"/>
      <c r="J349" s="38"/>
      <c r="K349" s="38"/>
      <c r="L349" s="39"/>
      <c r="M349" s="196"/>
      <c r="N349" s="197"/>
      <c r="O349" s="77"/>
      <c r="P349" s="77"/>
      <c r="Q349" s="77"/>
      <c r="R349" s="77"/>
      <c r="S349" s="77"/>
      <c r="T349" s="7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9" t="s">
        <v>183</v>
      </c>
      <c r="AU349" s="19" t="s">
        <v>83</v>
      </c>
    </row>
    <row r="350" s="13" customFormat="1">
      <c r="A350" s="13"/>
      <c r="B350" s="198"/>
      <c r="C350" s="13"/>
      <c r="D350" s="193" t="s">
        <v>185</v>
      </c>
      <c r="E350" s="199" t="s">
        <v>1</v>
      </c>
      <c r="F350" s="200" t="s">
        <v>467</v>
      </c>
      <c r="G350" s="13"/>
      <c r="H350" s="201">
        <v>62.707999999999998</v>
      </c>
      <c r="I350" s="202"/>
      <c r="J350" s="13"/>
      <c r="K350" s="13"/>
      <c r="L350" s="198"/>
      <c r="M350" s="203"/>
      <c r="N350" s="204"/>
      <c r="O350" s="204"/>
      <c r="P350" s="204"/>
      <c r="Q350" s="204"/>
      <c r="R350" s="204"/>
      <c r="S350" s="204"/>
      <c r="T350" s="20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9" t="s">
        <v>185</v>
      </c>
      <c r="AU350" s="199" t="s">
        <v>83</v>
      </c>
      <c r="AV350" s="13" t="s">
        <v>83</v>
      </c>
      <c r="AW350" s="13" t="s">
        <v>30</v>
      </c>
      <c r="AX350" s="13" t="s">
        <v>73</v>
      </c>
      <c r="AY350" s="199" t="s">
        <v>174</v>
      </c>
    </row>
    <row r="351" s="14" customFormat="1">
      <c r="A351" s="14"/>
      <c r="B351" s="206"/>
      <c r="C351" s="14"/>
      <c r="D351" s="193" t="s">
        <v>185</v>
      </c>
      <c r="E351" s="207" t="s">
        <v>1</v>
      </c>
      <c r="F351" s="208" t="s">
        <v>199</v>
      </c>
      <c r="G351" s="14"/>
      <c r="H351" s="209">
        <v>62.707999999999998</v>
      </c>
      <c r="I351" s="210"/>
      <c r="J351" s="14"/>
      <c r="K351" s="14"/>
      <c r="L351" s="206"/>
      <c r="M351" s="211"/>
      <c r="N351" s="212"/>
      <c r="O351" s="212"/>
      <c r="P351" s="212"/>
      <c r="Q351" s="212"/>
      <c r="R351" s="212"/>
      <c r="S351" s="212"/>
      <c r="T351" s="21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7" t="s">
        <v>185</v>
      </c>
      <c r="AU351" s="207" t="s">
        <v>83</v>
      </c>
      <c r="AV351" s="14" t="s">
        <v>181</v>
      </c>
      <c r="AW351" s="14" t="s">
        <v>30</v>
      </c>
      <c r="AX351" s="14" t="s">
        <v>81</v>
      </c>
      <c r="AY351" s="207" t="s">
        <v>174</v>
      </c>
    </row>
    <row r="352" s="2" customFormat="1" ht="24.15" customHeight="1">
      <c r="A352" s="38"/>
      <c r="B352" s="179"/>
      <c r="C352" s="180" t="s">
        <v>468</v>
      </c>
      <c r="D352" s="180" t="s">
        <v>176</v>
      </c>
      <c r="E352" s="181" t="s">
        <v>469</v>
      </c>
      <c r="F352" s="182" t="s">
        <v>470</v>
      </c>
      <c r="G352" s="183" t="s">
        <v>179</v>
      </c>
      <c r="H352" s="184">
        <v>135.79499999999999</v>
      </c>
      <c r="I352" s="185"/>
      <c r="J352" s="186">
        <f>ROUND(I352*H352,2)</f>
        <v>0</v>
      </c>
      <c r="K352" s="182" t="s">
        <v>180</v>
      </c>
      <c r="L352" s="39"/>
      <c r="M352" s="187" t="s">
        <v>1</v>
      </c>
      <c r="N352" s="188" t="s">
        <v>38</v>
      </c>
      <c r="O352" s="77"/>
      <c r="P352" s="189">
        <f>O352*H352</f>
        <v>0</v>
      </c>
      <c r="Q352" s="189">
        <v>0.020480000000000002</v>
      </c>
      <c r="R352" s="189">
        <f>Q352*H352</f>
        <v>2.7810815999999998</v>
      </c>
      <c r="S352" s="189">
        <v>0</v>
      </c>
      <c r="T352" s="190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91" t="s">
        <v>181</v>
      </c>
      <c r="AT352" s="191" t="s">
        <v>176</v>
      </c>
      <c r="AU352" s="191" t="s">
        <v>83</v>
      </c>
      <c r="AY352" s="19" t="s">
        <v>174</v>
      </c>
      <c r="BE352" s="192">
        <f>IF(N352="základní",J352,0)</f>
        <v>0</v>
      </c>
      <c r="BF352" s="192">
        <f>IF(N352="snížená",J352,0)</f>
        <v>0</v>
      </c>
      <c r="BG352" s="192">
        <f>IF(N352="zákl. přenesená",J352,0)</f>
        <v>0</v>
      </c>
      <c r="BH352" s="192">
        <f>IF(N352="sníž. přenesená",J352,0)</f>
        <v>0</v>
      </c>
      <c r="BI352" s="192">
        <f>IF(N352="nulová",J352,0)</f>
        <v>0</v>
      </c>
      <c r="BJ352" s="19" t="s">
        <v>81</v>
      </c>
      <c r="BK352" s="192">
        <f>ROUND(I352*H352,2)</f>
        <v>0</v>
      </c>
      <c r="BL352" s="19" t="s">
        <v>181</v>
      </c>
      <c r="BM352" s="191" t="s">
        <v>471</v>
      </c>
    </row>
    <row r="353" s="2" customFormat="1">
      <c r="A353" s="38"/>
      <c r="B353" s="39"/>
      <c r="C353" s="38"/>
      <c r="D353" s="193" t="s">
        <v>183</v>
      </c>
      <c r="E353" s="38"/>
      <c r="F353" s="194" t="s">
        <v>472</v>
      </c>
      <c r="G353" s="38"/>
      <c r="H353" s="38"/>
      <c r="I353" s="195"/>
      <c r="J353" s="38"/>
      <c r="K353" s="38"/>
      <c r="L353" s="39"/>
      <c r="M353" s="196"/>
      <c r="N353" s="197"/>
      <c r="O353" s="77"/>
      <c r="P353" s="77"/>
      <c r="Q353" s="77"/>
      <c r="R353" s="77"/>
      <c r="S353" s="77"/>
      <c r="T353" s="7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9" t="s">
        <v>183</v>
      </c>
      <c r="AU353" s="19" t="s">
        <v>83</v>
      </c>
    </row>
    <row r="354" s="13" customFormat="1">
      <c r="A354" s="13"/>
      <c r="B354" s="198"/>
      <c r="C354" s="13"/>
      <c r="D354" s="193" t="s">
        <v>185</v>
      </c>
      <c r="E354" s="199" t="s">
        <v>1</v>
      </c>
      <c r="F354" s="200" t="s">
        <v>473</v>
      </c>
      <c r="G354" s="13"/>
      <c r="H354" s="201">
        <v>135.79499999999999</v>
      </c>
      <c r="I354" s="202"/>
      <c r="J354" s="13"/>
      <c r="K354" s="13"/>
      <c r="L354" s="198"/>
      <c r="M354" s="203"/>
      <c r="N354" s="204"/>
      <c r="O354" s="204"/>
      <c r="P354" s="204"/>
      <c r="Q354" s="204"/>
      <c r="R354" s="204"/>
      <c r="S354" s="204"/>
      <c r="T354" s="20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9" t="s">
        <v>185</v>
      </c>
      <c r="AU354" s="199" t="s">
        <v>83</v>
      </c>
      <c r="AV354" s="13" t="s">
        <v>83</v>
      </c>
      <c r="AW354" s="13" t="s">
        <v>30</v>
      </c>
      <c r="AX354" s="13" t="s">
        <v>81</v>
      </c>
      <c r="AY354" s="199" t="s">
        <v>174</v>
      </c>
    </row>
    <row r="355" s="2" customFormat="1" ht="44.25" customHeight="1">
      <c r="A355" s="38"/>
      <c r="B355" s="179"/>
      <c r="C355" s="180" t="s">
        <v>474</v>
      </c>
      <c r="D355" s="180" t="s">
        <v>176</v>
      </c>
      <c r="E355" s="181" t="s">
        <v>475</v>
      </c>
      <c r="F355" s="182" t="s">
        <v>476</v>
      </c>
      <c r="G355" s="183" t="s">
        <v>179</v>
      </c>
      <c r="H355" s="184">
        <v>32.843000000000004</v>
      </c>
      <c r="I355" s="185"/>
      <c r="J355" s="186">
        <f>ROUND(I355*H355,2)</f>
        <v>0</v>
      </c>
      <c r="K355" s="182" t="s">
        <v>1</v>
      </c>
      <c r="L355" s="39"/>
      <c r="M355" s="187" t="s">
        <v>1</v>
      </c>
      <c r="N355" s="188" t="s">
        <v>38</v>
      </c>
      <c r="O355" s="77"/>
      <c r="P355" s="189">
        <f>O355*H355</f>
        <v>0</v>
      </c>
      <c r="Q355" s="189">
        <v>0.011599999999999999</v>
      </c>
      <c r="R355" s="189">
        <f>Q355*H355</f>
        <v>0.38097880000000001</v>
      </c>
      <c r="S355" s="189">
        <v>0</v>
      </c>
      <c r="T355" s="19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91" t="s">
        <v>181</v>
      </c>
      <c r="AT355" s="191" t="s">
        <v>176</v>
      </c>
      <c r="AU355" s="191" t="s">
        <v>83</v>
      </c>
      <c r="AY355" s="19" t="s">
        <v>174</v>
      </c>
      <c r="BE355" s="192">
        <f>IF(N355="základní",J355,0)</f>
        <v>0</v>
      </c>
      <c r="BF355" s="192">
        <f>IF(N355="snížená",J355,0)</f>
        <v>0</v>
      </c>
      <c r="BG355" s="192">
        <f>IF(N355="zákl. přenesená",J355,0)</f>
        <v>0</v>
      </c>
      <c r="BH355" s="192">
        <f>IF(N355="sníž. přenesená",J355,0)</f>
        <v>0</v>
      </c>
      <c r="BI355" s="192">
        <f>IF(N355="nulová",J355,0)</f>
        <v>0</v>
      </c>
      <c r="BJ355" s="19" t="s">
        <v>81</v>
      </c>
      <c r="BK355" s="192">
        <f>ROUND(I355*H355,2)</f>
        <v>0</v>
      </c>
      <c r="BL355" s="19" t="s">
        <v>181</v>
      </c>
      <c r="BM355" s="191" t="s">
        <v>477</v>
      </c>
    </row>
    <row r="356" s="2" customFormat="1">
      <c r="A356" s="38"/>
      <c r="B356" s="39"/>
      <c r="C356" s="38"/>
      <c r="D356" s="193" t="s">
        <v>183</v>
      </c>
      <c r="E356" s="38"/>
      <c r="F356" s="194" t="s">
        <v>478</v>
      </c>
      <c r="G356" s="38"/>
      <c r="H356" s="38"/>
      <c r="I356" s="195"/>
      <c r="J356" s="38"/>
      <c r="K356" s="38"/>
      <c r="L356" s="39"/>
      <c r="M356" s="196"/>
      <c r="N356" s="197"/>
      <c r="O356" s="77"/>
      <c r="P356" s="77"/>
      <c r="Q356" s="77"/>
      <c r="R356" s="77"/>
      <c r="S356" s="77"/>
      <c r="T356" s="7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9" t="s">
        <v>183</v>
      </c>
      <c r="AU356" s="19" t="s">
        <v>83</v>
      </c>
    </row>
    <row r="357" s="15" customFormat="1">
      <c r="A357" s="15"/>
      <c r="B357" s="214"/>
      <c r="C357" s="15"/>
      <c r="D357" s="193" t="s">
        <v>185</v>
      </c>
      <c r="E357" s="215" t="s">
        <v>1</v>
      </c>
      <c r="F357" s="216" t="s">
        <v>348</v>
      </c>
      <c r="G357" s="15"/>
      <c r="H357" s="215" t="s">
        <v>1</v>
      </c>
      <c r="I357" s="217"/>
      <c r="J357" s="15"/>
      <c r="K357" s="15"/>
      <c r="L357" s="214"/>
      <c r="M357" s="218"/>
      <c r="N357" s="219"/>
      <c r="O357" s="219"/>
      <c r="P357" s="219"/>
      <c r="Q357" s="219"/>
      <c r="R357" s="219"/>
      <c r="S357" s="219"/>
      <c r="T357" s="220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15" t="s">
        <v>185</v>
      </c>
      <c r="AU357" s="215" t="s">
        <v>83</v>
      </c>
      <c r="AV357" s="15" t="s">
        <v>81</v>
      </c>
      <c r="AW357" s="15" t="s">
        <v>30</v>
      </c>
      <c r="AX357" s="15" t="s">
        <v>73</v>
      </c>
      <c r="AY357" s="215" t="s">
        <v>174</v>
      </c>
    </row>
    <row r="358" s="13" customFormat="1">
      <c r="A358" s="13"/>
      <c r="B358" s="198"/>
      <c r="C358" s="13"/>
      <c r="D358" s="193" t="s">
        <v>185</v>
      </c>
      <c r="E358" s="199" t="s">
        <v>1</v>
      </c>
      <c r="F358" s="200" t="s">
        <v>379</v>
      </c>
      <c r="G358" s="13"/>
      <c r="H358" s="201">
        <v>32.843000000000004</v>
      </c>
      <c r="I358" s="202"/>
      <c r="J358" s="13"/>
      <c r="K358" s="13"/>
      <c r="L358" s="198"/>
      <c r="M358" s="203"/>
      <c r="N358" s="204"/>
      <c r="O358" s="204"/>
      <c r="P358" s="204"/>
      <c r="Q358" s="204"/>
      <c r="R358" s="204"/>
      <c r="S358" s="204"/>
      <c r="T358" s="20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99" t="s">
        <v>185</v>
      </c>
      <c r="AU358" s="199" t="s">
        <v>83</v>
      </c>
      <c r="AV358" s="13" t="s">
        <v>83</v>
      </c>
      <c r="AW358" s="13" t="s">
        <v>30</v>
      </c>
      <c r="AX358" s="13" t="s">
        <v>81</v>
      </c>
      <c r="AY358" s="199" t="s">
        <v>174</v>
      </c>
    </row>
    <row r="359" s="2" customFormat="1" ht="24.15" customHeight="1">
      <c r="A359" s="38"/>
      <c r="B359" s="179"/>
      <c r="C359" s="221" t="s">
        <v>479</v>
      </c>
      <c r="D359" s="221" t="s">
        <v>446</v>
      </c>
      <c r="E359" s="222" t="s">
        <v>480</v>
      </c>
      <c r="F359" s="223" t="s">
        <v>481</v>
      </c>
      <c r="G359" s="224" t="s">
        <v>179</v>
      </c>
      <c r="H359" s="225">
        <v>34.484999999999999</v>
      </c>
      <c r="I359" s="226"/>
      <c r="J359" s="227">
        <f>ROUND(I359*H359,2)</f>
        <v>0</v>
      </c>
      <c r="K359" s="223" t="s">
        <v>180</v>
      </c>
      <c r="L359" s="228"/>
      <c r="M359" s="229" t="s">
        <v>1</v>
      </c>
      <c r="N359" s="230" t="s">
        <v>38</v>
      </c>
      <c r="O359" s="77"/>
      <c r="P359" s="189">
        <f>O359*H359</f>
        <v>0</v>
      </c>
      <c r="Q359" s="189">
        <v>0.025000000000000001</v>
      </c>
      <c r="R359" s="189">
        <f>Q359*H359</f>
        <v>0.86212500000000003</v>
      </c>
      <c r="S359" s="189">
        <v>0</v>
      </c>
      <c r="T359" s="190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91" t="s">
        <v>230</v>
      </c>
      <c r="AT359" s="191" t="s">
        <v>446</v>
      </c>
      <c r="AU359" s="191" t="s">
        <v>83</v>
      </c>
      <c r="AY359" s="19" t="s">
        <v>174</v>
      </c>
      <c r="BE359" s="192">
        <f>IF(N359="základní",J359,0)</f>
        <v>0</v>
      </c>
      <c r="BF359" s="192">
        <f>IF(N359="snížená",J359,0)</f>
        <v>0</v>
      </c>
      <c r="BG359" s="192">
        <f>IF(N359="zákl. přenesená",J359,0)</f>
        <v>0</v>
      </c>
      <c r="BH359" s="192">
        <f>IF(N359="sníž. přenesená",J359,0)</f>
        <v>0</v>
      </c>
      <c r="BI359" s="192">
        <f>IF(N359="nulová",J359,0)</f>
        <v>0</v>
      </c>
      <c r="BJ359" s="19" t="s">
        <v>81</v>
      </c>
      <c r="BK359" s="192">
        <f>ROUND(I359*H359,2)</f>
        <v>0</v>
      </c>
      <c r="BL359" s="19" t="s">
        <v>181</v>
      </c>
      <c r="BM359" s="191" t="s">
        <v>482</v>
      </c>
    </row>
    <row r="360" s="2" customFormat="1">
      <c r="A360" s="38"/>
      <c r="B360" s="39"/>
      <c r="C360" s="38"/>
      <c r="D360" s="193" t="s">
        <v>183</v>
      </c>
      <c r="E360" s="38"/>
      <c r="F360" s="194" t="s">
        <v>481</v>
      </c>
      <c r="G360" s="38"/>
      <c r="H360" s="38"/>
      <c r="I360" s="195"/>
      <c r="J360" s="38"/>
      <c r="K360" s="38"/>
      <c r="L360" s="39"/>
      <c r="M360" s="196"/>
      <c r="N360" s="197"/>
      <c r="O360" s="77"/>
      <c r="P360" s="77"/>
      <c r="Q360" s="77"/>
      <c r="R360" s="77"/>
      <c r="S360" s="77"/>
      <c r="T360" s="7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9" t="s">
        <v>183</v>
      </c>
      <c r="AU360" s="19" t="s">
        <v>83</v>
      </c>
    </row>
    <row r="361" s="13" customFormat="1">
      <c r="A361" s="13"/>
      <c r="B361" s="198"/>
      <c r="C361" s="13"/>
      <c r="D361" s="193" t="s">
        <v>185</v>
      </c>
      <c r="E361" s="13"/>
      <c r="F361" s="200" t="s">
        <v>483</v>
      </c>
      <c r="G361" s="13"/>
      <c r="H361" s="201">
        <v>34.484999999999999</v>
      </c>
      <c r="I361" s="202"/>
      <c r="J361" s="13"/>
      <c r="K361" s="13"/>
      <c r="L361" s="198"/>
      <c r="M361" s="203"/>
      <c r="N361" s="204"/>
      <c r="O361" s="204"/>
      <c r="P361" s="204"/>
      <c r="Q361" s="204"/>
      <c r="R361" s="204"/>
      <c r="S361" s="204"/>
      <c r="T361" s="20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9" t="s">
        <v>185</v>
      </c>
      <c r="AU361" s="199" t="s">
        <v>83</v>
      </c>
      <c r="AV361" s="13" t="s">
        <v>83</v>
      </c>
      <c r="AW361" s="13" t="s">
        <v>3</v>
      </c>
      <c r="AX361" s="13" t="s">
        <v>81</v>
      </c>
      <c r="AY361" s="199" t="s">
        <v>174</v>
      </c>
    </row>
    <row r="362" s="2" customFormat="1" ht="24.15" customHeight="1">
      <c r="A362" s="38"/>
      <c r="B362" s="179"/>
      <c r="C362" s="180" t="s">
        <v>484</v>
      </c>
      <c r="D362" s="180" t="s">
        <v>176</v>
      </c>
      <c r="E362" s="181" t="s">
        <v>485</v>
      </c>
      <c r="F362" s="182" t="s">
        <v>486</v>
      </c>
      <c r="G362" s="183" t="s">
        <v>179</v>
      </c>
      <c r="H362" s="184">
        <v>62.707999999999998</v>
      </c>
      <c r="I362" s="185"/>
      <c r="J362" s="186">
        <f>ROUND(I362*H362,2)</f>
        <v>0</v>
      </c>
      <c r="K362" s="182" t="s">
        <v>180</v>
      </c>
      <c r="L362" s="39"/>
      <c r="M362" s="187" t="s">
        <v>1</v>
      </c>
      <c r="N362" s="188" t="s">
        <v>38</v>
      </c>
      <c r="O362" s="77"/>
      <c r="P362" s="189">
        <f>O362*H362</f>
        <v>0</v>
      </c>
      <c r="Q362" s="189">
        <v>0.012080000000000001</v>
      </c>
      <c r="R362" s="189">
        <f>Q362*H362</f>
        <v>0.75751263999999996</v>
      </c>
      <c r="S362" s="189">
        <v>0</v>
      </c>
      <c r="T362" s="190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191" t="s">
        <v>181</v>
      </c>
      <c r="AT362" s="191" t="s">
        <v>176</v>
      </c>
      <c r="AU362" s="191" t="s">
        <v>83</v>
      </c>
      <c r="AY362" s="19" t="s">
        <v>174</v>
      </c>
      <c r="BE362" s="192">
        <f>IF(N362="základní",J362,0)</f>
        <v>0</v>
      </c>
      <c r="BF362" s="192">
        <f>IF(N362="snížená",J362,0)</f>
        <v>0</v>
      </c>
      <c r="BG362" s="192">
        <f>IF(N362="zákl. přenesená",J362,0)</f>
        <v>0</v>
      </c>
      <c r="BH362" s="192">
        <f>IF(N362="sníž. přenesená",J362,0)</f>
        <v>0</v>
      </c>
      <c r="BI362" s="192">
        <f>IF(N362="nulová",J362,0)</f>
        <v>0</v>
      </c>
      <c r="BJ362" s="19" t="s">
        <v>81</v>
      </c>
      <c r="BK362" s="192">
        <f>ROUND(I362*H362,2)</f>
        <v>0</v>
      </c>
      <c r="BL362" s="19" t="s">
        <v>181</v>
      </c>
      <c r="BM362" s="191" t="s">
        <v>487</v>
      </c>
    </row>
    <row r="363" s="2" customFormat="1">
      <c r="A363" s="38"/>
      <c r="B363" s="39"/>
      <c r="C363" s="38"/>
      <c r="D363" s="193" t="s">
        <v>183</v>
      </c>
      <c r="E363" s="38"/>
      <c r="F363" s="194" t="s">
        <v>488</v>
      </c>
      <c r="G363" s="38"/>
      <c r="H363" s="38"/>
      <c r="I363" s="195"/>
      <c r="J363" s="38"/>
      <c r="K363" s="38"/>
      <c r="L363" s="39"/>
      <c r="M363" s="196"/>
      <c r="N363" s="197"/>
      <c r="O363" s="77"/>
      <c r="P363" s="77"/>
      <c r="Q363" s="77"/>
      <c r="R363" s="77"/>
      <c r="S363" s="77"/>
      <c r="T363" s="7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9" t="s">
        <v>183</v>
      </c>
      <c r="AU363" s="19" t="s">
        <v>83</v>
      </c>
    </row>
    <row r="364" s="13" customFormat="1">
      <c r="A364" s="13"/>
      <c r="B364" s="198"/>
      <c r="C364" s="13"/>
      <c r="D364" s="193" t="s">
        <v>185</v>
      </c>
      <c r="E364" s="199" t="s">
        <v>1</v>
      </c>
      <c r="F364" s="200" t="s">
        <v>489</v>
      </c>
      <c r="G364" s="13"/>
      <c r="H364" s="201">
        <v>62.707999999999998</v>
      </c>
      <c r="I364" s="202"/>
      <c r="J364" s="13"/>
      <c r="K364" s="13"/>
      <c r="L364" s="198"/>
      <c r="M364" s="203"/>
      <c r="N364" s="204"/>
      <c r="O364" s="204"/>
      <c r="P364" s="204"/>
      <c r="Q364" s="204"/>
      <c r="R364" s="204"/>
      <c r="S364" s="204"/>
      <c r="T364" s="20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9" t="s">
        <v>185</v>
      </c>
      <c r="AU364" s="199" t="s">
        <v>83</v>
      </c>
      <c r="AV364" s="13" t="s">
        <v>83</v>
      </c>
      <c r="AW364" s="13" t="s">
        <v>30</v>
      </c>
      <c r="AX364" s="13" t="s">
        <v>73</v>
      </c>
      <c r="AY364" s="199" t="s">
        <v>174</v>
      </c>
    </row>
    <row r="365" s="14" customFormat="1">
      <c r="A365" s="14"/>
      <c r="B365" s="206"/>
      <c r="C365" s="14"/>
      <c r="D365" s="193" t="s">
        <v>185</v>
      </c>
      <c r="E365" s="207" t="s">
        <v>1</v>
      </c>
      <c r="F365" s="208" t="s">
        <v>199</v>
      </c>
      <c r="G365" s="14"/>
      <c r="H365" s="209">
        <v>62.707999999999998</v>
      </c>
      <c r="I365" s="210"/>
      <c r="J365" s="14"/>
      <c r="K365" s="14"/>
      <c r="L365" s="206"/>
      <c r="M365" s="211"/>
      <c r="N365" s="212"/>
      <c r="O365" s="212"/>
      <c r="P365" s="212"/>
      <c r="Q365" s="212"/>
      <c r="R365" s="212"/>
      <c r="S365" s="212"/>
      <c r="T365" s="21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07" t="s">
        <v>185</v>
      </c>
      <c r="AU365" s="207" t="s">
        <v>83</v>
      </c>
      <c r="AV365" s="14" t="s">
        <v>181</v>
      </c>
      <c r="AW365" s="14" t="s">
        <v>30</v>
      </c>
      <c r="AX365" s="14" t="s">
        <v>81</v>
      </c>
      <c r="AY365" s="207" t="s">
        <v>174</v>
      </c>
    </row>
    <row r="366" s="2" customFormat="1" ht="24.15" customHeight="1">
      <c r="A366" s="38"/>
      <c r="B366" s="179"/>
      <c r="C366" s="180" t="s">
        <v>490</v>
      </c>
      <c r="D366" s="180" t="s">
        <v>176</v>
      </c>
      <c r="E366" s="181" t="s">
        <v>491</v>
      </c>
      <c r="F366" s="182" t="s">
        <v>492</v>
      </c>
      <c r="G366" s="183" t="s">
        <v>179</v>
      </c>
      <c r="H366" s="184">
        <v>24.190000000000001</v>
      </c>
      <c r="I366" s="185"/>
      <c r="J366" s="186">
        <f>ROUND(I366*H366,2)</f>
        <v>0</v>
      </c>
      <c r="K366" s="182" t="s">
        <v>180</v>
      </c>
      <c r="L366" s="39"/>
      <c r="M366" s="187" t="s">
        <v>1</v>
      </c>
      <c r="N366" s="188" t="s">
        <v>38</v>
      </c>
      <c r="O366" s="77"/>
      <c r="P366" s="189">
        <f>O366*H366</f>
        <v>0</v>
      </c>
      <c r="Q366" s="189">
        <v>0.01166</v>
      </c>
      <c r="R366" s="189">
        <f>Q366*H366</f>
        <v>0.28205540000000001</v>
      </c>
      <c r="S366" s="189">
        <v>0</v>
      </c>
      <c r="T366" s="190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91" t="s">
        <v>181</v>
      </c>
      <c r="AT366" s="191" t="s">
        <v>176</v>
      </c>
      <c r="AU366" s="191" t="s">
        <v>83</v>
      </c>
      <c r="AY366" s="19" t="s">
        <v>174</v>
      </c>
      <c r="BE366" s="192">
        <f>IF(N366="základní",J366,0)</f>
        <v>0</v>
      </c>
      <c r="BF366" s="192">
        <f>IF(N366="snížená",J366,0)</f>
        <v>0</v>
      </c>
      <c r="BG366" s="192">
        <f>IF(N366="zákl. přenesená",J366,0)</f>
        <v>0</v>
      </c>
      <c r="BH366" s="192">
        <f>IF(N366="sníž. přenesená",J366,0)</f>
        <v>0</v>
      </c>
      <c r="BI366" s="192">
        <f>IF(N366="nulová",J366,0)</f>
        <v>0</v>
      </c>
      <c r="BJ366" s="19" t="s">
        <v>81</v>
      </c>
      <c r="BK366" s="192">
        <f>ROUND(I366*H366,2)</f>
        <v>0</v>
      </c>
      <c r="BL366" s="19" t="s">
        <v>181</v>
      </c>
      <c r="BM366" s="191" t="s">
        <v>493</v>
      </c>
    </row>
    <row r="367" s="2" customFormat="1">
      <c r="A367" s="38"/>
      <c r="B367" s="39"/>
      <c r="C367" s="38"/>
      <c r="D367" s="193" t="s">
        <v>183</v>
      </c>
      <c r="E367" s="38"/>
      <c r="F367" s="194" t="s">
        <v>494</v>
      </c>
      <c r="G367" s="38"/>
      <c r="H367" s="38"/>
      <c r="I367" s="195"/>
      <c r="J367" s="38"/>
      <c r="K367" s="38"/>
      <c r="L367" s="39"/>
      <c r="M367" s="196"/>
      <c r="N367" s="197"/>
      <c r="O367" s="77"/>
      <c r="P367" s="77"/>
      <c r="Q367" s="77"/>
      <c r="R367" s="77"/>
      <c r="S367" s="77"/>
      <c r="T367" s="7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9" t="s">
        <v>183</v>
      </c>
      <c r="AU367" s="19" t="s">
        <v>83</v>
      </c>
    </row>
    <row r="368" s="15" customFormat="1">
      <c r="A368" s="15"/>
      <c r="B368" s="214"/>
      <c r="C368" s="15"/>
      <c r="D368" s="193" t="s">
        <v>185</v>
      </c>
      <c r="E368" s="215" t="s">
        <v>1</v>
      </c>
      <c r="F368" s="216" t="s">
        <v>432</v>
      </c>
      <c r="G368" s="15"/>
      <c r="H368" s="215" t="s">
        <v>1</v>
      </c>
      <c r="I368" s="217"/>
      <c r="J368" s="15"/>
      <c r="K368" s="15"/>
      <c r="L368" s="214"/>
      <c r="M368" s="218"/>
      <c r="N368" s="219"/>
      <c r="O368" s="219"/>
      <c r="P368" s="219"/>
      <c r="Q368" s="219"/>
      <c r="R368" s="219"/>
      <c r="S368" s="219"/>
      <c r="T368" s="220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15" t="s">
        <v>185</v>
      </c>
      <c r="AU368" s="215" t="s">
        <v>83</v>
      </c>
      <c r="AV368" s="15" t="s">
        <v>81</v>
      </c>
      <c r="AW368" s="15" t="s">
        <v>30</v>
      </c>
      <c r="AX368" s="15" t="s">
        <v>73</v>
      </c>
      <c r="AY368" s="215" t="s">
        <v>174</v>
      </c>
    </row>
    <row r="369" s="13" customFormat="1">
      <c r="A369" s="13"/>
      <c r="B369" s="198"/>
      <c r="C369" s="13"/>
      <c r="D369" s="193" t="s">
        <v>185</v>
      </c>
      <c r="E369" s="199" t="s">
        <v>1</v>
      </c>
      <c r="F369" s="200" t="s">
        <v>439</v>
      </c>
      <c r="G369" s="13"/>
      <c r="H369" s="201">
        <v>24.190000000000001</v>
      </c>
      <c r="I369" s="202"/>
      <c r="J369" s="13"/>
      <c r="K369" s="13"/>
      <c r="L369" s="198"/>
      <c r="M369" s="203"/>
      <c r="N369" s="204"/>
      <c r="O369" s="204"/>
      <c r="P369" s="204"/>
      <c r="Q369" s="204"/>
      <c r="R369" s="204"/>
      <c r="S369" s="204"/>
      <c r="T369" s="20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9" t="s">
        <v>185</v>
      </c>
      <c r="AU369" s="199" t="s">
        <v>83</v>
      </c>
      <c r="AV369" s="13" t="s">
        <v>83</v>
      </c>
      <c r="AW369" s="13" t="s">
        <v>30</v>
      </c>
      <c r="AX369" s="13" t="s">
        <v>81</v>
      </c>
      <c r="AY369" s="199" t="s">
        <v>174</v>
      </c>
    </row>
    <row r="370" s="2" customFormat="1" ht="24.15" customHeight="1">
      <c r="A370" s="38"/>
      <c r="B370" s="179"/>
      <c r="C370" s="180" t="s">
        <v>495</v>
      </c>
      <c r="D370" s="180" t="s">
        <v>176</v>
      </c>
      <c r="E370" s="181" t="s">
        <v>496</v>
      </c>
      <c r="F370" s="182" t="s">
        <v>497</v>
      </c>
      <c r="G370" s="183" t="s">
        <v>179</v>
      </c>
      <c r="H370" s="184">
        <v>135.79499999999999</v>
      </c>
      <c r="I370" s="185"/>
      <c r="J370" s="186">
        <f>ROUND(I370*H370,2)</f>
        <v>0</v>
      </c>
      <c r="K370" s="182" t="s">
        <v>180</v>
      </c>
      <c r="L370" s="39"/>
      <c r="M370" s="187" t="s">
        <v>1</v>
      </c>
      <c r="N370" s="188" t="s">
        <v>38</v>
      </c>
      <c r="O370" s="77"/>
      <c r="P370" s="189">
        <f>O370*H370</f>
        <v>0</v>
      </c>
      <c r="Q370" s="189">
        <v>0.019390000000000001</v>
      </c>
      <c r="R370" s="189">
        <f>Q370*H370</f>
        <v>2.6330650499999999</v>
      </c>
      <c r="S370" s="189">
        <v>0</v>
      </c>
      <c r="T370" s="190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191" t="s">
        <v>181</v>
      </c>
      <c r="AT370" s="191" t="s">
        <v>176</v>
      </c>
      <c r="AU370" s="191" t="s">
        <v>83</v>
      </c>
      <c r="AY370" s="19" t="s">
        <v>174</v>
      </c>
      <c r="BE370" s="192">
        <f>IF(N370="základní",J370,0)</f>
        <v>0</v>
      </c>
      <c r="BF370" s="192">
        <f>IF(N370="snížená",J370,0)</f>
        <v>0</v>
      </c>
      <c r="BG370" s="192">
        <f>IF(N370="zákl. přenesená",J370,0)</f>
        <v>0</v>
      </c>
      <c r="BH370" s="192">
        <f>IF(N370="sníž. přenesená",J370,0)</f>
        <v>0</v>
      </c>
      <c r="BI370" s="192">
        <f>IF(N370="nulová",J370,0)</f>
        <v>0</v>
      </c>
      <c r="BJ370" s="19" t="s">
        <v>81</v>
      </c>
      <c r="BK370" s="192">
        <f>ROUND(I370*H370,2)</f>
        <v>0</v>
      </c>
      <c r="BL370" s="19" t="s">
        <v>181</v>
      </c>
      <c r="BM370" s="191" t="s">
        <v>498</v>
      </c>
    </row>
    <row r="371" s="2" customFormat="1">
      <c r="A371" s="38"/>
      <c r="B371" s="39"/>
      <c r="C371" s="38"/>
      <c r="D371" s="193" t="s">
        <v>183</v>
      </c>
      <c r="E371" s="38"/>
      <c r="F371" s="194" t="s">
        <v>499</v>
      </c>
      <c r="G371" s="38"/>
      <c r="H371" s="38"/>
      <c r="I371" s="195"/>
      <c r="J371" s="38"/>
      <c r="K371" s="38"/>
      <c r="L371" s="39"/>
      <c r="M371" s="196"/>
      <c r="N371" s="197"/>
      <c r="O371" s="77"/>
      <c r="P371" s="77"/>
      <c r="Q371" s="77"/>
      <c r="R371" s="77"/>
      <c r="S371" s="77"/>
      <c r="T371" s="7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9" t="s">
        <v>183</v>
      </c>
      <c r="AU371" s="19" t="s">
        <v>83</v>
      </c>
    </row>
    <row r="372" s="13" customFormat="1">
      <c r="A372" s="13"/>
      <c r="B372" s="198"/>
      <c r="C372" s="13"/>
      <c r="D372" s="193" t="s">
        <v>185</v>
      </c>
      <c r="E372" s="199" t="s">
        <v>1</v>
      </c>
      <c r="F372" s="200" t="s">
        <v>473</v>
      </c>
      <c r="G372" s="13"/>
      <c r="H372" s="201">
        <v>135.79499999999999</v>
      </c>
      <c r="I372" s="202"/>
      <c r="J372" s="13"/>
      <c r="K372" s="13"/>
      <c r="L372" s="198"/>
      <c r="M372" s="203"/>
      <c r="N372" s="204"/>
      <c r="O372" s="204"/>
      <c r="P372" s="204"/>
      <c r="Q372" s="204"/>
      <c r="R372" s="204"/>
      <c r="S372" s="204"/>
      <c r="T372" s="20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9" t="s">
        <v>185</v>
      </c>
      <c r="AU372" s="199" t="s">
        <v>83</v>
      </c>
      <c r="AV372" s="13" t="s">
        <v>83</v>
      </c>
      <c r="AW372" s="13" t="s">
        <v>30</v>
      </c>
      <c r="AX372" s="13" t="s">
        <v>81</v>
      </c>
      <c r="AY372" s="199" t="s">
        <v>174</v>
      </c>
    </row>
    <row r="373" s="2" customFormat="1" ht="21.75" customHeight="1">
      <c r="A373" s="38"/>
      <c r="B373" s="179"/>
      <c r="C373" s="180" t="s">
        <v>500</v>
      </c>
      <c r="D373" s="180" t="s">
        <v>176</v>
      </c>
      <c r="E373" s="181" t="s">
        <v>501</v>
      </c>
      <c r="F373" s="182" t="s">
        <v>502</v>
      </c>
      <c r="G373" s="183" t="s">
        <v>179</v>
      </c>
      <c r="H373" s="184">
        <v>62.707999999999998</v>
      </c>
      <c r="I373" s="185"/>
      <c r="J373" s="186">
        <f>ROUND(I373*H373,2)</f>
        <v>0</v>
      </c>
      <c r="K373" s="182" t="s">
        <v>180</v>
      </c>
      <c r="L373" s="39"/>
      <c r="M373" s="187" t="s">
        <v>1</v>
      </c>
      <c r="N373" s="188" t="s">
        <v>38</v>
      </c>
      <c r="O373" s="77"/>
      <c r="P373" s="189">
        <f>O373*H373</f>
        <v>0</v>
      </c>
      <c r="Q373" s="189">
        <v>0.016199999999999999</v>
      </c>
      <c r="R373" s="189">
        <f>Q373*H373</f>
        <v>1.0158695999999998</v>
      </c>
      <c r="S373" s="189">
        <v>0</v>
      </c>
      <c r="T373" s="190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91" t="s">
        <v>181</v>
      </c>
      <c r="AT373" s="191" t="s">
        <v>176</v>
      </c>
      <c r="AU373" s="191" t="s">
        <v>83</v>
      </c>
      <c r="AY373" s="19" t="s">
        <v>174</v>
      </c>
      <c r="BE373" s="192">
        <f>IF(N373="základní",J373,0)</f>
        <v>0</v>
      </c>
      <c r="BF373" s="192">
        <f>IF(N373="snížená",J373,0)</f>
        <v>0</v>
      </c>
      <c r="BG373" s="192">
        <f>IF(N373="zákl. přenesená",J373,0)</f>
        <v>0</v>
      </c>
      <c r="BH373" s="192">
        <f>IF(N373="sníž. přenesená",J373,0)</f>
        <v>0</v>
      </c>
      <c r="BI373" s="192">
        <f>IF(N373="nulová",J373,0)</f>
        <v>0</v>
      </c>
      <c r="BJ373" s="19" t="s">
        <v>81</v>
      </c>
      <c r="BK373" s="192">
        <f>ROUND(I373*H373,2)</f>
        <v>0</v>
      </c>
      <c r="BL373" s="19" t="s">
        <v>181</v>
      </c>
      <c r="BM373" s="191" t="s">
        <v>503</v>
      </c>
    </row>
    <row r="374" s="2" customFormat="1">
      <c r="A374" s="38"/>
      <c r="B374" s="39"/>
      <c r="C374" s="38"/>
      <c r="D374" s="193" t="s">
        <v>183</v>
      </c>
      <c r="E374" s="38"/>
      <c r="F374" s="194" t="s">
        <v>504</v>
      </c>
      <c r="G374" s="38"/>
      <c r="H374" s="38"/>
      <c r="I374" s="195"/>
      <c r="J374" s="38"/>
      <c r="K374" s="38"/>
      <c r="L374" s="39"/>
      <c r="M374" s="196"/>
      <c r="N374" s="197"/>
      <c r="O374" s="77"/>
      <c r="P374" s="77"/>
      <c r="Q374" s="77"/>
      <c r="R374" s="77"/>
      <c r="S374" s="77"/>
      <c r="T374" s="7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9" t="s">
        <v>183</v>
      </c>
      <c r="AU374" s="19" t="s">
        <v>83</v>
      </c>
    </row>
    <row r="375" s="13" customFormat="1">
      <c r="A375" s="13"/>
      <c r="B375" s="198"/>
      <c r="C375" s="13"/>
      <c r="D375" s="193" t="s">
        <v>185</v>
      </c>
      <c r="E375" s="199" t="s">
        <v>1</v>
      </c>
      <c r="F375" s="200" t="s">
        <v>489</v>
      </c>
      <c r="G375" s="13"/>
      <c r="H375" s="201">
        <v>62.707999999999998</v>
      </c>
      <c r="I375" s="202"/>
      <c r="J375" s="13"/>
      <c r="K375" s="13"/>
      <c r="L375" s="198"/>
      <c r="M375" s="203"/>
      <c r="N375" s="204"/>
      <c r="O375" s="204"/>
      <c r="P375" s="204"/>
      <c r="Q375" s="204"/>
      <c r="R375" s="204"/>
      <c r="S375" s="204"/>
      <c r="T375" s="20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9" t="s">
        <v>185</v>
      </c>
      <c r="AU375" s="199" t="s">
        <v>83</v>
      </c>
      <c r="AV375" s="13" t="s">
        <v>83</v>
      </c>
      <c r="AW375" s="13" t="s">
        <v>30</v>
      </c>
      <c r="AX375" s="13" t="s">
        <v>73</v>
      </c>
      <c r="AY375" s="199" t="s">
        <v>174</v>
      </c>
    </row>
    <row r="376" s="14" customFormat="1">
      <c r="A376" s="14"/>
      <c r="B376" s="206"/>
      <c r="C376" s="14"/>
      <c r="D376" s="193" t="s">
        <v>185</v>
      </c>
      <c r="E376" s="207" t="s">
        <v>1</v>
      </c>
      <c r="F376" s="208" t="s">
        <v>199</v>
      </c>
      <c r="G376" s="14"/>
      <c r="H376" s="209">
        <v>62.707999999999998</v>
      </c>
      <c r="I376" s="210"/>
      <c r="J376" s="14"/>
      <c r="K376" s="14"/>
      <c r="L376" s="206"/>
      <c r="M376" s="211"/>
      <c r="N376" s="212"/>
      <c r="O376" s="212"/>
      <c r="P376" s="212"/>
      <c r="Q376" s="212"/>
      <c r="R376" s="212"/>
      <c r="S376" s="212"/>
      <c r="T376" s="21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07" t="s">
        <v>185</v>
      </c>
      <c r="AU376" s="207" t="s">
        <v>83</v>
      </c>
      <c r="AV376" s="14" t="s">
        <v>181</v>
      </c>
      <c r="AW376" s="14" t="s">
        <v>30</v>
      </c>
      <c r="AX376" s="14" t="s">
        <v>81</v>
      </c>
      <c r="AY376" s="207" t="s">
        <v>174</v>
      </c>
    </row>
    <row r="377" s="2" customFormat="1" ht="16.5" customHeight="1">
      <c r="A377" s="38"/>
      <c r="B377" s="179"/>
      <c r="C377" s="180" t="s">
        <v>505</v>
      </c>
      <c r="D377" s="180" t="s">
        <v>176</v>
      </c>
      <c r="E377" s="181" t="s">
        <v>506</v>
      </c>
      <c r="F377" s="182" t="s">
        <v>507</v>
      </c>
      <c r="G377" s="183" t="s">
        <v>179</v>
      </c>
      <c r="H377" s="184">
        <v>62.707999999999998</v>
      </c>
      <c r="I377" s="185"/>
      <c r="J377" s="186">
        <f>ROUND(I377*H377,2)</f>
        <v>0</v>
      </c>
      <c r="K377" s="182" t="s">
        <v>180</v>
      </c>
      <c r="L377" s="39"/>
      <c r="M377" s="187" t="s">
        <v>1</v>
      </c>
      <c r="N377" s="188" t="s">
        <v>38</v>
      </c>
      <c r="O377" s="77"/>
      <c r="P377" s="189">
        <f>O377*H377</f>
        <v>0</v>
      </c>
      <c r="Q377" s="189">
        <v>0.0040000000000000001</v>
      </c>
      <c r="R377" s="189">
        <f>Q377*H377</f>
        <v>0.250832</v>
      </c>
      <c r="S377" s="189">
        <v>0</v>
      </c>
      <c r="T377" s="190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191" t="s">
        <v>181</v>
      </c>
      <c r="AT377" s="191" t="s">
        <v>176</v>
      </c>
      <c r="AU377" s="191" t="s">
        <v>83</v>
      </c>
      <c r="AY377" s="19" t="s">
        <v>174</v>
      </c>
      <c r="BE377" s="192">
        <f>IF(N377="základní",J377,0)</f>
        <v>0</v>
      </c>
      <c r="BF377" s="192">
        <f>IF(N377="snížená",J377,0)</f>
        <v>0</v>
      </c>
      <c r="BG377" s="192">
        <f>IF(N377="zákl. přenesená",J377,0)</f>
        <v>0</v>
      </c>
      <c r="BH377" s="192">
        <f>IF(N377="sníž. přenesená",J377,0)</f>
        <v>0</v>
      </c>
      <c r="BI377" s="192">
        <f>IF(N377="nulová",J377,0)</f>
        <v>0</v>
      </c>
      <c r="BJ377" s="19" t="s">
        <v>81</v>
      </c>
      <c r="BK377" s="192">
        <f>ROUND(I377*H377,2)</f>
        <v>0</v>
      </c>
      <c r="BL377" s="19" t="s">
        <v>181</v>
      </c>
      <c r="BM377" s="191" t="s">
        <v>508</v>
      </c>
    </row>
    <row r="378" s="2" customFormat="1">
      <c r="A378" s="38"/>
      <c r="B378" s="39"/>
      <c r="C378" s="38"/>
      <c r="D378" s="193" t="s">
        <v>183</v>
      </c>
      <c r="E378" s="38"/>
      <c r="F378" s="194" t="s">
        <v>509</v>
      </c>
      <c r="G378" s="38"/>
      <c r="H378" s="38"/>
      <c r="I378" s="195"/>
      <c r="J378" s="38"/>
      <c r="K378" s="38"/>
      <c r="L378" s="39"/>
      <c r="M378" s="196"/>
      <c r="N378" s="197"/>
      <c r="O378" s="77"/>
      <c r="P378" s="77"/>
      <c r="Q378" s="77"/>
      <c r="R378" s="77"/>
      <c r="S378" s="77"/>
      <c r="T378" s="7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9" t="s">
        <v>183</v>
      </c>
      <c r="AU378" s="19" t="s">
        <v>83</v>
      </c>
    </row>
    <row r="379" s="13" customFormat="1">
      <c r="A379" s="13"/>
      <c r="B379" s="198"/>
      <c r="C379" s="13"/>
      <c r="D379" s="193" t="s">
        <v>185</v>
      </c>
      <c r="E379" s="199" t="s">
        <v>1</v>
      </c>
      <c r="F379" s="200" t="s">
        <v>489</v>
      </c>
      <c r="G379" s="13"/>
      <c r="H379" s="201">
        <v>62.707999999999998</v>
      </c>
      <c r="I379" s="202"/>
      <c r="J379" s="13"/>
      <c r="K379" s="13"/>
      <c r="L379" s="198"/>
      <c r="M379" s="203"/>
      <c r="N379" s="204"/>
      <c r="O379" s="204"/>
      <c r="P379" s="204"/>
      <c r="Q379" s="204"/>
      <c r="R379" s="204"/>
      <c r="S379" s="204"/>
      <c r="T379" s="20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99" t="s">
        <v>185</v>
      </c>
      <c r="AU379" s="199" t="s">
        <v>83</v>
      </c>
      <c r="AV379" s="13" t="s">
        <v>83</v>
      </c>
      <c r="AW379" s="13" t="s">
        <v>30</v>
      </c>
      <c r="AX379" s="13" t="s">
        <v>73</v>
      </c>
      <c r="AY379" s="199" t="s">
        <v>174</v>
      </c>
    </row>
    <row r="380" s="14" customFormat="1">
      <c r="A380" s="14"/>
      <c r="B380" s="206"/>
      <c r="C380" s="14"/>
      <c r="D380" s="193" t="s">
        <v>185</v>
      </c>
      <c r="E380" s="207" t="s">
        <v>1</v>
      </c>
      <c r="F380" s="208" t="s">
        <v>199</v>
      </c>
      <c r="G380" s="14"/>
      <c r="H380" s="209">
        <v>62.707999999999998</v>
      </c>
      <c r="I380" s="210"/>
      <c r="J380" s="14"/>
      <c r="K380" s="14"/>
      <c r="L380" s="206"/>
      <c r="M380" s="211"/>
      <c r="N380" s="212"/>
      <c r="O380" s="212"/>
      <c r="P380" s="212"/>
      <c r="Q380" s="212"/>
      <c r="R380" s="212"/>
      <c r="S380" s="212"/>
      <c r="T380" s="21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07" t="s">
        <v>185</v>
      </c>
      <c r="AU380" s="207" t="s">
        <v>83</v>
      </c>
      <c r="AV380" s="14" t="s">
        <v>181</v>
      </c>
      <c r="AW380" s="14" t="s">
        <v>30</v>
      </c>
      <c r="AX380" s="14" t="s">
        <v>81</v>
      </c>
      <c r="AY380" s="207" t="s">
        <v>174</v>
      </c>
    </row>
    <row r="381" s="2" customFormat="1" ht="37.8" customHeight="1">
      <c r="A381" s="38"/>
      <c r="B381" s="179"/>
      <c r="C381" s="180" t="s">
        <v>510</v>
      </c>
      <c r="D381" s="180" t="s">
        <v>176</v>
      </c>
      <c r="E381" s="181" t="s">
        <v>511</v>
      </c>
      <c r="F381" s="182" t="s">
        <v>512</v>
      </c>
      <c r="G381" s="183" t="s">
        <v>513</v>
      </c>
      <c r="H381" s="184">
        <v>1</v>
      </c>
      <c r="I381" s="185"/>
      <c r="J381" s="186">
        <f>ROUND(I381*H381,2)</f>
        <v>0</v>
      </c>
      <c r="K381" s="182" t="s">
        <v>1</v>
      </c>
      <c r="L381" s="39"/>
      <c r="M381" s="187" t="s">
        <v>1</v>
      </c>
      <c r="N381" s="188" t="s">
        <v>38</v>
      </c>
      <c r="O381" s="77"/>
      <c r="P381" s="189">
        <f>O381*H381</f>
        <v>0</v>
      </c>
      <c r="Q381" s="189">
        <v>0</v>
      </c>
      <c r="R381" s="189">
        <f>Q381*H381</f>
        <v>0</v>
      </c>
      <c r="S381" s="189">
        <v>0</v>
      </c>
      <c r="T381" s="190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91" t="s">
        <v>181</v>
      </c>
      <c r="AT381" s="191" t="s">
        <v>176</v>
      </c>
      <c r="AU381" s="191" t="s">
        <v>83</v>
      </c>
      <c r="AY381" s="19" t="s">
        <v>174</v>
      </c>
      <c r="BE381" s="192">
        <f>IF(N381="základní",J381,0)</f>
        <v>0</v>
      </c>
      <c r="BF381" s="192">
        <f>IF(N381="snížená",J381,0)</f>
        <v>0</v>
      </c>
      <c r="BG381" s="192">
        <f>IF(N381="zákl. přenesená",J381,0)</f>
        <v>0</v>
      </c>
      <c r="BH381" s="192">
        <f>IF(N381="sníž. přenesená",J381,0)</f>
        <v>0</v>
      </c>
      <c r="BI381" s="192">
        <f>IF(N381="nulová",J381,0)</f>
        <v>0</v>
      </c>
      <c r="BJ381" s="19" t="s">
        <v>81</v>
      </c>
      <c r="BK381" s="192">
        <f>ROUND(I381*H381,2)</f>
        <v>0</v>
      </c>
      <c r="BL381" s="19" t="s">
        <v>181</v>
      </c>
      <c r="BM381" s="191" t="s">
        <v>514</v>
      </c>
    </row>
    <row r="382" s="2" customFormat="1">
      <c r="A382" s="38"/>
      <c r="B382" s="39"/>
      <c r="C382" s="38"/>
      <c r="D382" s="193" t="s">
        <v>183</v>
      </c>
      <c r="E382" s="38"/>
      <c r="F382" s="194" t="s">
        <v>512</v>
      </c>
      <c r="G382" s="38"/>
      <c r="H382" s="38"/>
      <c r="I382" s="195"/>
      <c r="J382" s="38"/>
      <c r="K382" s="38"/>
      <c r="L382" s="39"/>
      <c r="M382" s="196"/>
      <c r="N382" s="197"/>
      <c r="O382" s="77"/>
      <c r="P382" s="77"/>
      <c r="Q382" s="77"/>
      <c r="R382" s="77"/>
      <c r="S382" s="77"/>
      <c r="T382" s="7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9" t="s">
        <v>183</v>
      </c>
      <c r="AU382" s="19" t="s">
        <v>83</v>
      </c>
    </row>
    <row r="383" s="15" customFormat="1">
      <c r="A383" s="15"/>
      <c r="B383" s="214"/>
      <c r="C383" s="15"/>
      <c r="D383" s="193" t="s">
        <v>185</v>
      </c>
      <c r="E383" s="215" t="s">
        <v>1</v>
      </c>
      <c r="F383" s="216" t="s">
        <v>515</v>
      </c>
      <c r="G383" s="15"/>
      <c r="H383" s="215" t="s">
        <v>1</v>
      </c>
      <c r="I383" s="217"/>
      <c r="J383" s="15"/>
      <c r="K383" s="15"/>
      <c r="L383" s="214"/>
      <c r="M383" s="218"/>
      <c r="N383" s="219"/>
      <c r="O383" s="219"/>
      <c r="P383" s="219"/>
      <c r="Q383" s="219"/>
      <c r="R383" s="219"/>
      <c r="S383" s="219"/>
      <c r="T383" s="220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15" t="s">
        <v>185</v>
      </c>
      <c r="AU383" s="215" t="s">
        <v>83</v>
      </c>
      <c r="AV383" s="15" t="s">
        <v>81</v>
      </c>
      <c r="AW383" s="15" t="s">
        <v>30</v>
      </c>
      <c r="AX383" s="15" t="s">
        <v>73</v>
      </c>
      <c r="AY383" s="215" t="s">
        <v>174</v>
      </c>
    </row>
    <row r="384" s="13" customFormat="1">
      <c r="A384" s="13"/>
      <c r="B384" s="198"/>
      <c r="C384" s="13"/>
      <c r="D384" s="193" t="s">
        <v>185</v>
      </c>
      <c r="E384" s="199" t="s">
        <v>1</v>
      </c>
      <c r="F384" s="200" t="s">
        <v>516</v>
      </c>
      <c r="G384" s="13"/>
      <c r="H384" s="201">
        <v>1</v>
      </c>
      <c r="I384" s="202"/>
      <c r="J384" s="13"/>
      <c r="K384" s="13"/>
      <c r="L384" s="198"/>
      <c r="M384" s="203"/>
      <c r="N384" s="204"/>
      <c r="O384" s="204"/>
      <c r="P384" s="204"/>
      <c r="Q384" s="204"/>
      <c r="R384" s="204"/>
      <c r="S384" s="204"/>
      <c r="T384" s="20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99" t="s">
        <v>185</v>
      </c>
      <c r="AU384" s="199" t="s">
        <v>83</v>
      </c>
      <c r="AV384" s="13" t="s">
        <v>83</v>
      </c>
      <c r="AW384" s="13" t="s">
        <v>30</v>
      </c>
      <c r="AX384" s="13" t="s">
        <v>81</v>
      </c>
      <c r="AY384" s="199" t="s">
        <v>174</v>
      </c>
    </row>
    <row r="385" s="2" customFormat="1" ht="24.15" customHeight="1">
      <c r="A385" s="38"/>
      <c r="B385" s="179"/>
      <c r="C385" s="180" t="s">
        <v>517</v>
      </c>
      <c r="D385" s="180" t="s">
        <v>176</v>
      </c>
      <c r="E385" s="181" t="s">
        <v>518</v>
      </c>
      <c r="F385" s="182" t="s">
        <v>519</v>
      </c>
      <c r="G385" s="183" t="s">
        <v>179</v>
      </c>
      <c r="H385" s="184">
        <v>15</v>
      </c>
      <c r="I385" s="185"/>
      <c r="J385" s="186">
        <f>ROUND(I385*H385,2)</f>
        <v>0</v>
      </c>
      <c r="K385" s="182" t="s">
        <v>180</v>
      </c>
      <c r="L385" s="39"/>
      <c r="M385" s="187" t="s">
        <v>1</v>
      </c>
      <c r="N385" s="188" t="s">
        <v>38</v>
      </c>
      <c r="O385" s="77"/>
      <c r="P385" s="189">
        <f>O385*H385</f>
        <v>0</v>
      </c>
      <c r="Q385" s="189">
        <v>2.1999999999999999E-05</v>
      </c>
      <c r="R385" s="189">
        <f>Q385*H385</f>
        <v>0.00033</v>
      </c>
      <c r="S385" s="189">
        <v>1.0000000000000001E-05</v>
      </c>
      <c r="T385" s="190">
        <f>S385*H385</f>
        <v>0.00015000000000000001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91" t="s">
        <v>181</v>
      </c>
      <c r="AT385" s="191" t="s">
        <v>176</v>
      </c>
      <c r="AU385" s="191" t="s">
        <v>83</v>
      </c>
      <c r="AY385" s="19" t="s">
        <v>174</v>
      </c>
      <c r="BE385" s="192">
        <f>IF(N385="základní",J385,0)</f>
        <v>0</v>
      </c>
      <c r="BF385" s="192">
        <f>IF(N385="snížená",J385,0)</f>
        <v>0</v>
      </c>
      <c r="BG385" s="192">
        <f>IF(N385="zákl. přenesená",J385,0)</f>
        <v>0</v>
      </c>
      <c r="BH385" s="192">
        <f>IF(N385="sníž. přenesená",J385,0)</f>
        <v>0</v>
      </c>
      <c r="BI385" s="192">
        <f>IF(N385="nulová",J385,0)</f>
        <v>0</v>
      </c>
      <c r="BJ385" s="19" t="s">
        <v>81</v>
      </c>
      <c r="BK385" s="192">
        <f>ROUND(I385*H385,2)</f>
        <v>0</v>
      </c>
      <c r="BL385" s="19" t="s">
        <v>181</v>
      </c>
      <c r="BM385" s="191" t="s">
        <v>520</v>
      </c>
    </row>
    <row r="386" s="2" customFormat="1">
      <c r="A386" s="38"/>
      <c r="B386" s="39"/>
      <c r="C386" s="38"/>
      <c r="D386" s="193" t="s">
        <v>183</v>
      </c>
      <c r="E386" s="38"/>
      <c r="F386" s="194" t="s">
        <v>521</v>
      </c>
      <c r="G386" s="38"/>
      <c r="H386" s="38"/>
      <c r="I386" s="195"/>
      <c r="J386" s="38"/>
      <c r="K386" s="38"/>
      <c r="L386" s="39"/>
      <c r="M386" s="196"/>
      <c r="N386" s="197"/>
      <c r="O386" s="77"/>
      <c r="P386" s="77"/>
      <c r="Q386" s="77"/>
      <c r="R386" s="77"/>
      <c r="S386" s="77"/>
      <c r="T386" s="7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9" t="s">
        <v>183</v>
      </c>
      <c r="AU386" s="19" t="s">
        <v>83</v>
      </c>
    </row>
    <row r="387" s="13" customFormat="1">
      <c r="A387" s="13"/>
      <c r="B387" s="198"/>
      <c r="C387" s="13"/>
      <c r="D387" s="193" t="s">
        <v>185</v>
      </c>
      <c r="E387" s="199" t="s">
        <v>1</v>
      </c>
      <c r="F387" s="200" t="s">
        <v>522</v>
      </c>
      <c r="G387" s="13"/>
      <c r="H387" s="201">
        <v>15</v>
      </c>
      <c r="I387" s="202"/>
      <c r="J387" s="13"/>
      <c r="K387" s="13"/>
      <c r="L387" s="198"/>
      <c r="M387" s="203"/>
      <c r="N387" s="204"/>
      <c r="O387" s="204"/>
      <c r="P387" s="204"/>
      <c r="Q387" s="204"/>
      <c r="R387" s="204"/>
      <c r="S387" s="204"/>
      <c r="T387" s="20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9" t="s">
        <v>185</v>
      </c>
      <c r="AU387" s="199" t="s">
        <v>83</v>
      </c>
      <c r="AV387" s="13" t="s">
        <v>83</v>
      </c>
      <c r="AW387" s="13" t="s">
        <v>30</v>
      </c>
      <c r="AX387" s="13" t="s">
        <v>81</v>
      </c>
      <c r="AY387" s="199" t="s">
        <v>174</v>
      </c>
    </row>
    <row r="388" s="2" customFormat="1" ht="16.5" customHeight="1">
      <c r="A388" s="38"/>
      <c r="B388" s="179"/>
      <c r="C388" s="180" t="s">
        <v>523</v>
      </c>
      <c r="D388" s="180" t="s">
        <v>176</v>
      </c>
      <c r="E388" s="181" t="s">
        <v>524</v>
      </c>
      <c r="F388" s="182" t="s">
        <v>525</v>
      </c>
      <c r="G388" s="183" t="s">
        <v>179</v>
      </c>
      <c r="H388" s="184">
        <v>198.50299999999999</v>
      </c>
      <c r="I388" s="185"/>
      <c r="J388" s="186">
        <f>ROUND(I388*H388,2)</f>
        <v>0</v>
      </c>
      <c r="K388" s="182" t="s">
        <v>180</v>
      </c>
      <c r="L388" s="39"/>
      <c r="M388" s="187" t="s">
        <v>1</v>
      </c>
      <c r="N388" s="188" t="s">
        <v>38</v>
      </c>
      <c r="O388" s="77"/>
      <c r="P388" s="189">
        <f>O388*H388</f>
        <v>0</v>
      </c>
      <c r="Q388" s="189">
        <v>0</v>
      </c>
      <c r="R388" s="189">
        <f>Q388*H388</f>
        <v>0</v>
      </c>
      <c r="S388" s="189">
        <v>0</v>
      </c>
      <c r="T388" s="190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191" t="s">
        <v>181</v>
      </c>
      <c r="AT388" s="191" t="s">
        <v>176</v>
      </c>
      <c r="AU388" s="191" t="s">
        <v>83</v>
      </c>
      <c r="AY388" s="19" t="s">
        <v>174</v>
      </c>
      <c r="BE388" s="192">
        <f>IF(N388="základní",J388,0)</f>
        <v>0</v>
      </c>
      <c r="BF388" s="192">
        <f>IF(N388="snížená",J388,0)</f>
        <v>0</v>
      </c>
      <c r="BG388" s="192">
        <f>IF(N388="zákl. přenesená",J388,0)</f>
        <v>0</v>
      </c>
      <c r="BH388" s="192">
        <f>IF(N388="sníž. přenesená",J388,0)</f>
        <v>0</v>
      </c>
      <c r="BI388" s="192">
        <f>IF(N388="nulová",J388,0)</f>
        <v>0</v>
      </c>
      <c r="BJ388" s="19" t="s">
        <v>81</v>
      </c>
      <c r="BK388" s="192">
        <f>ROUND(I388*H388,2)</f>
        <v>0</v>
      </c>
      <c r="BL388" s="19" t="s">
        <v>181</v>
      </c>
      <c r="BM388" s="191" t="s">
        <v>526</v>
      </c>
    </row>
    <row r="389" s="2" customFormat="1">
      <c r="A389" s="38"/>
      <c r="B389" s="39"/>
      <c r="C389" s="38"/>
      <c r="D389" s="193" t="s">
        <v>183</v>
      </c>
      <c r="E389" s="38"/>
      <c r="F389" s="194" t="s">
        <v>527</v>
      </c>
      <c r="G389" s="38"/>
      <c r="H389" s="38"/>
      <c r="I389" s="195"/>
      <c r="J389" s="38"/>
      <c r="K389" s="38"/>
      <c r="L389" s="39"/>
      <c r="M389" s="196"/>
      <c r="N389" s="197"/>
      <c r="O389" s="77"/>
      <c r="P389" s="77"/>
      <c r="Q389" s="77"/>
      <c r="R389" s="77"/>
      <c r="S389" s="77"/>
      <c r="T389" s="7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9" t="s">
        <v>183</v>
      </c>
      <c r="AU389" s="19" t="s">
        <v>83</v>
      </c>
    </row>
    <row r="390" s="13" customFormat="1">
      <c r="A390" s="13"/>
      <c r="B390" s="198"/>
      <c r="C390" s="13"/>
      <c r="D390" s="193" t="s">
        <v>185</v>
      </c>
      <c r="E390" s="199" t="s">
        <v>1</v>
      </c>
      <c r="F390" s="200" t="s">
        <v>473</v>
      </c>
      <c r="G390" s="13"/>
      <c r="H390" s="201">
        <v>135.79499999999999</v>
      </c>
      <c r="I390" s="202"/>
      <c r="J390" s="13"/>
      <c r="K390" s="13"/>
      <c r="L390" s="198"/>
      <c r="M390" s="203"/>
      <c r="N390" s="204"/>
      <c r="O390" s="204"/>
      <c r="P390" s="204"/>
      <c r="Q390" s="204"/>
      <c r="R390" s="204"/>
      <c r="S390" s="204"/>
      <c r="T390" s="20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99" t="s">
        <v>185</v>
      </c>
      <c r="AU390" s="199" t="s">
        <v>83</v>
      </c>
      <c r="AV390" s="13" t="s">
        <v>83</v>
      </c>
      <c r="AW390" s="13" t="s">
        <v>30</v>
      </c>
      <c r="AX390" s="13" t="s">
        <v>73</v>
      </c>
      <c r="AY390" s="199" t="s">
        <v>174</v>
      </c>
    </row>
    <row r="391" s="13" customFormat="1">
      <c r="A391" s="13"/>
      <c r="B391" s="198"/>
      <c r="C391" s="13"/>
      <c r="D391" s="193" t="s">
        <v>185</v>
      </c>
      <c r="E391" s="199" t="s">
        <v>1</v>
      </c>
      <c r="F391" s="200" t="s">
        <v>489</v>
      </c>
      <c r="G391" s="13"/>
      <c r="H391" s="201">
        <v>62.707999999999998</v>
      </c>
      <c r="I391" s="202"/>
      <c r="J391" s="13"/>
      <c r="K391" s="13"/>
      <c r="L391" s="198"/>
      <c r="M391" s="203"/>
      <c r="N391" s="204"/>
      <c r="O391" s="204"/>
      <c r="P391" s="204"/>
      <c r="Q391" s="204"/>
      <c r="R391" s="204"/>
      <c r="S391" s="204"/>
      <c r="T391" s="20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9" t="s">
        <v>185</v>
      </c>
      <c r="AU391" s="199" t="s">
        <v>83</v>
      </c>
      <c r="AV391" s="13" t="s">
        <v>83</v>
      </c>
      <c r="AW391" s="13" t="s">
        <v>30</v>
      </c>
      <c r="AX391" s="13" t="s">
        <v>73</v>
      </c>
      <c r="AY391" s="199" t="s">
        <v>174</v>
      </c>
    </row>
    <row r="392" s="14" customFormat="1">
      <c r="A392" s="14"/>
      <c r="B392" s="206"/>
      <c r="C392" s="14"/>
      <c r="D392" s="193" t="s">
        <v>185</v>
      </c>
      <c r="E392" s="207" t="s">
        <v>1</v>
      </c>
      <c r="F392" s="208" t="s">
        <v>199</v>
      </c>
      <c r="G392" s="14"/>
      <c r="H392" s="209">
        <v>198.50299999999999</v>
      </c>
      <c r="I392" s="210"/>
      <c r="J392" s="14"/>
      <c r="K392" s="14"/>
      <c r="L392" s="206"/>
      <c r="M392" s="211"/>
      <c r="N392" s="212"/>
      <c r="O392" s="212"/>
      <c r="P392" s="212"/>
      <c r="Q392" s="212"/>
      <c r="R392" s="212"/>
      <c r="S392" s="212"/>
      <c r="T392" s="21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07" t="s">
        <v>185</v>
      </c>
      <c r="AU392" s="207" t="s">
        <v>83</v>
      </c>
      <c r="AV392" s="14" t="s">
        <v>181</v>
      </c>
      <c r="AW392" s="14" t="s">
        <v>30</v>
      </c>
      <c r="AX392" s="14" t="s">
        <v>81</v>
      </c>
      <c r="AY392" s="207" t="s">
        <v>174</v>
      </c>
    </row>
    <row r="393" s="12" customFormat="1" ht="22.8" customHeight="1">
      <c r="A393" s="12"/>
      <c r="B393" s="166"/>
      <c r="C393" s="12"/>
      <c r="D393" s="167" t="s">
        <v>72</v>
      </c>
      <c r="E393" s="177" t="s">
        <v>238</v>
      </c>
      <c r="F393" s="177" t="s">
        <v>528</v>
      </c>
      <c r="G393" s="12"/>
      <c r="H393" s="12"/>
      <c r="I393" s="169"/>
      <c r="J393" s="178">
        <f>BK393</f>
        <v>0</v>
      </c>
      <c r="K393" s="12"/>
      <c r="L393" s="166"/>
      <c r="M393" s="171"/>
      <c r="N393" s="172"/>
      <c r="O393" s="172"/>
      <c r="P393" s="173">
        <f>SUM(P394:P486)</f>
        <v>0</v>
      </c>
      <c r="Q393" s="172"/>
      <c r="R393" s="173">
        <f>SUM(R394:R486)</f>
        <v>0.054829349999999992</v>
      </c>
      <c r="S393" s="172"/>
      <c r="T393" s="174">
        <f>SUM(T394:T486)</f>
        <v>28.502085800000003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167" t="s">
        <v>81</v>
      </c>
      <c r="AT393" s="175" t="s">
        <v>72</v>
      </c>
      <c r="AU393" s="175" t="s">
        <v>81</v>
      </c>
      <c r="AY393" s="167" t="s">
        <v>174</v>
      </c>
      <c r="BK393" s="176">
        <f>SUM(BK394:BK486)</f>
        <v>0</v>
      </c>
    </row>
    <row r="394" s="2" customFormat="1" ht="33" customHeight="1">
      <c r="A394" s="38"/>
      <c r="B394" s="179"/>
      <c r="C394" s="180" t="s">
        <v>529</v>
      </c>
      <c r="D394" s="180" t="s">
        <v>176</v>
      </c>
      <c r="E394" s="181" t="s">
        <v>530</v>
      </c>
      <c r="F394" s="182" t="s">
        <v>531</v>
      </c>
      <c r="G394" s="183" t="s">
        <v>179</v>
      </c>
      <c r="H394" s="184">
        <v>1806.24</v>
      </c>
      <c r="I394" s="185"/>
      <c r="J394" s="186">
        <f>ROUND(I394*H394,2)</f>
        <v>0</v>
      </c>
      <c r="K394" s="182" t="s">
        <v>180</v>
      </c>
      <c r="L394" s="39"/>
      <c r="M394" s="187" t="s">
        <v>1</v>
      </c>
      <c r="N394" s="188" t="s">
        <v>38</v>
      </c>
      <c r="O394" s="77"/>
      <c r="P394" s="189">
        <f>O394*H394</f>
        <v>0</v>
      </c>
      <c r="Q394" s="189">
        <v>0</v>
      </c>
      <c r="R394" s="189">
        <f>Q394*H394</f>
        <v>0</v>
      </c>
      <c r="S394" s="189">
        <v>0</v>
      </c>
      <c r="T394" s="190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191" t="s">
        <v>181</v>
      </c>
      <c r="AT394" s="191" t="s">
        <v>176</v>
      </c>
      <c r="AU394" s="191" t="s">
        <v>83</v>
      </c>
      <c r="AY394" s="19" t="s">
        <v>174</v>
      </c>
      <c r="BE394" s="192">
        <f>IF(N394="základní",J394,0)</f>
        <v>0</v>
      </c>
      <c r="BF394" s="192">
        <f>IF(N394="snížená",J394,0)</f>
        <v>0</v>
      </c>
      <c r="BG394" s="192">
        <f>IF(N394="zákl. přenesená",J394,0)</f>
        <v>0</v>
      </c>
      <c r="BH394" s="192">
        <f>IF(N394="sníž. přenesená",J394,0)</f>
        <v>0</v>
      </c>
      <c r="BI394" s="192">
        <f>IF(N394="nulová",J394,0)</f>
        <v>0</v>
      </c>
      <c r="BJ394" s="19" t="s">
        <v>81</v>
      </c>
      <c r="BK394" s="192">
        <f>ROUND(I394*H394,2)</f>
        <v>0</v>
      </c>
      <c r="BL394" s="19" t="s">
        <v>181</v>
      </c>
      <c r="BM394" s="191" t="s">
        <v>532</v>
      </c>
    </row>
    <row r="395" s="2" customFormat="1">
      <c r="A395" s="38"/>
      <c r="B395" s="39"/>
      <c r="C395" s="38"/>
      <c r="D395" s="193" t="s">
        <v>183</v>
      </c>
      <c r="E395" s="38"/>
      <c r="F395" s="194" t="s">
        <v>533</v>
      </c>
      <c r="G395" s="38"/>
      <c r="H395" s="38"/>
      <c r="I395" s="195"/>
      <c r="J395" s="38"/>
      <c r="K395" s="38"/>
      <c r="L395" s="39"/>
      <c r="M395" s="196"/>
      <c r="N395" s="197"/>
      <c r="O395" s="77"/>
      <c r="P395" s="77"/>
      <c r="Q395" s="77"/>
      <c r="R395" s="77"/>
      <c r="S395" s="77"/>
      <c r="T395" s="7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9" t="s">
        <v>183</v>
      </c>
      <c r="AU395" s="19" t="s">
        <v>83</v>
      </c>
    </row>
    <row r="396" s="13" customFormat="1">
      <c r="A396" s="13"/>
      <c r="B396" s="198"/>
      <c r="C396" s="13"/>
      <c r="D396" s="193" t="s">
        <v>185</v>
      </c>
      <c r="E396" s="199" t="s">
        <v>1</v>
      </c>
      <c r="F396" s="200" t="s">
        <v>534</v>
      </c>
      <c r="G396" s="13"/>
      <c r="H396" s="201">
        <v>1806.24</v>
      </c>
      <c r="I396" s="202"/>
      <c r="J396" s="13"/>
      <c r="K396" s="13"/>
      <c r="L396" s="198"/>
      <c r="M396" s="203"/>
      <c r="N396" s="204"/>
      <c r="O396" s="204"/>
      <c r="P396" s="204"/>
      <c r="Q396" s="204"/>
      <c r="R396" s="204"/>
      <c r="S396" s="204"/>
      <c r="T396" s="20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9" t="s">
        <v>185</v>
      </c>
      <c r="AU396" s="199" t="s">
        <v>83</v>
      </c>
      <c r="AV396" s="13" t="s">
        <v>83</v>
      </c>
      <c r="AW396" s="13" t="s">
        <v>30</v>
      </c>
      <c r="AX396" s="13" t="s">
        <v>81</v>
      </c>
      <c r="AY396" s="199" t="s">
        <v>174</v>
      </c>
    </row>
    <row r="397" s="2" customFormat="1" ht="37.8" customHeight="1">
      <c r="A397" s="38"/>
      <c r="B397" s="179"/>
      <c r="C397" s="180" t="s">
        <v>535</v>
      </c>
      <c r="D397" s="180" t="s">
        <v>176</v>
      </c>
      <c r="E397" s="181" t="s">
        <v>536</v>
      </c>
      <c r="F397" s="182" t="s">
        <v>537</v>
      </c>
      <c r="G397" s="183" t="s">
        <v>179</v>
      </c>
      <c r="H397" s="184">
        <v>162561.60000000001</v>
      </c>
      <c r="I397" s="185"/>
      <c r="J397" s="186">
        <f>ROUND(I397*H397,2)</f>
        <v>0</v>
      </c>
      <c r="K397" s="182" t="s">
        <v>180</v>
      </c>
      <c r="L397" s="39"/>
      <c r="M397" s="187" t="s">
        <v>1</v>
      </c>
      <c r="N397" s="188" t="s">
        <v>38</v>
      </c>
      <c r="O397" s="77"/>
      <c r="P397" s="189">
        <f>O397*H397</f>
        <v>0</v>
      </c>
      <c r="Q397" s="189">
        <v>0</v>
      </c>
      <c r="R397" s="189">
        <f>Q397*H397</f>
        <v>0</v>
      </c>
      <c r="S397" s="189">
        <v>0</v>
      </c>
      <c r="T397" s="190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91" t="s">
        <v>181</v>
      </c>
      <c r="AT397" s="191" t="s">
        <v>176</v>
      </c>
      <c r="AU397" s="191" t="s">
        <v>83</v>
      </c>
      <c r="AY397" s="19" t="s">
        <v>174</v>
      </c>
      <c r="BE397" s="192">
        <f>IF(N397="základní",J397,0)</f>
        <v>0</v>
      </c>
      <c r="BF397" s="192">
        <f>IF(N397="snížená",J397,0)</f>
        <v>0</v>
      </c>
      <c r="BG397" s="192">
        <f>IF(N397="zákl. přenesená",J397,0)</f>
        <v>0</v>
      </c>
      <c r="BH397" s="192">
        <f>IF(N397="sníž. přenesená",J397,0)</f>
        <v>0</v>
      </c>
      <c r="BI397" s="192">
        <f>IF(N397="nulová",J397,0)</f>
        <v>0</v>
      </c>
      <c r="BJ397" s="19" t="s">
        <v>81</v>
      </c>
      <c r="BK397" s="192">
        <f>ROUND(I397*H397,2)</f>
        <v>0</v>
      </c>
      <c r="BL397" s="19" t="s">
        <v>181</v>
      </c>
      <c r="BM397" s="191" t="s">
        <v>538</v>
      </c>
    </row>
    <row r="398" s="2" customFormat="1">
      <c r="A398" s="38"/>
      <c r="B398" s="39"/>
      <c r="C398" s="38"/>
      <c r="D398" s="193" t="s">
        <v>183</v>
      </c>
      <c r="E398" s="38"/>
      <c r="F398" s="194" t="s">
        <v>539</v>
      </c>
      <c r="G398" s="38"/>
      <c r="H398" s="38"/>
      <c r="I398" s="195"/>
      <c r="J398" s="38"/>
      <c r="K398" s="38"/>
      <c r="L398" s="39"/>
      <c r="M398" s="196"/>
      <c r="N398" s="197"/>
      <c r="O398" s="77"/>
      <c r="P398" s="77"/>
      <c r="Q398" s="77"/>
      <c r="R398" s="77"/>
      <c r="S398" s="77"/>
      <c r="T398" s="7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9" t="s">
        <v>183</v>
      </c>
      <c r="AU398" s="19" t="s">
        <v>83</v>
      </c>
    </row>
    <row r="399" s="13" customFormat="1">
      <c r="A399" s="13"/>
      <c r="B399" s="198"/>
      <c r="C399" s="13"/>
      <c r="D399" s="193" t="s">
        <v>185</v>
      </c>
      <c r="E399" s="199" t="s">
        <v>1</v>
      </c>
      <c r="F399" s="200" t="s">
        <v>540</v>
      </c>
      <c r="G399" s="13"/>
      <c r="H399" s="201">
        <v>1806.24</v>
      </c>
      <c r="I399" s="202"/>
      <c r="J399" s="13"/>
      <c r="K399" s="13"/>
      <c r="L399" s="198"/>
      <c r="M399" s="203"/>
      <c r="N399" s="204"/>
      <c r="O399" s="204"/>
      <c r="P399" s="204"/>
      <c r="Q399" s="204"/>
      <c r="R399" s="204"/>
      <c r="S399" s="204"/>
      <c r="T399" s="20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99" t="s">
        <v>185</v>
      </c>
      <c r="AU399" s="199" t="s">
        <v>83</v>
      </c>
      <c r="AV399" s="13" t="s">
        <v>83</v>
      </c>
      <c r="AW399" s="13" t="s">
        <v>30</v>
      </c>
      <c r="AX399" s="13" t="s">
        <v>81</v>
      </c>
      <c r="AY399" s="199" t="s">
        <v>174</v>
      </c>
    </row>
    <row r="400" s="13" customFormat="1">
      <c r="A400" s="13"/>
      <c r="B400" s="198"/>
      <c r="C400" s="13"/>
      <c r="D400" s="193" t="s">
        <v>185</v>
      </c>
      <c r="E400" s="13"/>
      <c r="F400" s="200" t="s">
        <v>541</v>
      </c>
      <c r="G400" s="13"/>
      <c r="H400" s="201">
        <v>162561.60000000001</v>
      </c>
      <c r="I400" s="202"/>
      <c r="J400" s="13"/>
      <c r="K400" s="13"/>
      <c r="L400" s="198"/>
      <c r="M400" s="203"/>
      <c r="N400" s="204"/>
      <c r="O400" s="204"/>
      <c r="P400" s="204"/>
      <c r="Q400" s="204"/>
      <c r="R400" s="204"/>
      <c r="S400" s="204"/>
      <c r="T400" s="20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99" t="s">
        <v>185</v>
      </c>
      <c r="AU400" s="199" t="s">
        <v>83</v>
      </c>
      <c r="AV400" s="13" t="s">
        <v>83</v>
      </c>
      <c r="AW400" s="13" t="s">
        <v>3</v>
      </c>
      <c r="AX400" s="13" t="s">
        <v>81</v>
      </c>
      <c r="AY400" s="199" t="s">
        <v>174</v>
      </c>
    </row>
    <row r="401" s="2" customFormat="1" ht="44.25" customHeight="1">
      <c r="A401" s="38"/>
      <c r="B401" s="179"/>
      <c r="C401" s="180" t="s">
        <v>542</v>
      </c>
      <c r="D401" s="180" t="s">
        <v>176</v>
      </c>
      <c r="E401" s="181" t="s">
        <v>543</v>
      </c>
      <c r="F401" s="182" t="s">
        <v>544</v>
      </c>
      <c r="G401" s="183" t="s">
        <v>202</v>
      </c>
      <c r="H401" s="184">
        <v>1</v>
      </c>
      <c r="I401" s="185"/>
      <c r="J401" s="186">
        <f>ROUND(I401*H401,2)</f>
        <v>0</v>
      </c>
      <c r="K401" s="182" t="s">
        <v>180</v>
      </c>
      <c r="L401" s="39"/>
      <c r="M401" s="187" t="s">
        <v>1</v>
      </c>
      <c r="N401" s="188" t="s">
        <v>38</v>
      </c>
      <c r="O401" s="77"/>
      <c r="P401" s="189">
        <f>O401*H401</f>
        <v>0</v>
      </c>
      <c r="Q401" s="189">
        <v>0</v>
      </c>
      <c r="R401" s="189">
        <f>Q401*H401</f>
        <v>0</v>
      </c>
      <c r="S401" s="189">
        <v>0</v>
      </c>
      <c r="T401" s="190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191" t="s">
        <v>181</v>
      </c>
      <c r="AT401" s="191" t="s">
        <v>176</v>
      </c>
      <c r="AU401" s="191" t="s">
        <v>83</v>
      </c>
      <c r="AY401" s="19" t="s">
        <v>174</v>
      </c>
      <c r="BE401" s="192">
        <f>IF(N401="základní",J401,0)</f>
        <v>0</v>
      </c>
      <c r="BF401" s="192">
        <f>IF(N401="snížená",J401,0)</f>
        <v>0</v>
      </c>
      <c r="BG401" s="192">
        <f>IF(N401="zákl. přenesená",J401,0)</f>
        <v>0</v>
      </c>
      <c r="BH401" s="192">
        <f>IF(N401="sníž. přenesená",J401,0)</f>
        <v>0</v>
      </c>
      <c r="BI401" s="192">
        <f>IF(N401="nulová",J401,0)</f>
        <v>0</v>
      </c>
      <c r="BJ401" s="19" t="s">
        <v>81</v>
      </c>
      <c r="BK401" s="192">
        <f>ROUND(I401*H401,2)</f>
        <v>0</v>
      </c>
      <c r="BL401" s="19" t="s">
        <v>181</v>
      </c>
      <c r="BM401" s="191" t="s">
        <v>545</v>
      </c>
    </row>
    <row r="402" s="2" customFormat="1">
      <c r="A402" s="38"/>
      <c r="B402" s="39"/>
      <c r="C402" s="38"/>
      <c r="D402" s="193" t="s">
        <v>183</v>
      </c>
      <c r="E402" s="38"/>
      <c r="F402" s="194" t="s">
        <v>546</v>
      </c>
      <c r="G402" s="38"/>
      <c r="H402" s="38"/>
      <c r="I402" s="195"/>
      <c r="J402" s="38"/>
      <c r="K402" s="38"/>
      <c r="L402" s="39"/>
      <c r="M402" s="196"/>
      <c r="N402" s="197"/>
      <c r="O402" s="77"/>
      <c r="P402" s="77"/>
      <c r="Q402" s="77"/>
      <c r="R402" s="77"/>
      <c r="S402" s="77"/>
      <c r="T402" s="7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9" t="s">
        <v>183</v>
      </c>
      <c r="AU402" s="19" t="s">
        <v>83</v>
      </c>
    </row>
    <row r="403" s="2" customFormat="1" ht="37.8" customHeight="1">
      <c r="A403" s="38"/>
      <c r="B403" s="179"/>
      <c r="C403" s="180" t="s">
        <v>547</v>
      </c>
      <c r="D403" s="180" t="s">
        <v>176</v>
      </c>
      <c r="E403" s="181" t="s">
        <v>548</v>
      </c>
      <c r="F403" s="182" t="s">
        <v>549</v>
      </c>
      <c r="G403" s="183" t="s">
        <v>179</v>
      </c>
      <c r="H403" s="184">
        <v>1806.24</v>
      </c>
      <c r="I403" s="185"/>
      <c r="J403" s="186">
        <f>ROUND(I403*H403,2)</f>
        <v>0</v>
      </c>
      <c r="K403" s="182" t="s">
        <v>180</v>
      </c>
      <c r="L403" s="39"/>
      <c r="M403" s="187" t="s">
        <v>1</v>
      </c>
      <c r="N403" s="188" t="s">
        <v>38</v>
      </c>
      <c r="O403" s="77"/>
      <c r="P403" s="189">
        <f>O403*H403</f>
        <v>0</v>
      </c>
      <c r="Q403" s="189">
        <v>0</v>
      </c>
      <c r="R403" s="189">
        <f>Q403*H403</f>
        <v>0</v>
      </c>
      <c r="S403" s="189">
        <v>0</v>
      </c>
      <c r="T403" s="190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191" t="s">
        <v>181</v>
      </c>
      <c r="AT403" s="191" t="s">
        <v>176</v>
      </c>
      <c r="AU403" s="191" t="s">
        <v>83</v>
      </c>
      <c r="AY403" s="19" t="s">
        <v>174</v>
      </c>
      <c r="BE403" s="192">
        <f>IF(N403="základní",J403,0)</f>
        <v>0</v>
      </c>
      <c r="BF403" s="192">
        <f>IF(N403="snížená",J403,0)</f>
        <v>0</v>
      </c>
      <c r="BG403" s="192">
        <f>IF(N403="zákl. přenesená",J403,0)</f>
        <v>0</v>
      </c>
      <c r="BH403" s="192">
        <f>IF(N403="sníž. přenesená",J403,0)</f>
        <v>0</v>
      </c>
      <c r="BI403" s="192">
        <f>IF(N403="nulová",J403,0)</f>
        <v>0</v>
      </c>
      <c r="BJ403" s="19" t="s">
        <v>81</v>
      </c>
      <c r="BK403" s="192">
        <f>ROUND(I403*H403,2)</f>
        <v>0</v>
      </c>
      <c r="BL403" s="19" t="s">
        <v>181</v>
      </c>
      <c r="BM403" s="191" t="s">
        <v>550</v>
      </c>
    </row>
    <row r="404" s="2" customFormat="1">
      <c r="A404" s="38"/>
      <c r="B404" s="39"/>
      <c r="C404" s="38"/>
      <c r="D404" s="193" t="s">
        <v>183</v>
      </c>
      <c r="E404" s="38"/>
      <c r="F404" s="194" t="s">
        <v>551</v>
      </c>
      <c r="G404" s="38"/>
      <c r="H404" s="38"/>
      <c r="I404" s="195"/>
      <c r="J404" s="38"/>
      <c r="K404" s="38"/>
      <c r="L404" s="39"/>
      <c r="M404" s="196"/>
      <c r="N404" s="197"/>
      <c r="O404" s="77"/>
      <c r="P404" s="77"/>
      <c r="Q404" s="77"/>
      <c r="R404" s="77"/>
      <c r="S404" s="77"/>
      <c r="T404" s="7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9" t="s">
        <v>183</v>
      </c>
      <c r="AU404" s="19" t="s">
        <v>83</v>
      </c>
    </row>
    <row r="405" s="2" customFormat="1" ht="16.5" customHeight="1">
      <c r="A405" s="38"/>
      <c r="B405" s="179"/>
      <c r="C405" s="180" t="s">
        <v>552</v>
      </c>
      <c r="D405" s="180" t="s">
        <v>176</v>
      </c>
      <c r="E405" s="181" t="s">
        <v>553</v>
      </c>
      <c r="F405" s="182" t="s">
        <v>554</v>
      </c>
      <c r="G405" s="183" t="s">
        <v>179</v>
      </c>
      <c r="H405" s="184">
        <v>1806.24</v>
      </c>
      <c r="I405" s="185"/>
      <c r="J405" s="186">
        <f>ROUND(I405*H405,2)</f>
        <v>0</v>
      </c>
      <c r="K405" s="182" t="s">
        <v>180</v>
      </c>
      <c r="L405" s="39"/>
      <c r="M405" s="187" t="s">
        <v>1</v>
      </c>
      <c r="N405" s="188" t="s">
        <v>38</v>
      </c>
      <c r="O405" s="77"/>
      <c r="P405" s="189">
        <f>O405*H405</f>
        <v>0</v>
      </c>
      <c r="Q405" s="189">
        <v>0</v>
      </c>
      <c r="R405" s="189">
        <f>Q405*H405</f>
        <v>0</v>
      </c>
      <c r="S405" s="189">
        <v>0</v>
      </c>
      <c r="T405" s="190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191" t="s">
        <v>181</v>
      </c>
      <c r="AT405" s="191" t="s">
        <v>176</v>
      </c>
      <c r="AU405" s="191" t="s">
        <v>83</v>
      </c>
      <c r="AY405" s="19" t="s">
        <v>174</v>
      </c>
      <c r="BE405" s="192">
        <f>IF(N405="základní",J405,0)</f>
        <v>0</v>
      </c>
      <c r="BF405" s="192">
        <f>IF(N405="snížená",J405,0)</f>
        <v>0</v>
      </c>
      <c r="BG405" s="192">
        <f>IF(N405="zákl. přenesená",J405,0)</f>
        <v>0</v>
      </c>
      <c r="BH405" s="192">
        <f>IF(N405="sníž. přenesená",J405,0)</f>
        <v>0</v>
      </c>
      <c r="BI405" s="192">
        <f>IF(N405="nulová",J405,0)</f>
        <v>0</v>
      </c>
      <c r="BJ405" s="19" t="s">
        <v>81</v>
      </c>
      <c r="BK405" s="192">
        <f>ROUND(I405*H405,2)</f>
        <v>0</v>
      </c>
      <c r="BL405" s="19" t="s">
        <v>181</v>
      </c>
      <c r="BM405" s="191" t="s">
        <v>555</v>
      </c>
    </row>
    <row r="406" s="2" customFormat="1">
      <c r="A406" s="38"/>
      <c r="B406" s="39"/>
      <c r="C406" s="38"/>
      <c r="D406" s="193" t="s">
        <v>183</v>
      </c>
      <c r="E406" s="38"/>
      <c r="F406" s="194" t="s">
        <v>556</v>
      </c>
      <c r="G406" s="38"/>
      <c r="H406" s="38"/>
      <c r="I406" s="195"/>
      <c r="J406" s="38"/>
      <c r="K406" s="38"/>
      <c r="L406" s="39"/>
      <c r="M406" s="196"/>
      <c r="N406" s="197"/>
      <c r="O406" s="77"/>
      <c r="P406" s="77"/>
      <c r="Q406" s="77"/>
      <c r="R406" s="77"/>
      <c r="S406" s="77"/>
      <c r="T406" s="7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9" t="s">
        <v>183</v>
      </c>
      <c r="AU406" s="19" t="s">
        <v>83</v>
      </c>
    </row>
    <row r="407" s="13" customFormat="1">
      <c r="A407" s="13"/>
      <c r="B407" s="198"/>
      <c r="C407" s="13"/>
      <c r="D407" s="193" t="s">
        <v>185</v>
      </c>
      <c r="E407" s="199" t="s">
        <v>1</v>
      </c>
      <c r="F407" s="200" t="s">
        <v>540</v>
      </c>
      <c r="G407" s="13"/>
      <c r="H407" s="201">
        <v>1806.24</v>
      </c>
      <c r="I407" s="202"/>
      <c r="J407" s="13"/>
      <c r="K407" s="13"/>
      <c r="L407" s="198"/>
      <c r="M407" s="203"/>
      <c r="N407" s="204"/>
      <c r="O407" s="204"/>
      <c r="P407" s="204"/>
      <c r="Q407" s="204"/>
      <c r="R407" s="204"/>
      <c r="S407" s="204"/>
      <c r="T407" s="20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99" t="s">
        <v>185</v>
      </c>
      <c r="AU407" s="199" t="s">
        <v>83</v>
      </c>
      <c r="AV407" s="13" t="s">
        <v>83</v>
      </c>
      <c r="AW407" s="13" t="s">
        <v>30</v>
      </c>
      <c r="AX407" s="13" t="s">
        <v>81</v>
      </c>
      <c r="AY407" s="199" t="s">
        <v>174</v>
      </c>
    </row>
    <row r="408" s="2" customFormat="1" ht="16.5" customHeight="1">
      <c r="A408" s="38"/>
      <c r="B408" s="179"/>
      <c r="C408" s="180" t="s">
        <v>557</v>
      </c>
      <c r="D408" s="180" t="s">
        <v>176</v>
      </c>
      <c r="E408" s="181" t="s">
        <v>558</v>
      </c>
      <c r="F408" s="182" t="s">
        <v>559</v>
      </c>
      <c r="G408" s="183" t="s">
        <v>179</v>
      </c>
      <c r="H408" s="184">
        <v>162561.60000000001</v>
      </c>
      <c r="I408" s="185"/>
      <c r="J408" s="186">
        <f>ROUND(I408*H408,2)</f>
        <v>0</v>
      </c>
      <c r="K408" s="182" t="s">
        <v>180</v>
      </c>
      <c r="L408" s="39"/>
      <c r="M408" s="187" t="s">
        <v>1</v>
      </c>
      <c r="N408" s="188" t="s">
        <v>38</v>
      </c>
      <c r="O408" s="77"/>
      <c r="P408" s="189">
        <f>O408*H408</f>
        <v>0</v>
      </c>
      <c r="Q408" s="189">
        <v>0</v>
      </c>
      <c r="R408" s="189">
        <f>Q408*H408</f>
        <v>0</v>
      </c>
      <c r="S408" s="189">
        <v>0</v>
      </c>
      <c r="T408" s="190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91" t="s">
        <v>181</v>
      </c>
      <c r="AT408" s="191" t="s">
        <v>176</v>
      </c>
      <c r="AU408" s="191" t="s">
        <v>83</v>
      </c>
      <c r="AY408" s="19" t="s">
        <v>174</v>
      </c>
      <c r="BE408" s="192">
        <f>IF(N408="základní",J408,0)</f>
        <v>0</v>
      </c>
      <c r="BF408" s="192">
        <f>IF(N408="snížená",J408,0)</f>
        <v>0</v>
      </c>
      <c r="BG408" s="192">
        <f>IF(N408="zákl. přenesená",J408,0)</f>
        <v>0</v>
      </c>
      <c r="BH408" s="192">
        <f>IF(N408="sníž. přenesená",J408,0)</f>
        <v>0</v>
      </c>
      <c r="BI408" s="192">
        <f>IF(N408="nulová",J408,0)</f>
        <v>0</v>
      </c>
      <c r="BJ408" s="19" t="s">
        <v>81</v>
      </c>
      <c r="BK408" s="192">
        <f>ROUND(I408*H408,2)</f>
        <v>0</v>
      </c>
      <c r="BL408" s="19" t="s">
        <v>181</v>
      </c>
      <c r="BM408" s="191" t="s">
        <v>560</v>
      </c>
    </row>
    <row r="409" s="2" customFormat="1">
      <c r="A409" s="38"/>
      <c r="B409" s="39"/>
      <c r="C409" s="38"/>
      <c r="D409" s="193" t="s">
        <v>183</v>
      </c>
      <c r="E409" s="38"/>
      <c r="F409" s="194" t="s">
        <v>561</v>
      </c>
      <c r="G409" s="38"/>
      <c r="H409" s="38"/>
      <c r="I409" s="195"/>
      <c r="J409" s="38"/>
      <c r="K409" s="38"/>
      <c r="L409" s="39"/>
      <c r="M409" s="196"/>
      <c r="N409" s="197"/>
      <c r="O409" s="77"/>
      <c r="P409" s="77"/>
      <c r="Q409" s="77"/>
      <c r="R409" s="77"/>
      <c r="S409" s="77"/>
      <c r="T409" s="7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9" t="s">
        <v>183</v>
      </c>
      <c r="AU409" s="19" t="s">
        <v>83</v>
      </c>
    </row>
    <row r="410" s="13" customFormat="1">
      <c r="A410" s="13"/>
      <c r="B410" s="198"/>
      <c r="C410" s="13"/>
      <c r="D410" s="193" t="s">
        <v>185</v>
      </c>
      <c r="E410" s="199" t="s">
        <v>1</v>
      </c>
      <c r="F410" s="200" t="s">
        <v>540</v>
      </c>
      <c r="G410" s="13"/>
      <c r="H410" s="201">
        <v>1806.24</v>
      </c>
      <c r="I410" s="202"/>
      <c r="J410" s="13"/>
      <c r="K410" s="13"/>
      <c r="L410" s="198"/>
      <c r="M410" s="203"/>
      <c r="N410" s="204"/>
      <c r="O410" s="204"/>
      <c r="P410" s="204"/>
      <c r="Q410" s="204"/>
      <c r="R410" s="204"/>
      <c r="S410" s="204"/>
      <c r="T410" s="20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99" t="s">
        <v>185</v>
      </c>
      <c r="AU410" s="199" t="s">
        <v>83</v>
      </c>
      <c r="AV410" s="13" t="s">
        <v>83</v>
      </c>
      <c r="AW410" s="13" t="s">
        <v>30</v>
      </c>
      <c r="AX410" s="13" t="s">
        <v>81</v>
      </c>
      <c r="AY410" s="199" t="s">
        <v>174</v>
      </c>
    </row>
    <row r="411" s="13" customFormat="1">
      <c r="A411" s="13"/>
      <c r="B411" s="198"/>
      <c r="C411" s="13"/>
      <c r="D411" s="193" t="s">
        <v>185</v>
      </c>
      <c r="E411" s="13"/>
      <c r="F411" s="200" t="s">
        <v>541</v>
      </c>
      <c r="G411" s="13"/>
      <c r="H411" s="201">
        <v>162561.60000000001</v>
      </c>
      <c r="I411" s="202"/>
      <c r="J411" s="13"/>
      <c r="K411" s="13"/>
      <c r="L411" s="198"/>
      <c r="M411" s="203"/>
      <c r="N411" s="204"/>
      <c r="O411" s="204"/>
      <c r="P411" s="204"/>
      <c r="Q411" s="204"/>
      <c r="R411" s="204"/>
      <c r="S411" s="204"/>
      <c r="T411" s="20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99" t="s">
        <v>185</v>
      </c>
      <c r="AU411" s="199" t="s">
        <v>83</v>
      </c>
      <c r="AV411" s="13" t="s">
        <v>83</v>
      </c>
      <c r="AW411" s="13" t="s">
        <v>3</v>
      </c>
      <c r="AX411" s="13" t="s">
        <v>81</v>
      </c>
      <c r="AY411" s="199" t="s">
        <v>174</v>
      </c>
    </row>
    <row r="412" s="2" customFormat="1" ht="21.75" customHeight="1">
      <c r="A412" s="38"/>
      <c r="B412" s="179"/>
      <c r="C412" s="180" t="s">
        <v>562</v>
      </c>
      <c r="D412" s="180" t="s">
        <v>176</v>
      </c>
      <c r="E412" s="181" t="s">
        <v>563</v>
      </c>
      <c r="F412" s="182" t="s">
        <v>564</v>
      </c>
      <c r="G412" s="183" t="s">
        <v>179</v>
      </c>
      <c r="H412" s="184">
        <v>1806.24</v>
      </c>
      <c r="I412" s="185"/>
      <c r="J412" s="186">
        <f>ROUND(I412*H412,2)</f>
        <v>0</v>
      </c>
      <c r="K412" s="182" t="s">
        <v>180</v>
      </c>
      <c r="L412" s="39"/>
      <c r="M412" s="187" t="s">
        <v>1</v>
      </c>
      <c r="N412" s="188" t="s">
        <v>38</v>
      </c>
      <c r="O412" s="77"/>
      <c r="P412" s="189">
        <f>O412*H412</f>
        <v>0</v>
      </c>
      <c r="Q412" s="189">
        <v>0</v>
      </c>
      <c r="R412" s="189">
        <f>Q412*H412</f>
        <v>0</v>
      </c>
      <c r="S412" s="189">
        <v>0</v>
      </c>
      <c r="T412" s="190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191" t="s">
        <v>181</v>
      </c>
      <c r="AT412" s="191" t="s">
        <v>176</v>
      </c>
      <c r="AU412" s="191" t="s">
        <v>83</v>
      </c>
      <c r="AY412" s="19" t="s">
        <v>174</v>
      </c>
      <c r="BE412" s="192">
        <f>IF(N412="základní",J412,0)</f>
        <v>0</v>
      </c>
      <c r="BF412" s="192">
        <f>IF(N412="snížená",J412,0)</f>
        <v>0</v>
      </c>
      <c r="BG412" s="192">
        <f>IF(N412="zákl. přenesená",J412,0)</f>
        <v>0</v>
      </c>
      <c r="BH412" s="192">
        <f>IF(N412="sníž. přenesená",J412,0)</f>
        <v>0</v>
      </c>
      <c r="BI412" s="192">
        <f>IF(N412="nulová",J412,0)</f>
        <v>0</v>
      </c>
      <c r="BJ412" s="19" t="s">
        <v>81</v>
      </c>
      <c r="BK412" s="192">
        <f>ROUND(I412*H412,2)</f>
        <v>0</v>
      </c>
      <c r="BL412" s="19" t="s">
        <v>181</v>
      </c>
      <c r="BM412" s="191" t="s">
        <v>565</v>
      </c>
    </row>
    <row r="413" s="2" customFormat="1">
      <c r="A413" s="38"/>
      <c r="B413" s="39"/>
      <c r="C413" s="38"/>
      <c r="D413" s="193" t="s">
        <v>183</v>
      </c>
      <c r="E413" s="38"/>
      <c r="F413" s="194" t="s">
        <v>566</v>
      </c>
      <c r="G413" s="38"/>
      <c r="H413" s="38"/>
      <c r="I413" s="195"/>
      <c r="J413" s="38"/>
      <c r="K413" s="38"/>
      <c r="L413" s="39"/>
      <c r="M413" s="196"/>
      <c r="N413" s="197"/>
      <c r="O413" s="77"/>
      <c r="P413" s="77"/>
      <c r="Q413" s="77"/>
      <c r="R413" s="77"/>
      <c r="S413" s="77"/>
      <c r="T413" s="7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9" t="s">
        <v>183</v>
      </c>
      <c r="AU413" s="19" t="s">
        <v>83</v>
      </c>
    </row>
    <row r="414" s="2" customFormat="1" ht="16.5" customHeight="1">
      <c r="A414" s="38"/>
      <c r="B414" s="179"/>
      <c r="C414" s="180" t="s">
        <v>567</v>
      </c>
      <c r="D414" s="180" t="s">
        <v>176</v>
      </c>
      <c r="E414" s="181" t="s">
        <v>568</v>
      </c>
      <c r="F414" s="182" t="s">
        <v>569</v>
      </c>
      <c r="G414" s="183" t="s">
        <v>214</v>
      </c>
      <c r="H414" s="184">
        <v>4</v>
      </c>
      <c r="I414" s="185"/>
      <c r="J414" s="186">
        <f>ROUND(I414*H414,2)</f>
        <v>0</v>
      </c>
      <c r="K414" s="182" t="s">
        <v>180</v>
      </c>
      <c r="L414" s="39"/>
      <c r="M414" s="187" t="s">
        <v>1</v>
      </c>
      <c r="N414" s="188" t="s">
        <v>38</v>
      </c>
      <c r="O414" s="77"/>
      <c r="P414" s="189">
        <f>O414*H414</f>
        <v>0</v>
      </c>
      <c r="Q414" s="189">
        <v>0</v>
      </c>
      <c r="R414" s="189">
        <f>Q414*H414</f>
        <v>0</v>
      </c>
      <c r="S414" s="189">
        <v>0</v>
      </c>
      <c r="T414" s="190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191" t="s">
        <v>181</v>
      </c>
      <c r="AT414" s="191" t="s">
        <v>176</v>
      </c>
      <c r="AU414" s="191" t="s">
        <v>83</v>
      </c>
      <c r="AY414" s="19" t="s">
        <v>174</v>
      </c>
      <c r="BE414" s="192">
        <f>IF(N414="základní",J414,0)</f>
        <v>0</v>
      </c>
      <c r="BF414" s="192">
        <f>IF(N414="snížená",J414,0)</f>
        <v>0</v>
      </c>
      <c r="BG414" s="192">
        <f>IF(N414="zákl. přenesená",J414,0)</f>
        <v>0</v>
      </c>
      <c r="BH414" s="192">
        <f>IF(N414="sníž. přenesená",J414,0)</f>
        <v>0</v>
      </c>
      <c r="BI414" s="192">
        <f>IF(N414="nulová",J414,0)</f>
        <v>0</v>
      </c>
      <c r="BJ414" s="19" t="s">
        <v>81</v>
      </c>
      <c r="BK414" s="192">
        <f>ROUND(I414*H414,2)</f>
        <v>0</v>
      </c>
      <c r="BL414" s="19" t="s">
        <v>181</v>
      </c>
      <c r="BM414" s="191" t="s">
        <v>570</v>
      </c>
    </row>
    <row r="415" s="2" customFormat="1">
      <c r="A415" s="38"/>
      <c r="B415" s="39"/>
      <c r="C415" s="38"/>
      <c r="D415" s="193" t="s">
        <v>183</v>
      </c>
      <c r="E415" s="38"/>
      <c r="F415" s="194" t="s">
        <v>571</v>
      </c>
      <c r="G415" s="38"/>
      <c r="H415" s="38"/>
      <c r="I415" s="195"/>
      <c r="J415" s="38"/>
      <c r="K415" s="38"/>
      <c r="L415" s="39"/>
      <c r="M415" s="196"/>
      <c r="N415" s="197"/>
      <c r="O415" s="77"/>
      <c r="P415" s="77"/>
      <c r="Q415" s="77"/>
      <c r="R415" s="77"/>
      <c r="S415" s="77"/>
      <c r="T415" s="7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9" t="s">
        <v>183</v>
      </c>
      <c r="AU415" s="19" t="s">
        <v>83</v>
      </c>
    </row>
    <row r="416" s="2" customFormat="1" ht="24.15" customHeight="1">
      <c r="A416" s="38"/>
      <c r="B416" s="179"/>
      <c r="C416" s="180" t="s">
        <v>572</v>
      </c>
      <c r="D416" s="180" t="s">
        <v>176</v>
      </c>
      <c r="E416" s="181" t="s">
        <v>573</v>
      </c>
      <c r="F416" s="182" t="s">
        <v>574</v>
      </c>
      <c r="G416" s="183" t="s">
        <v>214</v>
      </c>
      <c r="H416" s="184">
        <v>360</v>
      </c>
      <c r="I416" s="185"/>
      <c r="J416" s="186">
        <f>ROUND(I416*H416,2)</f>
        <v>0</v>
      </c>
      <c r="K416" s="182" t="s">
        <v>180</v>
      </c>
      <c r="L416" s="39"/>
      <c r="M416" s="187" t="s">
        <v>1</v>
      </c>
      <c r="N416" s="188" t="s">
        <v>38</v>
      </c>
      <c r="O416" s="77"/>
      <c r="P416" s="189">
        <f>O416*H416</f>
        <v>0</v>
      </c>
      <c r="Q416" s="189">
        <v>0</v>
      </c>
      <c r="R416" s="189">
        <f>Q416*H416</f>
        <v>0</v>
      </c>
      <c r="S416" s="189">
        <v>0</v>
      </c>
      <c r="T416" s="190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191" t="s">
        <v>181</v>
      </c>
      <c r="AT416" s="191" t="s">
        <v>176</v>
      </c>
      <c r="AU416" s="191" t="s">
        <v>83</v>
      </c>
      <c r="AY416" s="19" t="s">
        <v>174</v>
      </c>
      <c r="BE416" s="192">
        <f>IF(N416="základní",J416,0)</f>
        <v>0</v>
      </c>
      <c r="BF416" s="192">
        <f>IF(N416="snížená",J416,0)</f>
        <v>0</v>
      </c>
      <c r="BG416" s="192">
        <f>IF(N416="zákl. přenesená",J416,0)</f>
        <v>0</v>
      </c>
      <c r="BH416" s="192">
        <f>IF(N416="sníž. přenesená",J416,0)</f>
        <v>0</v>
      </c>
      <c r="BI416" s="192">
        <f>IF(N416="nulová",J416,0)</f>
        <v>0</v>
      </c>
      <c r="BJ416" s="19" t="s">
        <v>81</v>
      </c>
      <c r="BK416" s="192">
        <f>ROUND(I416*H416,2)</f>
        <v>0</v>
      </c>
      <c r="BL416" s="19" t="s">
        <v>181</v>
      </c>
      <c r="BM416" s="191" t="s">
        <v>575</v>
      </c>
    </row>
    <row r="417" s="2" customFormat="1">
      <c r="A417" s="38"/>
      <c r="B417" s="39"/>
      <c r="C417" s="38"/>
      <c r="D417" s="193" t="s">
        <v>183</v>
      </c>
      <c r="E417" s="38"/>
      <c r="F417" s="194" t="s">
        <v>576</v>
      </c>
      <c r="G417" s="38"/>
      <c r="H417" s="38"/>
      <c r="I417" s="195"/>
      <c r="J417" s="38"/>
      <c r="K417" s="38"/>
      <c r="L417" s="39"/>
      <c r="M417" s="196"/>
      <c r="N417" s="197"/>
      <c r="O417" s="77"/>
      <c r="P417" s="77"/>
      <c r="Q417" s="77"/>
      <c r="R417" s="77"/>
      <c r="S417" s="77"/>
      <c r="T417" s="7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9" t="s">
        <v>183</v>
      </c>
      <c r="AU417" s="19" t="s">
        <v>83</v>
      </c>
    </row>
    <row r="418" s="13" customFormat="1">
      <c r="A418" s="13"/>
      <c r="B418" s="198"/>
      <c r="C418" s="13"/>
      <c r="D418" s="193" t="s">
        <v>185</v>
      </c>
      <c r="E418" s="13"/>
      <c r="F418" s="200" t="s">
        <v>577</v>
      </c>
      <c r="G418" s="13"/>
      <c r="H418" s="201">
        <v>360</v>
      </c>
      <c r="I418" s="202"/>
      <c r="J418" s="13"/>
      <c r="K418" s="13"/>
      <c r="L418" s="198"/>
      <c r="M418" s="203"/>
      <c r="N418" s="204"/>
      <c r="O418" s="204"/>
      <c r="P418" s="204"/>
      <c r="Q418" s="204"/>
      <c r="R418" s="204"/>
      <c r="S418" s="204"/>
      <c r="T418" s="20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99" t="s">
        <v>185</v>
      </c>
      <c r="AU418" s="199" t="s">
        <v>83</v>
      </c>
      <c r="AV418" s="13" t="s">
        <v>83</v>
      </c>
      <c r="AW418" s="13" t="s">
        <v>3</v>
      </c>
      <c r="AX418" s="13" t="s">
        <v>81</v>
      </c>
      <c r="AY418" s="199" t="s">
        <v>174</v>
      </c>
    </row>
    <row r="419" s="2" customFormat="1" ht="16.5" customHeight="1">
      <c r="A419" s="38"/>
      <c r="B419" s="179"/>
      <c r="C419" s="180" t="s">
        <v>578</v>
      </c>
      <c r="D419" s="180" t="s">
        <v>176</v>
      </c>
      <c r="E419" s="181" t="s">
        <v>579</v>
      </c>
      <c r="F419" s="182" t="s">
        <v>580</v>
      </c>
      <c r="G419" s="183" t="s">
        <v>214</v>
      </c>
      <c r="H419" s="184">
        <v>4</v>
      </c>
      <c r="I419" s="185"/>
      <c r="J419" s="186">
        <f>ROUND(I419*H419,2)</f>
        <v>0</v>
      </c>
      <c r="K419" s="182" t="s">
        <v>180</v>
      </c>
      <c r="L419" s="39"/>
      <c r="M419" s="187" t="s">
        <v>1</v>
      </c>
      <c r="N419" s="188" t="s">
        <v>38</v>
      </c>
      <c r="O419" s="77"/>
      <c r="P419" s="189">
        <f>O419*H419</f>
        <v>0</v>
      </c>
      <c r="Q419" s="189">
        <v>0</v>
      </c>
      <c r="R419" s="189">
        <f>Q419*H419</f>
        <v>0</v>
      </c>
      <c r="S419" s="189">
        <v>0</v>
      </c>
      <c r="T419" s="190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191" t="s">
        <v>181</v>
      </c>
      <c r="AT419" s="191" t="s">
        <v>176</v>
      </c>
      <c r="AU419" s="191" t="s">
        <v>83</v>
      </c>
      <c r="AY419" s="19" t="s">
        <v>174</v>
      </c>
      <c r="BE419" s="192">
        <f>IF(N419="základní",J419,0)</f>
        <v>0</v>
      </c>
      <c r="BF419" s="192">
        <f>IF(N419="snížená",J419,0)</f>
        <v>0</v>
      </c>
      <c r="BG419" s="192">
        <f>IF(N419="zákl. přenesená",J419,0)</f>
        <v>0</v>
      </c>
      <c r="BH419" s="192">
        <f>IF(N419="sníž. přenesená",J419,0)</f>
        <v>0</v>
      </c>
      <c r="BI419" s="192">
        <f>IF(N419="nulová",J419,0)</f>
        <v>0</v>
      </c>
      <c r="BJ419" s="19" t="s">
        <v>81</v>
      </c>
      <c r="BK419" s="192">
        <f>ROUND(I419*H419,2)</f>
        <v>0</v>
      </c>
      <c r="BL419" s="19" t="s">
        <v>181</v>
      </c>
      <c r="BM419" s="191" t="s">
        <v>581</v>
      </c>
    </row>
    <row r="420" s="2" customFormat="1">
      <c r="A420" s="38"/>
      <c r="B420" s="39"/>
      <c r="C420" s="38"/>
      <c r="D420" s="193" t="s">
        <v>183</v>
      </c>
      <c r="E420" s="38"/>
      <c r="F420" s="194" t="s">
        <v>582</v>
      </c>
      <c r="G420" s="38"/>
      <c r="H420" s="38"/>
      <c r="I420" s="195"/>
      <c r="J420" s="38"/>
      <c r="K420" s="38"/>
      <c r="L420" s="39"/>
      <c r="M420" s="196"/>
      <c r="N420" s="197"/>
      <c r="O420" s="77"/>
      <c r="P420" s="77"/>
      <c r="Q420" s="77"/>
      <c r="R420" s="77"/>
      <c r="S420" s="77"/>
      <c r="T420" s="7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9" t="s">
        <v>183</v>
      </c>
      <c r="AU420" s="19" t="s">
        <v>83</v>
      </c>
    </row>
    <row r="421" s="2" customFormat="1" ht="33" customHeight="1">
      <c r="A421" s="38"/>
      <c r="B421" s="179"/>
      <c r="C421" s="180" t="s">
        <v>583</v>
      </c>
      <c r="D421" s="180" t="s">
        <v>176</v>
      </c>
      <c r="E421" s="181" t="s">
        <v>584</v>
      </c>
      <c r="F421" s="182" t="s">
        <v>585</v>
      </c>
      <c r="G421" s="183" t="s">
        <v>179</v>
      </c>
      <c r="H421" s="184">
        <v>350</v>
      </c>
      <c r="I421" s="185"/>
      <c r="J421" s="186">
        <f>ROUND(I421*H421,2)</f>
        <v>0</v>
      </c>
      <c r="K421" s="182" t="s">
        <v>180</v>
      </c>
      <c r="L421" s="39"/>
      <c r="M421" s="187" t="s">
        <v>1</v>
      </c>
      <c r="N421" s="188" t="s">
        <v>38</v>
      </c>
      <c r="O421" s="77"/>
      <c r="P421" s="189">
        <f>O421*H421</f>
        <v>0</v>
      </c>
      <c r="Q421" s="189">
        <v>0</v>
      </c>
      <c r="R421" s="189">
        <f>Q421*H421</f>
        <v>0</v>
      </c>
      <c r="S421" s="189">
        <v>0</v>
      </c>
      <c r="T421" s="190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91" t="s">
        <v>181</v>
      </c>
      <c r="AT421" s="191" t="s">
        <v>176</v>
      </c>
      <c r="AU421" s="191" t="s">
        <v>83</v>
      </c>
      <c r="AY421" s="19" t="s">
        <v>174</v>
      </c>
      <c r="BE421" s="192">
        <f>IF(N421="základní",J421,0)</f>
        <v>0</v>
      </c>
      <c r="BF421" s="192">
        <f>IF(N421="snížená",J421,0)</f>
        <v>0</v>
      </c>
      <c r="BG421" s="192">
        <f>IF(N421="zákl. přenesená",J421,0)</f>
        <v>0</v>
      </c>
      <c r="BH421" s="192">
        <f>IF(N421="sníž. přenesená",J421,0)</f>
        <v>0</v>
      </c>
      <c r="BI421" s="192">
        <f>IF(N421="nulová",J421,0)</f>
        <v>0</v>
      </c>
      <c r="BJ421" s="19" t="s">
        <v>81</v>
      </c>
      <c r="BK421" s="192">
        <f>ROUND(I421*H421,2)</f>
        <v>0</v>
      </c>
      <c r="BL421" s="19" t="s">
        <v>181</v>
      </c>
      <c r="BM421" s="191" t="s">
        <v>586</v>
      </c>
    </row>
    <row r="422" s="2" customFormat="1">
      <c r="A422" s="38"/>
      <c r="B422" s="39"/>
      <c r="C422" s="38"/>
      <c r="D422" s="193" t="s">
        <v>183</v>
      </c>
      <c r="E422" s="38"/>
      <c r="F422" s="194" t="s">
        <v>587</v>
      </c>
      <c r="G422" s="38"/>
      <c r="H422" s="38"/>
      <c r="I422" s="195"/>
      <c r="J422" s="38"/>
      <c r="K422" s="38"/>
      <c r="L422" s="39"/>
      <c r="M422" s="196"/>
      <c r="N422" s="197"/>
      <c r="O422" s="77"/>
      <c r="P422" s="77"/>
      <c r="Q422" s="77"/>
      <c r="R422" s="77"/>
      <c r="S422" s="77"/>
      <c r="T422" s="7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9" t="s">
        <v>183</v>
      </c>
      <c r="AU422" s="19" t="s">
        <v>83</v>
      </c>
    </row>
    <row r="423" s="13" customFormat="1">
      <c r="A423" s="13"/>
      <c r="B423" s="198"/>
      <c r="C423" s="13"/>
      <c r="D423" s="193" t="s">
        <v>185</v>
      </c>
      <c r="E423" s="199" t="s">
        <v>1</v>
      </c>
      <c r="F423" s="200" t="s">
        <v>588</v>
      </c>
      <c r="G423" s="13"/>
      <c r="H423" s="201">
        <v>350</v>
      </c>
      <c r="I423" s="202"/>
      <c r="J423" s="13"/>
      <c r="K423" s="13"/>
      <c r="L423" s="198"/>
      <c r="M423" s="203"/>
      <c r="N423" s="204"/>
      <c r="O423" s="204"/>
      <c r="P423" s="204"/>
      <c r="Q423" s="204"/>
      <c r="R423" s="204"/>
      <c r="S423" s="204"/>
      <c r="T423" s="20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99" t="s">
        <v>185</v>
      </c>
      <c r="AU423" s="199" t="s">
        <v>83</v>
      </c>
      <c r="AV423" s="13" t="s">
        <v>83</v>
      </c>
      <c r="AW423" s="13" t="s">
        <v>30</v>
      </c>
      <c r="AX423" s="13" t="s">
        <v>81</v>
      </c>
      <c r="AY423" s="199" t="s">
        <v>174</v>
      </c>
    </row>
    <row r="424" s="2" customFormat="1" ht="24.15" customHeight="1">
      <c r="A424" s="38"/>
      <c r="B424" s="179"/>
      <c r="C424" s="180" t="s">
        <v>589</v>
      </c>
      <c r="D424" s="180" t="s">
        <v>176</v>
      </c>
      <c r="E424" s="181" t="s">
        <v>590</v>
      </c>
      <c r="F424" s="182" t="s">
        <v>591</v>
      </c>
      <c r="G424" s="183" t="s">
        <v>179</v>
      </c>
      <c r="H424" s="184">
        <v>1531.73</v>
      </c>
      <c r="I424" s="185"/>
      <c r="J424" s="186">
        <f>ROUND(I424*H424,2)</f>
        <v>0</v>
      </c>
      <c r="K424" s="182" t="s">
        <v>180</v>
      </c>
      <c r="L424" s="39"/>
      <c r="M424" s="187" t="s">
        <v>1</v>
      </c>
      <c r="N424" s="188" t="s">
        <v>38</v>
      </c>
      <c r="O424" s="77"/>
      <c r="P424" s="189">
        <f>O424*H424</f>
        <v>0</v>
      </c>
      <c r="Q424" s="189">
        <v>3.4999999999999997E-05</v>
      </c>
      <c r="R424" s="189">
        <f>Q424*H424</f>
        <v>0.053610549999999993</v>
      </c>
      <c r="S424" s="189">
        <v>0</v>
      </c>
      <c r="T424" s="190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191" t="s">
        <v>181</v>
      </c>
      <c r="AT424" s="191" t="s">
        <v>176</v>
      </c>
      <c r="AU424" s="191" t="s">
        <v>83</v>
      </c>
      <c r="AY424" s="19" t="s">
        <v>174</v>
      </c>
      <c r="BE424" s="192">
        <f>IF(N424="základní",J424,0)</f>
        <v>0</v>
      </c>
      <c r="BF424" s="192">
        <f>IF(N424="snížená",J424,0)</f>
        <v>0</v>
      </c>
      <c r="BG424" s="192">
        <f>IF(N424="zákl. přenesená",J424,0)</f>
        <v>0</v>
      </c>
      <c r="BH424" s="192">
        <f>IF(N424="sníž. přenesená",J424,0)</f>
        <v>0</v>
      </c>
      <c r="BI424" s="192">
        <f>IF(N424="nulová",J424,0)</f>
        <v>0</v>
      </c>
      <c r="BJ424" s="19" t="s">
        <v>81</v>
      </c>
      <c r="BK424" s="192">
        <f>ROUND(I424*H424,2)</f>
        <v>0</v>
      </c>
      <c r="BL424" s="19" t="s">
        <v>181</v>
      </c>
      <c r="BM424" s="191" t="s">
        <v>592</v>
      </c>
    </row>
    <row r="425" s="2" customFormat="1">
      <c r="A425" s="38"/>
      <c r="B425" s="39"/>
      <c r="C425" s="38"/>
      <c r="D425" s="193" t="s">
        <v>183</v>
      </c>
      <c r="E425" s="38"/>
      <c r="F425" s="194" t="s">
        <v>593</v>
      </c>
      <c r="G425" s="38"/>
      <c r="H425" s="38"/>
      <c r="I425" s="195"/>
      <c r="J425" s="38"/>
      <c r="K425" s="38"/>
      <c r="L425" s="39"/>
      <c r="M425" s="196"/>
      <c r="N425" s="197"/>
      <c r="O425" s="77"/>
      <c r="P425" s="77"/>
      <c r="Q425" s="77"/>
      <c r="R425" s="77"/>
      <c r="S425" s="77"/>
      <c r="T425" s="7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9" t="s">
        <v>183</v>
      </c>
      <c r="AU425" s="19" t="s">
        <v>83</v>
      </c>
    </row>
    <row r="426" s="13" customFormat="1">
      <c r="A426" s="13"/>
      <c r="B426" s="198"/>
      <c r="C426" s="13"/>
      <c r="D426" s="193" t="s">
        <v>185</v>
      </c>
      <c r="E426" s="199" t="s">
        <v>1</v>
      </c>
      <c r="F426" s="200" t="s">
        <v>423</v>
      </c>
      <c r="G426" s="13"/>
      <c r="H426" s="201">
        <v>329.42000000000002</v>
      </c>
      <c r="I426" s="202"/>
      <c r="J426" s="13"/>
      <c r="K426" s="13"/>
      <c r="L426" s="198"/>
      <c r="M426" s="203"/>
      <c r="N426" s="204"/>
      <c r="O426" s="204"/>
      <c r="P426" s="204"/>
      <c r="Q426" s="204"/>
      <c r="R426" s="204"/>
      <c r="S426" s="204"/>
      <c r="T426" s="20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99" t="s">
        <v>185</v>
      </c>
      <c r="AU426" s="199" t="s">
        <v>83</v>
      </c>
      <c r="AV426" s="13" t="s">
        <v>83</v>
      </c>
      <c r="AW426" s="13" t="s">
        <v>30</v>
      </c>
      <c r="AX426" s="13" t="s">
        <v>73</v>
      </c>
      <c r="AY426" s="199" t="s">
        <v>174</v>
      </c>
    </row>
    <row r="427" s="13" customFormat="1">
      <c r="A427" s="13"/>
      <c r="B427" s="198"/>
      <c r="C427" s="13"/>
      <c r="D427" s="193" t="s">
        <v>185</v>
      </c>
      <c r="E427" s="199" t="s">
        <v>1</v>
      </c>
      <c r="F427" s="200" t="s">
        <v>424</v>
      </c>
      <c r="G427" s="13"/>
      <c r="H427" s="201">
        <v>531.45000000000005</v>
      </c>
      <c r="I427" s="202"/>
      <c r="J427" s="13"/>
      <c r="K427" s="13"/>
      <c r="L427" s="198"/>
      <c r="M427" s="203"/>
      <c r="N427" s="204"/>
      <c r="O427" s="204"/>
      <c r="P427" s="204"/>
      <c r="Q427" s="204"/>
      <c r="R427" s="204"/>
      <c r="S427" s="204"/>
      <c r="T427" s="20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9" t="s">
        <v>185</v>
      </c>
      <c r="AU427" s="199" t="s">
        <v>83</v>
      </c>
      <c r="AV427" s="13" t="s">
        <v>83</v>
      </c>
      <c r="AW427" s="13" t="s">
        <v>30</v>
      </c>
      <c r="AX427" s="13" t="s">
        <v>73</v>
      </c>
      <c r="AY427" s="199" t="s">
        <v>174</v>
      </c>
    </row>
    <row r="428" s="13" customFormat="1">
      <c r="A428" s="13"/>
      <c r="B428" s="198"/>
      <c r="C428" s="13"/>
      <c r="D428" s="193" t="s">
        <v>185</v>
      </c>
      <c r="E428" s="199" t="s">
        <v>1</v>
      </c>
      <c r="F428" s="200" t="s">
        <v>425</v>
      </c>
      <c r="G428" s="13"/>
      <c r="H428" s="201">
        <v>410</v>
      </c>
      <c r="I428" s="202"/>
      <c r="J428" s="13"/>
      <c r="K428" s="13"/>
      <c r="L428" s="198"/>
      <c r="M428" s="203"/>
      <c r="N428" s="204"/>
      <c r="O428" s="204"/>
      <c r="P428" s="204"/>
      <c r="Q428" s="204"/>
      <c r="R428" s="204"/>
      <c r="S428" s="204"/>
      <c r="T428" s="20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99" t="s">
        <v>185</v>
      </c>
      <c r="AU428" s="199" t="s">
        <v>83</v>
      </c>
      <c r="AV428" s="13" t="s">
        <v>83</v>
      </c>
      <c r="AW428" s="13" t="s">
        <v>30</v>
      </c>
      <c r="AX428" s="13" t="s">
        <v>73</v>
      </c>
      <c r="AY428" s="199" t="s">
        <v>174</v>
      </c>
    </row>
    <row r="429" s="13" customFormat="1">
      <c r="A429" s="13"/>
      <c r="B429" s="198"/>
      <c r="C429" s="13"/>
      <c r="D429" s="193" t="s">
        <v>185</v>
      </c>
      <c r="E429" s="199" t="s">
        <v>1</v>
      </c>
      <c r="F429" s="200" t="s">
        <v>426</v>
      </c>
      <c r="G429" s="13"/>
      <c r="H429" s="201">
        <v>260.86000000000001</v>
      </c>
      <c r="I429" s="202"/>
      <c r="J429" s="13"/>
      <c r="K429" s="13"/>
      <c r="L429" s="198"/>
      <c r="M429" s="203"/>
      <c r="N429" s="204"/>
      <c r="O429" s="204"/>
      <c r="P429" s="204"/>
      <c r="Q429" s="204"/>
      <c r="R429" s="204"/>
      <c r="S429" s="204"/>
      <c r="T429" s="20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99" t="s">
        <v>185</v>
      </c>
      <c r="AU429" s="199" t="s">
        <v>83</v>
      </c>
      <c r="AV429" s="13" t="s">
        <v>83</v>
      </c>
      <c r="AW429" s="13" t="s">
        <v>30</v>
      </c>
      <c r="AX429" s="13" t="s">
        <v>73</v>
      </c>
      <c r="AY429" s="199" t="s">
        <v>174</v>
      </c>
    </row>
    <row r="430" s="14" customFormat="1">
      <c r="A430" s="14"/>
      <c r="B430" s="206"/>
      <c r="C430" s="14"/>
      <c r="D430" s="193" t="s">
        <v>185</v>
      </c>
      <c r="E430" s="207" t="s">
        <v>1</v>
      </c>
      <c r="F430" s="208" t="s">
        <v>199</v>
      </c>
      <c r="G430" s="14"/>
      <c r="H430" s="209">
        <v>1531.73</v>
      </c>
      <c r="I430" s="210"/>
      <c r="J430" s="14"/>
      <c r="K430" s="14"/>
      <c r="L430" s="206"/>
      <c r="M430" s="211"/>
      <c r="N430" s="212"/>
      <c r="O430" s="212"/>
      <c r="P430" s="212"/>
      <c r="Q430" s="212"/>
      <c r="R430" s="212"/>
      <c r="S430" s="212"/>
      <c r="T430" s="21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07" t="s">
        <v>185</v>
      </c>
      <c r="AU430" s="207" t="s">
        <v>83</v>
      </c>
      <c r="AV430" s="14" t="s">
        <v>181</v>
      </c>
      <c r="AW430" s="14" t="s">
        <v>30</v>
      </c>
      <c r="AX430" s="14" t="s">
        <v>81</v>
      </c>
      <c r="AY430" s="207" t="s">
        <v>174</v>
      </c>
    </row>
    <row r="431" s="2" customFormat="1" ht="16.5" customHeight="1">
      <c r="A431" s="38"/>
      <c r="B431" s="179"/>
      <c r="C431" s="180" t="s">
        <v>594</v>
      </c>
      <c r="D431" s="180" t="s">
        <v>176</v>
      </c>
      <c r="E431" s="181" t="s">
        <v>595</v>
      </c>
      <c r="F431" s="182" t="s">
        <v>596</v>
      </c>
      <c r="G431" s="183" t="s">
        <v>202</v>
      </c>
      <c r="H431" s="184">
        <v>11</v>
      </c>
      <c r="I431" s="185"/>
      <c r="J431" s="186">
        <f>ROUND(I431*H431,2)</f>
        <v>0</v>
      </c>
      <c r="K431" s="182" t="s">
        <v>180</v>
      </c>
      <c r="L431" s="39"/>
      <c r="M431" s="187" t="s">
        <v>1</v>
      </c>
      <c r="N431" s="188" t="s">
        <v>38</v>
      </c>
      <c r="O431" s="77"/>
      <c r="P431" s="189">
        <f>O431*H431</f>
        <v>0</v>
      </c>
      <c r="Q431" s="189">
        <v>0.0001108</v>
      </c>
      <c r="R431" s="189">
        <f>Q431*H431</f>
        <v>0.0012187999999999999</v>
      </c>
      <c r="S431" s="189">
        <v>0</v>
      </c>
      <c r="T431" s="190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191" t="s">
        <v>181</v>
      </c>
      <c r="AT431" s="191" t="s">
        <v>176</v>
      </c>
      <c r="AU431" s="191" t="s">
        <v>83</v>
      </c>
      <c r="AY431" s="19" t="s">
        <v>174</v>
      </c>
      <c r="BE431" s="192">
        <f>IF(N431="základní",J431,0)</f>
        <v>0</v>
      </c>
      <c r="BF431" s="192">
        <f>IF(N431="snížená",J431,0)</f>
        <v>0</v>
      </c>
      <c r="BG431" s="192">
        <f>IF(N431="zákl. přenesená",J431,0)</f>
        <v>0</v>
      </c>
      <c r="BH431" s="192">
        <f>IF(N431="sníž. přenesená",J431,0)</f>
        <v>0</v>
      </c>
      <c r="BI431" s="192">
        <f>IF(N431="nulová",J431,0)</f>
        <v>0</v>
      </c>
      <c r="BJ431" s="19" t="s">
        <v>81</v>
      </c>
      <c r="BK431" s="192">
        <f>ROUND(I431*H431,2)</f>
        <v>0</v>
      </c>
      <c r="BL431" s="19" t="s">
        <v>181</v>
      </c>
      <c r="BM431" s="191" t="s">
        <v>597</v>
      </c>
    </row>
    <row r="432" s="2" customFormat="1">
      <c r="A432" s="38"/>
      <c r="B432" s="39"/>
      <c r="C432" s="38"/>
      <c r="D432" s="193" t="s">
        <v>183</v>
      </c>
      <c r="E432" s="38"/>
      <c r="F432" s="194" t="s">
        <v>598</v>
      </c>
      <c r="G432" s="38"/>
      <c r="H432" s="38"/>
      <c r="I432" s="195"/>
      <c r="J432" s="38"/>
      <c r="K432" s="38"/>
      <c r="L432" s="39"/>
      <c r="M432" s="196"/>
      <c r="N432" s="197"/>
      <c r="O432" s="77"/>
      <c r="P432" s="77"/>
      <c r="Q432" s="77"/>
      <c r="R432" s="77"/>
      <c r="S432" s="77"/>
      <c r="T432" s="7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9" t="s">
        <v>183</v>
      </c>
      <c r="AU432" s="19" t="s">
        <v>83</v>
      </c>
    </row>
    <row r="433" s="15" customFormat="1">
      <c r="A433" s="15"/>
      <c r="B433" s="214"/>
      <c r="C433" s="15"/>
      <c r="D433" s="193" t="s">
        <v>185</v>
      </c>
      <c r="E433" s="215" t="s">
        <v>1</v>
      </c>
      <c r="F433" s="216" t="s">
        <v>599</v>
      </c>
      <c r="G433" s="15"/>
      <c r="H433" s="215" t="s">
        <v>1</v>
      </c>
      <c r="I433" s="217"/>
      <c r="J433" s="15"/>
      <c r="K433" s="15"/>
      <c r="L433" s="214"/>
      <c r="M433" s="218"/>
      <c r="N433" s="219"/>
      <c r="O433" s="219"/>
      <c r="P433" s="219"/>
      <c r="Q433" s="219"/>
      <c r="R433" s="219"/>
      <c r="S433" s="219"/>
      <c r="T433" s="220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15" t="s">
        <v>185</v>
      </c>
      <c r="AU433" s="215" t="s">
        <v>83</v>
      </c>
      <c r="AV433" s="15" t="s">
        <v>81</v>
      </c>
      <c r="AW433" s="15" t="s">
        <v>30</v>
      </c>
      <c r="AX433" s="15" t="s">
        <v>73</v>
      </c>
      <c r="AY433" s="215" t="s">
        <v>174</v>
      </c>
    </row>
    <row r="434" s="13" customFormat="1">
      <c r="A434" s="13"/>
      <c r="B434" s="198"/>
      <c r="C434" s="13"/>
      <c r="D434" s="193" t="s">
        <v>185</v>
      </c>
      <c r="E434" s="199" t="s">
        <v>1</v>
      </c>
      <c r="F434" s="200" t="s">
        <v>600</v>
      </c>
      <c r="G434" s="13"/>
      <c r="H434" s="201">
        <v>7</v>
      </c>
      <c r="I434" s="202"/>
      <c r="J434" s="13"/>
      <c r="K434" s="13"/>
      <c r="L434" s="198"/>
      <c r="M434" s="203"/>
      <c r="N434" s="204"/>
      <c r="O434" s="204"/>
      <c r="P434" s="204"/>
      <c r="Q434" s="204"/>
      <c r="R434" s="204"/>
      <c r="S434" s="204"/>
      <c r="T434" s="20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99" t="s">
        <v>185</v>
      </c>
      <c r="AU434" s="199" t="s">
        <v>83</v>
      </c>
      <c r="AV434" s="13" t="s">
        <v>83</v>
      </c>
      <c r="AW434" s="13" t="s">
        <v>30</v>
      </c>
      <c r="AX434" s="13" t="s">
        <v>73</v>
      </c>
      <c r="AY434" s="199" t="s">
        <v>174</v>
      </c>
    </row>
    <row r="435" s="13" customFormat="1">
      <c r="A435" s="13"/>
      <c r="B435" s="198"/>
      <c r="C435" s="13"/>
      <c r="D435" s="193" t="s">
        <v>185</v>
      </c>
      <c r="E435" s="199" t="s">
        <v>1</v>
      </c>
      <c r="F435" s="200" t="s">
        <v>601</v>
      </c>
      <c r="G435" s="13"/>
      <c r="H435" s="201">
        <v>4</v>
      </c>
      <c r="I435" s="202"/>
      <c r="J435" s="13"/>
      <c r="K435" s="13"/>
      <c r="L435" s="198"/>
      <c r="M435" s="203"/>
      <c r="N435" s="204"/>
      <c r="O435" s="204"/>
      <c r="P435" s="204"/>
      <c r="Q435" s="204"/>
      <c r="R435" s="204"/>
      <c r="S435" s="204"/>
      <c r="T435" s="20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99" t="s">
        <v>185</v>
      </c>
      <c r="AU435" s="199" t="s">
        <v>83</v>
      </c>
      <c r="AV435" s="13" t="s">
        <v>83</v>
      </c>
      <c r="AW435" s="13" t="s">
        <v>30</v>
      </c>
      <c r="AX435" s="13" t="s">
        <v>73</v>
      </c>
      <c r="AY435" s="199" t="s">
        <v>174</v>
      </c>
    </row>
    <row r="436" s="14" customFormat="1">
      <c r="A436" s="14"/>
      <c r="B436" s="206"/>
      <c r="C436" s="14"/>
      <c r="D436" s="193" t="s">
        <v>185</v>
      </c>
      <c r="E436" s="207" t="s">
        <v>1</v>
      </c>
      <c r="F436" s="208" t="s">
        <v>199</v>
      </c>
      <c r="G436" s="14"/>
      <c r="H436" s="209">
        <v>11</v>
      </c>
      <c r="I436" s="210"/>
      <c r="J436" s="14"/>
      <c r="K436" s="14"/>
      <c r="L436" s="206"/>
      <c r="M436" s="211"/>
      <c r="N436" s="212"/>
      <c r="O436" s="212"/>
      <c r="P436" s="212"/>
      <c r="Q436" s="212"/>
      <c r="R436" s="212"/>
      <c r="S436" s="212"/>
      <c r="T436" s="21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07" t="s">
        <v>185</v>
      </c>
      <c r="AU436" s="207" t="s">
        <v>83</v>
      </c>
      <c r="AV436" s="14" t="s">
        <v>181</v>
      </c>
      <c r="AW436" s="14" t="s">
        <v>30</v>
      </c>
      <c r="AX436" s="14" t="s">
        <v>81</v>
      </c>
      <c r="AY436" s="207" t="s">
        <v>174</v>
      </c>
    </row>
    <row r="437" s="2" customFormat="1" ht="21.75" customHeight="1">
      <c r="A437" s="38"/>
      <c r="B437" s="179"/>
      <c r="C437" s="221" t="s">
        <v>602</v>
      </c>
      <c r="D437" s="221" t="s">
        <v>446</v>
      </c>
      <c r="E437" s="222" t="s">
        <v>603</v>
      </c>
      <c r="F437" s="223" t="s">
        <v>604</v>
      </c>
      <c r="G437" s="224" t="s">
        <v>202</v>
      </c>
      <c r="H437" s="225">
        <v>7</v>
      </c>
      <c r="I437" s="226"/>
      <c r="J437" s="227">
        <f>ROUND(I437*H437,2)</f>
        <v>0</v>
      </c>
      <c r="K437" s="223" t="s">
        <v>1</v>
      </c>
      <c r="L437" s="228"/>
      <c r="M437" s="229" t="s">
        <v>1</v>
      </c>
      <c r="N437" s="230" t="s">
        <v>38</v>
      </c>
      <c r="O437" s="77"/>
      <c r="P437" s="189">
        <f>O437*H437</f>
        <v>0</v>
      </c>
      <c r="Q437" s="189">
        <v>0</v>
      </c>
      <c r="R437" s="189">
        <f>Q437*H437</f>
        <v>0</v>
      </c>
      <c r="S437" s="189">
        <v>0</v>
      </c>
      <c r="T437" s="190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191" t="s">
        <v>230</v>
      </c>
      <c r="AT437" s="191" t="s">
        <v>446</v>
      </c>
      <c r="AU437" s="191" t="s">
        <v>83</v>
      </c>
      <c r="AY437" s="19" t="s">
        <v>174</v>
      </c>
      <c r="BE437" s="192">
        <f>IF(N437="základní",J437,0)</f>
        <v>0</v>
      </c>
      <c r="BF437" s="192">
        <f>IF(N437="snížená",J437,0)</f>
        <v>0</v>
      </c>
      <c r="BG437" s="192">
        <f>IF(N437="zákl. přenesená",J437,0)</f>
        <v>0</v>
      </c>
      <c r="BH437" s="192">
        <f>IF(N437="sníž. přenesená",J437,0)</f>
        <v>0</v>
      </c>
      <c r="BI437" s="192">
        <f>IF(N437="nulová",J437,0)</f>
        <v>0</v>
      </c>
      <c r="BJ437" s="19" t="s">
        <v>81</v>
      </c>
      <c r="BK437" s="192">
        <f>ROUND(I437*H437,2)</f>
        <v>0</v>
      </c>
      <c r="BL437" s="19" t="s">
        <v>181</v>
      </c>
      <c r="BM437" s="191" t="s">
        <v>605</v>
      </c>
    </row>
    <row r="438" s="2" customFormat="1">
      <c r="A438" s="38"/>
      <c r="B438" s="39"/>
      <c r="C438" s="38"/>
      <c r="D438" s="193" t="s">
        <v>183</v>
      </c>
      <c r="E438" s="38"/>
      <c r="F438" s="194" t="s">
        <v>604</v>
      </c>
      <c r="G438" s="38"/>
      <c r="H438" s="38"/>
      <c r="I438" s="195"/>
      <c r="J438" s="38"/>
      <c r="K438" s="38"/>
      <c r="L438" s="39"/>
      <c r="M438" s="196"/>
      <c r="N438" s="197"/>
      <c r="O438" s="77"/>
      <c r="P438" s="77"/>
      <c r="Q438" s="77"/>
      <c r="R438" s="77"/>
      <c r="S438" s="77"/>
      <c r="T438" s="7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9" t="s">
        <v>183</v>
      </c>
      <c r="AU438" s="19" t="s">
        <v>83</v>
      </c>
    </row>
    <row r="439" s="13" customFormat="1">
      <c r="A439" s="13"/>
      <c r="B439" s="198"/>
      <c r="C439" s="13"/>
      <c r="D439" s="193" t="s">
        <v>185</v>
      </c>
      <c r="E439" s="199" t="s">
        <v>1</v>
      </c>
      <c r="F439" s="200" t="s">
        <v>600</v>
      </c>
      <c r="G439" s="13"/>
      <c r="H439" s="201">
        <v>7</v>
      </c>
      <c r="I439" s="202"/>
      <c r="J439" s="13"/>
      <c r="K439" s="13"/>
      <c r="L439" s="198"/>
      <c r="M439" s="203"/>
      <c r="N439" s="204"/>
      <c r="O439" s="204"/>
      <c r="P439" s="204"/>
      <c r="Q439" s="204"/>
      <c r="R439" s="204"/>
      <c r="S439" s="204"/>
      <c r="T439" s="20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99" t="s">
        <v>185</v>
      </c>
      <c r="AU439" s="199" t="s">
        <v>83</v>
      </c>
      <c r="AV439" s="13" t="s">
        <v>83</v>
      </c>
      <c r="AW439" s="13" t="s">
        <v>30</v>
      </c>
      <c r="AX439" s="13" t="s">
        <v>81</v>
      </c>
      <c r="AY439" s="199" t="s">
        <v>174</v>
      </c>
    </row>
    <row r="440" s="2" customFormat="1" ht="21.75" customHeight="1">
      <c r="A440" s="38"/>
      <c r="B440" s="179"/>
      <c r="C440" s="221" t="s">
        <v>606</v>
      </c>
      <c r="D440" s="221" t="s">
        <v>446</v>
      </c>
      <c r="E440" s="222" t="s">
        <v>607</v>
      </c>
      <c r="F440" s="223" t="s">
        <v>608</v>
      </c>
      <c r="G440" s="224" t="s">
        <v>202</v>
      </c>
      <c r="H440" s="225">
        <v>4</v>
      </c>
      <c r="I440" s="226"/>
      <c r="J440" s="227">
        <f>ROUND(I440*H440,2)</f>
        <v>0</v>
      </c>
      <c r="K440" s="223" t="s">
        <v>1</v>
      </c>
      <c r="L440" s="228"/>
      <c r="M440" s="229" t="s">
        <v>1</v>
      </c>
      <c r="N440" s="230" t="s">
        <v>38</v>
      </c>
      <c r="O440" s="77"/>
      <c r="P440" s="189">
        <f>O440*H440</f>
        <v>0</v>
      </c>
      <c r="Q440" s="189">
        <v>0</v>
      </c>
      <c r="R440" s="189">
        <f>Q440*H440</f>
        <v>0</v>
      </c>
      <c r="S440" s="189">
        <v>0</v>
      </c>
      <c r="T440" s="190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191" t="s">
        <v>230</v>
      </c>
      <c r="AT440" s="191" t="s">
        <v>446</v>
      </c>
      <c r="AU440" s="191" t="s">
        <v>83</v>
      </c>
      <c r="AY440" s="19" t="s">
        <v>174</v>
      </c>
      <c r="BE440" s="192">
        <f>IF(N440="základní",J440,0)</f>
        <v>0</v>
      </c>
      <c r="BF440" s="192">
        <f>IF(N440="snížená",J440,0)</f>
        <v>0</v>
      </c>
      <c r="BG440" s="192">
        <f>IF(N440="zákl. přenesená",J440,0)</f>
        <v>0</v>
      </c>
      <c r="BH440" s="192">
        <f>IF(N440="sníž. přenesená",J440,0)</f>
        <v>0</v>
      </c>
      <c r="BI440" s="192">
        <f>IF(N440="nulová",J440,0)</f>
        <v>0</v>
      </c>
      <c r="BJ440" s="19" t="s">
        <v>81</v>
      </c>
      <c r="BK440" s="192">
        <f>ROUND(I440*H440,2)</f>
        <v>0</v>
      </c>
      <c r="BL440" s="19" t="s">
        <v>181</v>
      </c>
      <c r="BM440" s="191" t="s">
        <v>609</v>
      </c>
    </row>
    <row r="441" s="2" customFormat="1">
      <c r="A441" s="38"/>
      <c r="B441" s="39"/>
      <c r="C441" s="38"/>
      <c r="D441" s="193" t="s">
        <v>183</v>
      </c>
      <c r="E441" s="38"/>
      <c r="F441" s="194" t="s">
        <v>608</v>
      </c>
      <c r="G441" s="38"/>
      <c r="H441" s="38"/>
      <c r="I441" s="195"/>
      <c r="J441" s="38"/>
      <c r="K441" s="38"/>
      <c r="L441" s="39"/>
      <c r="M441" s="196"/>
      <c r="N441" s="197"/>
      <c r="O441" s="77"/>
      <c r="P441" s="77"/>
      <c r="Q441" s="77"/>
      <c r="R441" s="77"/>
      <c r="S441" s="77"/>
      <c r="T441" s="7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9" t="s">
        <v>183</v>
      </c>
      <c r="AU441" s="19" t="s">
        <v>83</v>
      </c>
    </row>
    <row r="442" s="13" customFormat="1">
      <c r="A442" s="13"/>
      <c r="B442" s="198"/>
      <c r="C442" s="13"/>
      <c r="D442" s="193" t="s">
        <v>185</v>
      </c>
      <c r="E442" s="199" t="s">
        <v>1</v>
      </c>
      <c r="F442" s="200" t="s">
        <v>601</v>
      </c>
      <c r="G442" s="13"/>
      <c r="H442" s="201">
        <v>4</v>
      </c>
      <c r="I442" s="202"/>
      <c r="J442" s="13"/>
      <c r="K442" s="13"/>
      <c r="L442" s="198"/>
      <c r="M442" s="203"/>
      <c r="N442" s="204"/>
      <c r="O442" s="204"/>
      <c r="P442" s="204"/>
      <c r="Q442" s="204"/>
      <c r="R442" s="204"/>
      <c r="S442" s="204"/>
      <c r="T442" s="20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99" t="s">
        <v>185</v>
      </c>
      <c r="AU442" s="199" t="s">
        <v>83</v>
      </c>
      <c r="AV442" s="13" t="s">
        <v>83</v>
      </c>
      <c r="AW442" s="13" t="s">
        <v>30</v>
      </c>
      <c r="AX442" s="13" t="s">
        <v>81</v>
      </c>
      <c r="AY442" s="199" t="s">
        <v>174</v>
      </c>
    </row>
    <row r="443" s="2" customFormat="1" ht="37.8" customHeight="1">
      <c r="A443" s="38"/>
      <c r="B443" s="179"/>
      <c r="C443" s="180" t="s">
        <v>610</v>
      </c>
      <c r="D443" s="180" t="s">
        <v>176</v>
      </c>
      <c r="E443" s="181" t="s">
        <v>611</v>
      </c>
      <c r="F443" s="182" t="s">
        <v>612</v>
      </c>
      <c r="G443" s="183" t="s">
        <v>179</v>
      </c>
      <c r="H443" s="184">
        <v>312.25</v>
      </c>
      <c r="I443" s="185"/>
      <c r="J443" s="186">
        <f>ROUND(I443*H443,2)</f>
        <v>0</v>
      </c>
      <c r="K443" s="182" t="s">
        <v>180</v>
      </c>
      <c r="L443" s="39"/>
      <c r="M443" s="187" t="s">
        <v>1</v>
      </c>
      <c r="N443" s="188" t="s">
        <v>38</v>
      </c>
      <c r="O443" s="77"/>
      <c r="P443" s="189">
        <f>O443*H443</f>
        <v>0</v>
      </c>
      <c r="Q443" s="189">
        <v>0</v>
      </c>
      <c r="R443" s="189">
        <f>Q443*H443</f>
        <v>0</v>
      </c>
      <c r="S443" s="189">
        <v>0.050000000000000003</v>
      </c>
      <c r="T443" s="190">
        <f>S443*H443</f>
        <v>15.612500000000001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191" t="s">
        <v>181</v>
      </c>
      <c r="AT443" s="191" t="s">
        <v>176</v>
      </c>
      <c r="AU443" s="191" t="s">
        <v>83</v>
      </c>
      <c r="AY443" s="19" t="s">
        <v>174</v>
      </c>
      <c r="BE443" s="192">
        <f>IF(N443="základní",J443,0)</f>
        <v>0</v>
      </c>
      <c r="BF443" s="192">
        <f>IF(N443="snížená",J443,0)</f>
        <v>0</v>
      </c>
      <c r="BG443" s="192">
        <f>IF(N443="zákl. přenesená",J443,0)</f>
        <v>0</v>
      </c>
      <c r="BH443" s="192">
        <f>IF(N443="sníž. přenesená",J443,0)</f>
        <v>0</v>
      </c>
      <c r="BI443" s="192">
        <f>IF(N443="nulová",J443,0)</f>
        <v>0</v>
      </c>
      <c r="BJ443" s="19" t="s">
        <v>81</v>
      </c>
      <c r="BK443" s="192">
        <f>ROUND(I443*H443,2)</f>
        <v>0</v>
      </c>
      <c r="BL443" s="19" t="s">
        <v>181</v>
      </c>
      <c r="BM443" s="191" t="s">
        <v>613</v>
      </c>
    </row>
    <row r="444" s="2" customFormat="1">
      <c r="A444" s="38"/>
      <c r="B444" s="39"/>
      <c r="C444" s="38"/>
      <c r="D444" s="193" t="s">
        <v>183</v>
      </c>
      <c r="E444" s="38"/>
      <c r="F444" s="194" t="s">
        <v>614</v>
      </c>
      <c r="G444" s="38"/>
      <c r="H444" s="38"/>
      <c r="I444" s="195"/>
      <c r="J444" s="38"/>
      <c r="K444" s="38"/>
      <c r="L444" s="39"/>
      <c r="M444" s="196"/>
      <c r="N444" s="197"/>
      <c r="O444" s="77"/>
      <c r="P444" s="77"/>
      <c r="Q444" s="77"/>
      <c r="R444" s="77"/>
      <c r="S444" s="77"/>
      <c r="T444" s="7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9" t="s">
        <v>183</v>
      </c>
      <c r="AU444" s="19" t="s">
        <v>83</v>
      </c>
    </row>
    <row r="445" s="15" customFormat="1">
      <c r="A445" s="15"/>
      <c r="B445" s="214"/>
      <c r="C445" s="15"/>
      <c r="D445" s="193" t="s">
        <v>185</v>
      </c>
      <c r="E445" s="215" t="s">
        <v>1</v>
      </c>
      <c r="F445" s="216" t="s">
        <v>320</v>
      </c>
      <c r="G445" s="15"/>
      <c r="H445" s="215" t="s">
        <v>1</v>
      </c>
      <c r="I445" s="217"/>
      <c r="J445" s="15"/>
      <c r="K445" s="15"/>
      <c r="L445" s="214"/>
      <c r="M445" s="218"/>
      <c r="N445" s="219"/>
      <c r="O445" s="219"/>
      <c r="P445" s="219"/>
      <c r="Q445" s="219"/>
      <c r="R445" s="219"/>
      <c r="S445" s="219"/>
      <c r="T445" s="220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15" t="s">
        <v>185</v>
      </c>
      <c r="AU445" s="215" t="s">
        <v>83</v>
      </c>
      <c r="AV445" s="15" t="s">
        <v>81</v>
      </c>
      <c r="AW445" s="15" t="s">
        <v>30</v>
      </c>
      <c r="AX445" s="15" t="s">
        <v>73</v>
      </c>
      <c r="AY445" s="215" t="s">
        <v>174</v>
      </c>
    </row>
    <row r="446" s="13" customFormat="1">
      <c r="A446" s="13"/>
      <c r="B446" s="198"/>
      <c r="C446" s="13"/>
      <c r="D446" s="193" t="s">
        <v>185</v>
      </c>
      <c r="E446" s="199" t="s">
        <v>1</v>
      </c>
      <c r="F446" s="200" t="s">
        <v>328</v>
      </c>
      <c r="G446" s="13"/>
      <c r="H446" s="201">
        <v>312.25</v>
      </c>
      <c r="I446" s="202"/>
      <c r="J446" s="13"/>
      <c r="K446" s="13"/>
      <c r="L446" s="198"/>
      <c r="M446" s="203"/>
      <c r="N446" s="204"/>
      <c r="O446" s="204"/>
      <c r="P446" s="204"/>
      <c r="Q446" s="204"/>
      <c r="R446" s="204"/>
      <c r="S446" s="204"/>
      <c r="T446" s="20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199" t="s">
        <v>185</v>
      </c>
      <c r="AU446" s="199" t="s">
        <v>83</v>
      </c>
      <c r="AV446" s="13" t="s">
        <v>83</v>
      </c>
      <c r="AW446" s="13" t="s">
        <v>30</v>
      </c>
      <c r="AX446" s="13" t="s">
        <v>73</v>
      </c>
      <c r="AY446" s="199" t="s">
        <v>174</v>
      </c>
    </row>
    <row r="447" s="14" customFormat="1">
      <c r="A447" s="14"/>
      <c r="B447" s="206"/>
      <c r="C447" s="14"/>
      <c r="D447" s="193" t="s">
        <v>185</v>
      </c>
      <c r="E447" s="207" t="s">
        <v>1</v>
      </c>
      <c r="F447" s="208" t="s">
        <v>199</v>
      </c>
      <c r="G447" s="14"/>
      <c r="H447" s="209">
        <v>312.25</v>
      </c>
      <c r="I447" s="210"/>
      <c r="J447" s="14"/>
      <c r="K447" s="14"/>
      <c r="L447" s="206"/>
      <c r="M447" s="211"/>
      <c r="N447" s="212"/>
      <c r="O447" s="212"/>
      <c r="P447" s="212"/>
      <c r="Q447" s="212"/>
      <c r="R447" s="212"/>
      <c r="S447" s="212"/>
      <c r="T447" s="21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07" t="s">
        <v>185</v>
      </c>
      <c r="AU447" s="207" t="s">
        <v>83</v>
      </c>
      <c r="AV447" s="14" t="s">
        <v>181</v>
      </c>
      <c r="AW447" s="14" t="s">
        <v>30</v>
      </c>
      <c r="AX447" s="14" t="s">
        <v>81</v>
      </c>
      <c r="AY447" s="207" t="s">
        <v>174</v>
      </c>
    </row>
    <row r="448" s="2" customFormat="1" ht="37.8" customHeight="1">
      <c r="A448" s="38"/>
      <c r="B448" s="179"/>
      <c r="C448" s="180" t="s">
        <v>615</v>
      </c>
      <c r="D448" s="180" t="s">
        <v>176</v>
      </c>
      <c r="E448" s="181" t="s">
        <v>616</v>
      </c>
      <c r="F448" s="182" t="s">
        <v>617</v>
      </c>
      <c r="G448" s="183" t="s">
        <v>179</v>
      </c>
      <c r="H448" s="184">
        <v>32.843000000000004</v>
      </c>
      <c r="I448" s="185"/>
      <c r="J448" s="186">
        <f>ROUND(I448*H448,2)</f>
        <v>0</v>
      </c>
      <c r="K448" s="182" t="s">
        <v>180</v>
      </c>
      <c r="L448" s="39"/>
      <c r="M448" s="187" t="s">
        <v>1</v>
      </c>
      <c r="N448" s="188" t="s">
        <v>38</v>
      </c>
      <c r="O448" s="77"/>
      <c r="P448" s="189">
        <f>O448*H448</f>
        <v>0</v>
      </c>
      <c r="Q448" s="189">
        <v>0</v>
      </c>
      <c r="R448" s="189">
        <f>Q448*H448</f>
        <v>0</v>
      </c>
      <c r="S448" s="189">
        <v>0.01</v>
      </c>
      <c r="T448" s="190">
        <f>S448*H448</f>
        <v>0.32843000000000006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191" t="s">
        <v>181</v>
      </c>
      <c r="AT448" s="191" t="s">
        <v>176</v>
      </c>
      <c r="AU448" s="191" t="s">
        <v>83</v>
      </c>
      <c r="AY448" s="19" t="s">
        <v>174</v>
      </c>
      <c r="BE448" s="192">
        <f>IF(N448="základní",J448,0)</f>
        <v>0</v>
      </c>
      <c r="BF448" s="192">
        <f>IF(N448="snížená",J448,0)</f>
        <v>0</v>
      </c>
      <c r="BG448" s="192">
        <f>IF(N448="zákl. přenesená",J448,0)</f>
        <v>0</v>
      </c>
      <c r="BH448" s="192">
        <f>IF(N448="sníž. přenesená",J448,0)</f>
        <v>0</v>
      </c>
      <c r="BI448" s="192">
        <f>IF(N448="nulová",J448,0)</f>
        <v>0</v>
      </c>
      <c r="BJ448" s="19" t="s">
        <v>81</v>
      </c>
      <c r="BK448" s="192">
        <f>ROUND(I448*H448,2)</f>
        <v>0</v>
      </c>
      <c r="BL448" s="19" t="s">
        <v>181</v>
      </c>
      <c r="BM448" s="191" t="s">
        <v>618</v>
      </c>
    </row>
    <row r="449" s="2" customFormat="1">
      <c r="A449" s="38"/>
      <c r="B449" s="39"/>
      <c r="C449" s="38"/>
      <c r="D449" s="193" t="s">
        <v>183</v>
      </c>
      <c r="E449" s="38"/>
      <c r="F449" s="194" t="s">
        <v>619</v>
      </c>
      <c r="G449" s="38"/>
      <c r="H449" s="38"/>
      <c r="I449" s="195"/>
      <c r="J449" s="38"/>
      <c r="K449" s="38"/>
      <c r="L449" s="39"/>
      <c r="M449" s="196"/>
      <c r="N449" s="197"/>
      <c r="O449" s="77"/>
      <c r="P449" s="77"/>
      <c r="Q449" s="77"/>
      <c r="R449" s="77"/>
      <c r="S449" s="77"/>
      <c r="T449" s="7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9" t="s">
        <v>183</v>
      </c>
      <c r="AU449" s="19" t="s">
        <v>83</v>
      </c>
    </row>
    <row r="450" s="15" customFormat="1">
      <c r="A450" s="15"/>
      <c r="B450" s="214"/>
      <c r="C450" s="15"/>
      <c r="D450" s="193" t="s">
        <v>185</v>
      </c>
      <c r="E450" s="215" t="s">
        <v>1</v>
      </c>
      <c r="F450" s="216" t="s">
        <v>348</v>
      </c>
      <c r="G450" s="15"/>
      <c r="H450" s="215" t="s">
        <v>1</v>
      </c>
      <c r="I450" s="217"/>
      <c r="J450" s="15"/>
      <c r="K450" s="15"/>
      <c r="L450" s="214"/>
      <c r="M450" s="218"/>
      <c r="N450" s="219"/>
      <c r="O450" s="219"/>
      <c r="P450" s="219"/>
      <c r="Q450" s="219"/>
      <c r="R450" s="219"/>
      <c r="S450" s="219"/>
      <c r="T450" s="220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15" t="s">
        <v>185</v>
      </c>
      <c r="AU450" s="215" t="s">
        <v>83</v>
      </c>
      <c r="AV450" s="15" t="s">
        <v>81</v>
      </c>
      <c r="AW450" s="15" t="s">
        <v>30</v>
      </c>
      <c r="AX450" s="15" t="s">
        <v>73</v>
      </c>
      <c r="AY450" s="215" t="s">
        <v>174</v>
      </c>
    </row>
    <row r="451" s="13" customFormat="1">
      <c r="A451" s="13"/>
      <c r="B451" s="198"/>
      <c r="C451" s="13"/>
      <c r="D451" s="193" t="s">
        <v>185</v>
      </c>
      <c r="E451" s="199" t="s">
        <v>1</v>
      </c>
      <c r="F451" s="200" t="s">
        <v>366</v>
      </c>
      <c r="G451" s="13"/>
      <c r="H451" s="201">
        <v>32.843000000000004</v>
      </c>
      <c r="I451" s="202"/>
      <c r="J451" s="13"/>
      <c r="K451" s="13"/>
      <c r="L451" s="198"/>
      <c r="M451" s="203"/>
      <c r="N451" s="204"/>
      <c r="O451" s="204"/>
      <c r="P451" s="204"/>
      <c r="Q451" s="204"/>
      <c r="R451" s="204"/>
      <c r="S451" s="204"/>
      <c r="T451" s="20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199" t="s">
        <v>185</v>
      </c>
      <c r="AU451" s="199" t="s">
        <v>83</v>
      </c>
      <c r="AV451" s="13" t="s">
        <v>83</v>
      </c>
      <c r="AW451" s="13" t="s">
        <v>30</v>
      </c>
      <c r="AX451" s="13" t="s">
        <v>81</v>
      </c>
      <c r="AY451" s="199" t="s">
        <v>174</v>
      </c>
    </row>
    <row r="452" s="2" customFormat="1" ht="37.8" customHeight="1">
      <c r="A452" s="38"/>
      <c r="B452" s="179"/>
      <c r="C452" s="180" t="s">
        <v>620</v>
      </c>
      <c r="D452" s="180" t="s">
        <v>176</v>
      </c>
      <c r="E452" s="181" t="s">
        <v>621</v>
      </c>
      <c r="F452" s="182" t="s">
        <v>622</v>
      </c>
      <c r="G452" s="183" t="s">
        <v>179</v>
      </c>
      <c r="H452" s="184">
        <v>99.799999999999997</v>
      </c>
      <c r="I452" s="185"/>
      <c r="J452" s="186">
        <f>ROUND(I452*H452,2)</f>
        <v>0</v>
      </c>
      <c r="K452" s="182" t="s">
        <v>180</v>
      </c>
      <c r="L452" s="39"/>
      <c r="M452" s="187" t="s">
        <v>1</v>
      </c>
      <c r="N452" s="188" t="s">
        <v>38</v>
      </c>
      <c r="O452" s="77"/>
      <c r="P452" s="189">
        <f>O452*H452</f>
        <v>0</v>
      </c>
      <c r="Q452" s="189">
        <v>0</v>
      </c>
      <c r="R452" s="189">
        <f>Q452*H452</f>
        <v>0</v>
      </c>
      <c r="S452" s="189">
        <v>0.045999999999999999</v>
      </c>
      <c r="T452" s="190">
        <f>S452*H452</f>
        <v>4.5907999999999998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191" t="s">
        <v>181</v>
      </c>
      <c r="AT452" s="191" t="s">
        <v>176</v>
      </c>
      <c r="AU452" s="191" t="s">
        <v>83</v>
      </c>
      <c r="AY452" s="19" t="s">
        <v>174</v>
      </c>
      <c r="BE452" s="192">
        <f>IF(N452="základní",J452,0)</f>
        <v>0</v>
      </c>
      <c r="BF452" s="192">
        <f>IF(N452="snížená",J452,0)</f>
        <v>0</v>
      </c>
      <c r="BG452" s="192">
        <f>IF(N452="zákl. přenesená",J452,0)</f>
        <v>0</v>
      </c>
      <c r="BH452" s="192">
        <f>IF(N452="sníž. přenesená",J452,0)</f>
        <v>0</v>
      </c>
      <c r="BI452" s="192">
        <f>IF(N452="nulová",J452,0)</f>
        <v>0</v>
      </c>
      <c r="BJ452" s="19" t="s">
        <v>81</v>
      </c>
      <c r="BK452" s="192">
        <f>ROUND(I452*H452,2)</f>
        <v>0</v>
      </c>
      <c r="BL452" s="19" t="s">
        <v>181</v>
      </c>
      <c r="BM452" s="191" t="s">
        <v>623</v>
      </c>
    </row>
    <row r="453" s="2" customFormat="1">
      <c r="A453" s="38"/>
      <c r="B453" s="39"/>
      <c r="C453" s="38"/>
      <c r="D453" s="193" t="s">
        <v>183</v>
      </c>
      <c r="E453" s="38"/>
      <c r="F453" s="194" t="s">
        <v>624</v>
      </c>
      <c r="G453" s="38"/>
      <c r="H453" s="38"/>
      <c r="I453" s="195"/>
      <c r="J453" s="38"/>
      <c r="K453" s="38"/>
      <c r="L453" s="39"/>
      <c r="M453" s="196"/>
      <c r="N453" s="197"/>
      <c r="O453" s="77"/>
      <c r="P453" s="77"/>
      <c r="Q453" s="77"/>
      <c r="R453" s="77"/>
      <c r="S453" s="77"/>
      <c r="T453" s="7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9" t="s">
        <v>183</v>
      </c>
      <c r="AU453" s="19" t="s">
        <v>83</v>
      </c>
    </row>
    <row r="454" s="15" customFormat="1">
      <c r="A454" s="15"/>
      <c r="B454" s="214"/>
      <c r="C454" s="15"/>
      <c r="D454" s="193" t="s">
        <v>185</v>
      </c>
      <c r="E454" s="215" t="s">
        <v>1</v>
      </c>
      <c r="F454" s="216" t="s">
        <v>339</v>
      </c>
      <c r="G454" s="15"/>
      <c r="H454" s="215" t="s">
        <v>1</v>
      </c>
      <c r="I454" s="217"/>
      <c r="J454" s="15"/>
      <c r="K454" s="15"/>
      <c r="L454" s="214"/>
      <c r="M454" s="218"/>
      <c r="N454" s="219"/>
      <c r="O454" s="219"/>
      <c r="P454" s="219"/>
      <c r="Q454" s="219"/>
      <c r="R454" s="219"/>
      <c r="S454" s="219"/>
      <c r="T454" s="220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15" t="s">
        <v>185</v>
      </c>
      <c r="AU454" s="215" t="s">
        <v>83</v>
      </c>
      <c r="AV454" s="15" t="s">
        <v>81</v>
      </c>
      <c r="AW454" s="15" t="s">
        <v>30</v>
      </c>
      <c r="AX454" s="15" t="s">
        <v>73</v>
      </c>
      <c r="AY454" s="215" t="s">
        <v>174</v>
      </c>
    </row>
    <row r="455" s="13" customFormat="1">
      <c r="A455" s="13"/>
      <c r="B455" s="198"/>
      <c r="C455" s="13"/>
      <c r="D455" s="193" t="s">
        <v>185</v>
      </c>
      <c r="E455" s="199" t="s">
        <v>1</v>
      </c>
      <c r="F455" s="200" t="s">
        <v>358</v>
      </c>
      <c r="G455" s="13"/>
      <c r="H455" s="201">
        <v>56.899999999999999</v>
      </c>
      <c r="I455" s="202"/>
      <c r="J455" s="13"/>
      <c r="K455" s="13"/>
      <c r="L455" s="198"/>
      <c r="M455" s="203"/>
      <c r="N455" s="204"/>
      <c r="O455" s="204"/>
      <c r="P455" s="204"/>
      <c r="Q455" s="204"/>
      <c r="R455" s="204"/>
      <c r="S455" s="204"/>
      <c r="T455" s="20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99" t="s">
        <v>185</v>
      </c>
      <c r="AU455" s="199" t="s">
        <v>83</v>
      </c>
      <c r="AV455" s="13" t="s">
        <v>83</v>
      </c>
      <c r="AW455" s="13" t="s">
        <v>30</v>
      </c>
      <c r="AX455" s="13" t="s">
        <v>73</v>
      </c>
      <c r="AY455" s="199" t="s">
        <v>174</v>
      </c>
    </row>
    <row r="456" s="13" customFormat="1">
      <c r="A456" s="13"/>
      <c r="B456" s="198"/>
      <c r="C456" s="13"/>
      <c r="D456" s="193" t="s">
        <v>185</v>
      </c>
      <c r="E456" s="199" t="s">
        <v>1</v>
      </c>
      <c r="F456" s="200" t="s">
        <v>359</v>
      </c>
      <c r="G456" s="13"/>
      <c r="H456" s="201">
        <v>21.239999999999998</v>
      </c>
      <c r="I456" s="202"/>
      <c r="J456" s="13"/>
      <c r="K456" s="13"/>
      <c r="L456" s="198"/>
      <c r="M456" s="203"/>
      <c r="N456" s="204"/>
      <c r="O456" s="204"/>
      <c r="P456" s="204"/>
      <c r="Q456" s="204"/>
      <c r="R456" s="204"/>
      <c r="S456" s="204"/>
      <c r="T456" s="20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99" t="s">
        <v>185</v>
      </c>
      <c r="AU456" s="199" t="s">
        <v>83</v>
      </c>
      <c r="AV456" s="13" t="s">
        <v>83</v>
      </c>
      <c r="AW456" s="13" t="s">
        <v>30</v>
      </c>
      <c r="AX456" s="13" t="s">
        <v>73</v>
      </c>
      <c r="AY456" s="199" t="s">
        <v>174</v>
      </c>
    </row>
    <row r="457" s="13" customFormat="1">
      <c r="A457" s="13"/>
      <c r="B457" s="198"/>
      <c r="C457" s="13"/>
      <c r="D457" s="193" t="s">
        <v>185</v>
      </c>
      <c r="E457" s="199" t="s">
        <v>1</v>
      </c>
      <c r="F457" s="200" t="s">
        <v>360</v>
      </c>
      <c r="G457" s="13"/>
      <c r="H457" s="201">
        <v>21.66</v>
      </c>
      <c r="I457" s="202"/>
      <c r="J457" s="13"/>
      <c r="K457" s="13"/>
      <c r="L457" s="198"/>
      <c r="M457" s="203"/>
      <c r="N457" s="204"/>
      <c r="O457" s="204"/>
      <c r="P457" s="204"/>
      <c r="Q457" s="204"/>
      <c r="R457" s="204"/>
      <c r="S457" s="204"/>
      <c r="T457" s="20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99" t="s">
        <v>185</v>
      </c>
      <c r="AU457" s="199" t="s">
        <v>83</v>
      </c>
      <c r="AV457" s="13" t="s">
        <v>83</v>
      </c>
      <c r="AW457" s="13" t="s">
        <v>30</v>
      </c>
      <c r="AX457" s="13" t="s">
        <v>73</v>
      </c>
      <c r="AY457" s="199" t="s">
        <v>174</v>
      </c>
    </row>
    <row r="458" s="14" customFormat="1">
      <c r="A458" s="14"/>
      <c r="B458" s="206"/>
      <c r="C458" s="14"/>
      <c r="D458" s="193" t="s">
        <v>185</v>
      </c>
      <c r="E458" s="207" t="s">
        <v>1</v>
      </c>
      <c r="F458" s="208" t="s">
        <v>199</v>
      </c>
      <c r="G458" s="14"/>
      <c r="H458" s="209">
        <v>99.799999999999997</v>
      </c>
      <c r="I458" s="210"/>
      <c r="J458" s="14"/>
      <c r="K458" s="14"/>
      <c r="L458" s="206"/>
      <c r="M458" s="211"/>
      <c r="N458" s="212"/>
      <c r="O458" s="212"/>
      <c r="P458" s="212"/>
      <c r="Q458" s="212"/>
      <c r="R458" s="212"/>
      <c r="S458" s="212"/>
      <c r="T458" s="21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07" t="s">
        <v>185</v>
      </c>
      <c r="AU458" s="207" t="s">
        <v>83</v>
      </c>
      <c r="AV458" s="14" t="s">
        <v>181</v>
      </c>
      <c r="AW458" s="14" t="s">
        <v>30</v>
      </c>
      <c r="AX458" s="14" t="s">
        <v>81</v>
      </c>
      <c r="AY458" s="207" t="s">
        <v>174</v>
      </c>
    </row>
    <row r="459" s="2" customFormat="1" ht="37.8" customHeight="1">
      <c r="A459" s="38"/>
      <c r="B459" s="179"/>
      <c r="C459" s="180" t="s">
        <v>625</v>
      </c>
      <c r="D459" s="180" t="s">
        <v>176</v>
      </c>
      <c r="E459" s="181" t="s">
        <v>626</v>
      </c>
      <c r="F459" s="182" t="s">
        <v>627</v>
      </c>
      <c r="G459" s="183" t="s">
        <v>179</v>
      </c>
      <c r="H459" s="184">
        <v>24.190000000000001</v>
      </c>
      <c r="I459" s="185"/>
      <c r="J459" s="186">
        <f>ROUND(I459*H459,2)</f>
        <v>0</v>
      </c>
      <c r="K459" s="182" t="s">
        <v>180</v>
      </c>
      <c r="L459" s="39"/>
      <c r="M459" s="187" t="s">
        <v>1</v>
      </c>
      <c r="N459" s="188" t="s">
        <v>38</v>
      </c>
      <c r="O459" s="77"/>
      <c r="P459" s="189">
        <f>O459*H459</f>
        <v>0</v>
      </c>
      <c r="Q459" s="189">
        <v>0</v>
      </c>
      <c r="R459" s="189">
        <f>Q459*H459</f>
        <v>0</v>
      </c>
      <c r="S459" s="189">
        <v>0.01</v>
      </c>
      <c r="T459" s="190">
        <f>S459*H459</f>
        <v>0.24190000000000003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191" t="s">
        <v>181</v>
      </c>
      <c r="AT459" s="191" t="s">
        <v>176</v>
      </c>
      <c r="AU459" s="191" t="s">
        <v>83</v>
      </c>
      <c r="AY459" s="19" t="s">
        <v>174</v>
      </c>
      <c r="BE459" s="192">
        <f>IF(N459="základní",J459,0)</f>
        <v>0</v>
      </c>
      <c r="BF459" s="192">
        <f>IF(N459="snížená",J459,0)</f>
        <v>0</v>
      </c>
      <c r="BG459" s="192">
        <f>IF(N459="zákl. přenesená",J459,0)</f>
        <v>0</v>
      </c>
      <c r="BH459" s="192">
        <f>IF(N459="sníž. přenesená",J459,0)</f>
        <v>0</v>
      </c>
      <c r="BI459" s="192">
        <f>IF(N459="nulová",J459,0)</f>
        <v>0</v>
      </c>
      <c r="BJ459" s="19" t="s">
        <v>81</v>
      </c>
      <c r="BK459" s="192">
        <f>ROUND(I459*H459,2)</f>
        <v>0</v>
      </c>
      <c r="BL459" s="19" t="s">
        <v>181</v>
      </c>
      <c r="BM459" s="191" t="s">
        <v>628</v>
      </c>
    </row>
    <row r="460" s="2" customFormat="1">
      <c r="A460" s="38"/>
      <c r="B460" s="39"/>
      <c r="C460" s="38"/>
      <c r="D460" s="193" t="s">
        <v>183</v>
      </c>
      <c r="E460" s="38"/>
      <c r="F460" s="194" t="s">
        <v>629</v>
      </c>
      <c r="G460" s="38"/>
      <c r="H460" s="38"/>
      <c r="I460" s="195"/>
      <c r="J460" s="38"/>
      <c r="K460" s="38"/>
      <c r="L460" s="39"/>
      <c r="M460" s="196"/>
      <c r="N460" s="197"/>
      <c r="O460" s="77"/>
      <c r="P460" s="77"/>
      <c r="Q460" s="77"/>
      <c r="R460" s="77"/>
      <c r="S460" s="77"/>
      <c r="T460" s="7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9" t="s">
        <v>183</v>
      </c>
      <c r="AU460" s="19" t="s">
        <v>83</v>
      </c>
    </row>
    <row r="461" s="15" customFormat="1">
      <c r="A461" s="15"/>
      <c r="B461" s="214"/>
      <c r="C461" s="15"/>
      <c r="D461" s="193" t="s">
        <v>185</v>
      </c>
      <c r="E461" s="215" t="s">
        <v>1</v>
      </c>
      <c r="F461" s="216" t="s">
        <v>432</v>
      </c>
      <c r="G461" s="15"/>
      <c r="H461" s="215" t="s">
        <v>1</v>
      </c>
      <c r="I461" s="217"/>
      <c r="J461" s="15"/>
      <c r="K461" s="15"/>
      <c r="L461" s="214"/>
      <c r="M461" s="218"/>
      <c r="N461" s="219"/>
      <c r="O461" s="219"/>
      <c r="P461" s="219"/>
      <c r="Q461" s="219"/>
      <c r="R461" s="219"/>
      <c r="S461" s="219"/>
      <c r="T461" s="220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15" t="s">
        <v>185</v>
      </c>
      <c r="AU461" s="215" t="s">
        <v>83</v>
      </c>
      <c r="AV461" s="15" t="s">
        <v>81</v>
      </c>
      <c r="AW461" s="15" t="s">
        <v>30</v>
      </c>
      <c r="AX461" s="15" t="s">
        <v>73</v>
      </c>
      <c r="AY461" s="215" t="s">
        <v>174</v>
      </c>
    </row>
    <row r="462" s="13" customFormat="1">
      <c r="A462" s="13"/>
      <c r="B462" s="198"/>
      <c r="C462" s="13"/>
      <c r="D462" s="193" t="s">
        <v>185</v>
      </c>
      <c r="E462" s="199" t="s">
        <v>1</v>
      </c>
      <c r="F462" s="200" t="s">
        <v>439</v>
      </c>
      <c r="G462" s="13"/>
      <c r="H462" s="201">
        <v>24.190000000000001</v>
      </c>
      <c r="I462" s="202"/>
      <c r="J462" s="13"/>
      <c r="K462" s="13"/>
      <c r="L462" s="198"/>
      <c r="M462" s="203"/>
      <c r="N462" s="204"/>
      <c r="O462" s="204"/>
      <c r="P462" s="204"/>
      <c r="Q462" s="204"/>
      <c r="R462" s="204"/>
      <c r="S462" s="204"/>
      <c r="T462" s="20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99" t="s">
        <v>185</v>
      </c>
      <c r="AU462" s="199" t="s">
        <v>83</v>
      </c>
      <c r="AV462" s="13" t="s">
        <v>83</v>
      </c>
      <c r="AW462" s="13" t="s">
        <v>30</v>
      </c>
      <c r="AX462" s="13" t="s">
        <v>81</v>
      </c>
      <c r="AY462" s="199" t="s">
        <v>174</v>
      </c>
    </row>
    <row r="463" s="2" customFormat="1" ht="37.8" customHeight="1">
      <c r="A463" s="38"/>
      <c r="B463" s="179"/>
      <c r="C463" s="180" t="s">
        <v>630</v>
      </c>
      <c r="D463" s="180" t="s">
        <v>176</v>
      </c>
      <c r="E463" s="181" t="s">
        <v>631</v>
      </c>
      <c r="F463" s="182" t="s">
        <v>632</v>
      </c>
      <c r="G463" s="183" t="s">
        <v>179</v>
      </c>
      <c r="H463" s="184">
        <v>135.79499999999999</v>
      </c>
      <c r="I463" s="185"/>
      <c r="J463" s="186">
        <f>ROUND(I463*H463,2)</f>
        <v>0</v>
      </c>
      <c r="K463" s="182" t="s">
        <v>180</v>
      </c>
      <c r="L463" s="39"/>
      <c r="M463" s="187" t="s">
        <v>1</v>
      </c>
      <c r="N463" s="188" t="s">
        <v>38</v>
      </c>
      <c r="O463" s="77"/>
      <c r="P463" s="189">
        <f>O463*H463</f>
        <v>0</v>
      </c>
      <c r="Q463" s="189">
        <v>0</v>
      </c>
      <c r="R463" s="189">
        <f>Q463*H463</f>
        <v>0</v>
      </c>
      <c r="S463" s="189">
        <v>0.029000000000000001</v>
      </c>
      <c r="T463" s="190">
        <f>S463*H463</f>
        <v>3.9380549999999999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191" t="s">
        <v>181</v>
      </c>
      <c r="AT463" s="191" t="s">
        <v>176</v>
      </c>
      <c r="AU463" s="191" t="s">
        <v>83</v>
      </c>
      <c r="AY463" s="19" t="s">
        <v>174</v>
      </c>
      <c r="BE463" s="192">
        <f>IF(N463="základní",J463,0)</f>
        <v>0</v>
      </c>
      <c r="BF463" s="192">
        <f>IF(N463="snížená",J463,0)</f>
        <v>0</v>
      </c>
      <c r="BG463" s="192">
        <f>IF(N463="zákl. přenesená",J463,0)</f>
        <v>0</v>
      </c>
      <c r="BH463" s="192">
        <f>IF(N463="sníž. přenesená",J463,0)</f>
        <v>0</v>
      </c>
      <c r="BI463" s="192">
        <f>IF(N463="nulová",J463,0)</f>
        <v>0</v>
      </c>
      <c r="BJ463" s="19" t="s">
        <v>81</v>
      </c>
      <c r="BK463" s="192">
        <f>ROUND(I463*H463,2)</f>
        <v>0</v>
      </c>
      <c r="BL463" s="19" t="s">
        <v>181</v>
      </c>
      <c r="BM463" s="191" t="s">
        <v>633</v>
      </c>
    </row>
    <row r="464" s="2" customFormat="1">
      <c r="A464" s="38"/>
      <c r="B464" s="39"/>
      <c r="C464" s="38"/>
      <c r="D464" s="193" t="s">
        <v>183</v>
      </c>
      <c r="E464" s="38"/>
      <c r="F464" s="194" t="s">
        <v>634</v>
      </c>
      <c r="G464" s="38"/>
      <c r="H464" s="38"/>
      <c r="I464" s="195"/>
      <c r="J464" s="38"/>
      <c r="K464" s="38"/>
      <c r="L464" s="39"/>
      <c r="M464" s="196"/>
      <c r="N464" s="197"/>
      <c r="O464" s="77"/>
      <c r="P464" s="77"/>
      <c r="Q464" s="77"/>
      <c r="R464" s="77"/>
      <c r="S464" s="77"/>
      <c r="T464" s="7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9" t="s">
        <v>183</v>
      </c>
      <c r="AU464" s="19" t="s">
        <v>83</v>
      </c>
    </row>
    <row r="465" s="13" customFormat="1">
      <c r="A465" s="13"/>
      <c r="B465" s="198"/>
      <c r="C465" s="13"/>
      <c r="D465" s="193" t="s">
        <v>185</v>
      </c>
      <c r="E465" s="199" t="s">
        <v>1</v>
      </c>
      <c r="F465" s="200" t="s">
        <v>473</v>
      </c>
      <c r="G465" s="13"/>
      <c r="H465" s="201">
        <v>135.79499999999999</v>
      </c>
      <c r="I465" s="202"/>
      <c r="J465" s="13"/>
      <c r="K465" s="13"/>
      <c r="L465" s="198"/>
      <c r="M465" s="203"/>
      <c r="N465" s="204"/>
      <c r="O465" s="204"/>
      <c r="P465" s="204"/>
      <c r="Q465" s="204"/>
      <c r="R465" s="204"/>
      <c r="S465" s="204"/>
      <c r="T465" s="20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99" t="s">
        <v>185</v>
      </c>
      <c r="AU465" s="199" t="s">
        <v>83</v>
      </c>
      <c r="AV465" s="13" t="s">
        <v>83</v>
      </c>
      <c r="AW465" s="13" t="s">
        <v>30</v>
      </c>
      <c r="AX465" s="13" t="s">
        <v>81</v>
      </c>
      <c r="AY465" s="199" t="s">
        <v>174</v>
      </c>
    </row>
    <row r="466" s="2" customFormat="1" ht="37.8" customHeight="1">
      <c r="A466" s="38"/>
      <c r="B466" s="179"/>
      <c r="C466" s="180" t="s">
        <v>635</v>
      </c>
      <c r="D466" s="180" t="s">
        <v>176</v>
      </c>
      <c r="E466" s="181" t="s">
        <v>636</v>
      </c>
      <c r="F466" s="182" t="s">
        <v>637</v>
      </c>
      <c r="G466" s="183" t="s">
        <v>179</v>
      </c>
      <c r="H466" s="184">
        <v>62.707999999999998</v>
      </c>
      <c r="I466" s="185"/>
      <c r="J466" s="186">
        <f>ROUND(I466*H466,2)</f>
        <v>0</v>
      </c>
      <c r="K466" s="182" t="s">
        <v>180</v>
      </c>
      <c r="L466" s="39"/>
      <c r="M466" s="187" t="s">
        <v>1</v>
      </c>
      <c r="N466" s="188" t="s">
        <v>38</v>
      </c>
      <c r="O466" s="77"/>
      <c r="P466" s="189">
        <f>O466*H466</f>
        <v>0</v>
      </c>
      <c r="Q466" s="189">
        <v>0</v>
      </c>
      <c r="R466" s="189">
        <f>Q466*H466</f>
        <v>0</v>
      </c>
      <c r="S466" s="189">
        <v>0.058999999999999997</v>
      </c>
      <c r="T466" s="190">
        <f>S466*H466</f>
        <v>3.6997719999999998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191" t="s">
        <v>181</v>
      </c>
      <c r="AT466" s="191" t="s">
        <v>176</v>
      </c>
      <c r="AU466" s="191" t="s">
        <v>83</v>
      </c>
      <c r="AY466" s="19" t="s">
        <v>174</v>
      </c>
      <c r="BE466" s="192">
        <f>IF(N466="základní",J466,0)</f>
        <v>0</v>
      </c>
      <c r="BF466" s="192">
        <f>IF(N466="snížená",J466,0)</f>
        <v>0</v>
      </c>
      <c r="BG466" s="192">
        <f>IF(N466="zákl. přenesená",J466,0)</f>
        <v>0</v>
      </c>
      <c r="BH466" s="192">
        <f>IF(N466="sníž. přenesená",J466,0)</f>
        <v>0</v>
      </c>
      <c r="BI466" s="192">
        <f>IF(N466="nulová",J466,0)</f>
        <v>0</v>
      </c>
      <c r="BJ466" s="19" t="s">
        <v>81</v>
      </c>
      <c r="BK466" s="192">
        <f>ROUND(I466*H466,2)</f>
        <v>0</v>
      </c>
      <c r="BL466" s="19" t="s">
        <v>181</v>
      </c>
      <c r="BM466" s="191" t="s">
        <v>638</v>
      </c>
    </row>
    <row r="467" s="2" customFormat="1">
      <c r="A467" s="38"/>
      <c r="B467" s="39"/>
      <c r="C467" s="38"/>
      <c r="D467" s="193" t="s">
        <v>183</v>
      </c>
      <c r="E467" s="38"/>
      <c r="F467" s="194" t="s">
        <v>639</v>
      </c>
      <c r="G467" s="38"/>
      <c r="H467" s="38"/>
      <c r="I467" s="195"/>
      <c r="J467" s="38"/>
      <c r="K467" s="38"/>
      <c r="L467" s="39"/>
      <c r="M467" s="196"/>
      <c r="N467" s="197"/>
      <c r="O467" s="77"/>
      <c r="P467" s="77"/>
      <c r="Q467" s="77"/>
      <c r="R467" s="77"/>
      <c r="S467" s="77"/>
      <c r="T467" s="7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9" t="s">
        <v>183</v>
      </c>
      <c r="AU467" s="19" t="s">
        <v>83</v>
      </c>
    </row>
    <row r="468" s="13" customFormat="1">
      <c r="A468" s="13"/>
      <c r="B468" s="198"/>
      <c r="C468" s="13"/>
      <c r="D468" s="193" t="s">
        <v>185</v>
      </c>
      <c r="E468" s="199" t="s">
        <v>1</v>
      </c>
      <c r="F468" s="200" t="s">
        <v>489</v>
      </c>
      <c r="G468" s="13"/>
      <c r="H468" s="201">
        <v>62.707999999999998</v>
      </c>
      <c r="I468" s="202"/>
      <c r="J468" s="13"/>
      <c r="K468" s="13"/>
      <c r="L468" s="198"/>
      <c r="M468" s="203"/>
      <c r="N468" s="204"/>
      <c r="O468" s="204"/>
      <c r="P468" s="204"/>
      <c r="Q468" s="204"/>
      <c r="R468" s="204"/>
      <c r="S468" s="204"/>
      <c r="T468" s="20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99" t="s">
        <v>185</v>
      </c>
      <c r="AU468" s="199" t="s">
        <v>83</v>
      </c>
      <c r="AV468" s="13" t="s">
        <v>83</v>
      </c>
      <c r="AW468" s="13" t="s">
        <v>30</v>
      </c>
      <c r="AX468" s="13" t="s">
        <v>73</v>
      </c>
      <c r="AY468" s="199" t="s">
        <v>174</v>
      </c>
    </row>
    <row r="469" s="14" customFormat="1">
      <c r="A469" s="14"/>
      <c r="B469" s="206"/>
      <c r="C469" s="14"/>
      <c r="D469" s="193" t="s">
        <v>185</v>
      </c>
      <c r="E469" s="207" t="s">
        <v>1</v>
      </c>
      <c r="F469" s="208" t="s">
        <v>199</v>
      </c>
      <c r="G469" s="14"/>
      <c r="H469" s="209">
        <v>62.707999999999998</v>
      </c>
      <c r="I469" s="210"/>
      <c r="J469" s="14"/>
      <c r="K469" s="14"/>
      <c r="L469" s="206"/>
      <c r="M469" s="211"/>
      <c r="N469" s="212"/>
      <c r="O469" s="212"/>
      <c r="P469" s="212"/>
      <c r="Q469" s="212"/>
      <c r="R469" s="212"/>
      <c r="S469" s="212"/>
      <c r="T469" s="21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07" t="s">
        <v>185</v>
      </c>
      <c r="AU469" s="207" t="s">
        <v>83</v>
      </c>
      <c r="AV469" s="14" t="s">
        <v>181</v>
      </c>
      <c r="AW469" s="14" t="s">
        <v>30</v>
      </c>
      <c r="AX469" s="14" t="s">
        <v>81</v>
      </c>
      <c r="AY469" s="207" t="s">
        <v>174</v>
      </c>
    </row>
    <row r="470" s="2" customFormat="1" ht="24.15" customHeight="1">
      <c r="A470" s="38"/>
      <c r="B470" s="179"/>
      <c r="C470" s="180" t="s">
        <v>640</v>
      </c>
      <c r="D470" s="180" t="s">
        <v>176</v>
      </c>
      <c r="E470" s="181" t="s">
        <v>641</v>
      </c>
      <c r="F470" s="182" t="s">
        <v>642</v>
      </c>
      <c r="G470" s="183" t="s">
        <v>179</v>
      </c>
      <c r="H470" s="184">
        <v>18.960000000000001</v>
      </c>
      <c r="I470" s="185"/>
      <c r="J470" s="186">
        <f>ROUND(I470*H470,2)</f>
        <v>0</v>
      </c>
      <c r="K470" s="182" t="s">
        <v>180</v>
      </c>
      <c r="L470" s="39"/>
      <c r="M470" s="187" t="s">
        <v>1</v>
      </c>
      <c r="N470" s="188" t="s">
        <v>38</v>
      </c>
      <c r="O470" s="77"/>
      <c r="P470" s="189">
        <f>O470*H470</f>
        <v>0</v>
      </c>
      <c r="Q470" s="189">
        <v>0</v>
      </c>
      <c r="R470" s="189">
        <f>Q470*H470</f>
        <v>0</v>
      </c>
      <c r="S470" s="189">
        <v>0.0047800000000000004</v>
      </c>
      <c r="T470" s="190">
        <f>S470*H470</f>
        <v>0.090628800000000009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191" t="s">
        <v>181</v>
      </c>
      <c r="AT470" s="191" t="s">
        <v>176</v>
      </c>
      <c r="AU470" s="191" t="s">
        <v>83</v>
      </c>
      <c r="AY470" s="19" t="s">
        <v>174</v>
      </c>
      <c r="BE470" s="192">
        <f>IF(N470="základní",J470,0)</f>
        <v>0</v>
      </c>
      <c r="BF470" s="192">
        <f>IF(N470="snížená",J470,0)</f>
        <v>0</v>
      </c>
      <c r="BG470" s="192">
        <f>IF(N470="zákl. přenesená",J470,0)</f>
        <v>0</v>
      </c>
      <c r="BH470" s="192">
        <f>IF(N470="sníž. přenesená",J470,0)</f>
        <v>0</v>
      </c>
      <c r="BI470" s="192">
        <f>IF(N470="nulová",J470,0)</f>
        <v>0</v>
      </c>
      <c r="BJ470" s="19" t="s">
        <v>81</v>
      </c>
      <c r="BK470" s="192">
        <f>ROUND(I470*H470,2)</f>
        <v>0</v>
      </c>
      <c r="BL470" s="19" t="s">
        <v>181</v>
      </c>
      <c r="BM470" s="191" t="s">
        <v>643</v>
      </c>
    </row>
    <row r="471" s="2" customFormat="1">
      <c r="A471" s="38"/>
      <c r="B471" s="39"/>
      <c r="C471" s="38"/>
      <c r="D471" s="193" t="s">
        <v>183</v>
      </c>
      <c r="E471" s="38"/>
      <c r="F471" s="194" t="s">
        <v>644</v>
      </c>
      <c r="G471" s="38"/>
      <c r="H471" s="38"/>
      <c r="I471" s="195"/>
      <c r="J471" s="38"/>
      <c r="K471" s="38"/>
      <c r="L471" s="39"/>
      <c r="M471" s="196"/>
      <c r="N471" s="197"/>
      <c r="O471" s="77"/>
      <c r="P471" s="77"/>
      <c r="Q471" s="77"/>
      <c r="R471" s="77"/>
      <c r="S471" s="77"/>
      <c r="T471" s="7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9" t="s">
        <v>183</v>
      </c>
      <c r="AU471" s="19" t="s">
        <v>83</v>
      </c>
    </row>
    <row r="472" s="15" customFormat="1">
      <c r="A472" s="15"/>
      <c r="B472" s="214"/>
      <c r="C472" s="15"/>
      <c r="D472" s="193" t="s">
        <v>185</v>
      </c>
      <c r="E472" s="215" t="s">
        <v>1</v>
      </c>
      <c r="F472" s="216" t="s">
        <v>350</v>
      </c>
      <c r="G472" s="15"/>
      <c r="H472" s="215" t="s">
        <v>1</v>
      </c>
      <c r="I472" s="217"/>
      <c r="J472" s="15"/>
      <c r="K472" s="15"/>
      <c r="L472" s="214"/>
      <c r="M472" s="218"/>
      <c r="N472" s="219"/>
      <c r="O472" s="219"/>
      <c r="P472" s="219"/>
      <c r="Q472" s="219"/>
      <c r="R472" s="219"/>
      <c r="S472" s="219"/>
      <c r="T472" s="220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15" t="s">
        <v>185</v>
      </c>
      <c r="AU472" s="215" t="s">
        <v>83</v>
      </c>
      <c r="AV472" s="15" t="s">
        <v>81</v>
      </c>
      <c r="AW472" s="15" t="s">
        <v>30</v>
      </c>
      <c r="AX472" s="15" t="s">
        <v>73</v>
      </c>
      <c r="AY472" s="215" t="s">
        <v>174</v>
      </c>
    </row>
    <row r="473" s="13" customFormat="1">
      <c r="A473" s="13"/>
      <c r="B473" s="198"/>
      <c r="C473" s="13"/>
      <c r="D473" s="193" t="s">
        <v>185</v>
      </c>
      <c r="E473" s="199" t="s">
        <v>1</v>
      </c>
      <c r="F473" s="200" t="s">
        <v>351</v>
      </c>
      <c r="G473" s="13"/>
      <c r="H473" s="201">
        <v>11.35</v>
      </c>
      <c r="I473" s="202"/>
      <c r="J473" s="13"/>
      <c r="K473" s="13"/>
      <c r="L473" s="198"/>
      <c r="M473" s="203"/>
      <c r="N473" s="204"/>
      <c r="O473" s="204"/>
      <c r="P473" s="204"/>
      <c r="Q473" s="204"/>
      <c r="R473" s="204"/>
      <c r="S473" s="204"/>
      <c r="T473" s="20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199" t="s">
        <v>185</v>
      </c>
      <c r="AU473" s="199" t="s">
        <v>83</v>
      </c>
      <c r="AV473" s="13" t="s">
        <v>83</v>
      </c>
      <c r="AW473" s="13" t="s">
        <v>30</v>
      </c>
      <c r="AX473" s="13" t="s">
        <v>73</v>
      </c>
      <c r="AY473" s="199" t="s">
        <v>174</v>
      </c>
    </row>
    <row r="474" s="13" customFormat="1">
      <c r="A474" s="13"/>
      <c r="B474" s="198"/>
      <c r="C474" s="13"/>
      <c r="D474" s="193" t="s">
        <v>185</v>
      </c>
      <c r="E474" s="199" t="s">
        <v>1</v>
      </c>
      <c r="F474" s="200" t="s">
        <v>352</v>
      </c>
      <c r="G474" s="13"/>
      <c r="H474" s="201">
        <v>7.6100000000000003</v>
      </c>
      <c r="I474" s="202"/>
      <c r="J474" s="13"/>
      <c r="K474" s="13"/>
      <c r="L474" s="198"/>
      <c r="M474" s="203"/>
      <c r="N474" s="204"/>
      <c r="O474" s="204"/>
      <c r="P474" s="204"/>
      <c r="Q474" s="204"/>
      <c r="R474" s="204"/>
      <c r="S474" s="204"/>
      <c r="T474" s="20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99" t="s">
        <v>185</v>
      </c>
      <c r="AU474" s="199" t="s">
        <v>83</v>
      </c>
      <c r="AV474" s="13" t="s">
        <v>83</v>
      </c>
      <c r="AW474" s="13" t="s">
        <v>30</v>
      </c>
      <c r="AX474" s="13" t="s">
        <v>73</v>
      </c>
      <c r="AY474" s="199" t="s">
        <v>174</v>
      </c>
    </row>
    <row r="475" s="14" customFormat="1">
      <c r="A475" s="14"/>
      <c r="B475" s="206"/>
      <c r="C475" s="14"/>
      <c r="D475" s="193" t="s">
        <v>185</v>
      </c>
      <c r="E475" s="207" t="s">
        <v>1</v>
      </c>
      <c r="F475" s="208" t="s">
        <v>199</v>
      </c>
      <c r="G475" s="14"/>
      <c r="H475" s="209">
        <v>18.960000000000001</v>
      </c>
      <c r="I475" s="210"/>
      <c r="J475" s="14"/>
      <c r="K475" s="14"/>
      <c r="L475" s="206"/>
      <c r="M475" s="211"/>
      <c r="N475" s="212"/>
      <c r="O475" s="212"/>
      <c r="P475" s="212"/>
      <c r="Q475" s="212"/>
      <c r="R475" s="212"/>
      <c r="S475" s="212"/>
      <c r="T475" s="21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07" t="s">
        <v>185</v>
      </c>
      <c r="AU475" s="207" t="s">
        <v>83</v>
      </c>
      <c r="AV475" s="14" t="s">
        <v>181</v>
      </c>
      <c r="AW475" s="14" t="s">
        <v>30</v>
      </c>
      <c r="AX475" s="14" t="s">
        <v>81</v>
      </c>
      <c r="AY475" s="207" t="s">
        <v>174</v>
      </c>
    </row>
    <row r="476" s="2" customFormat="1" ht="33" customHeight="1">
      <c r="A476" s="38"/>
      <c r="B476" s="179"/>
      <c r="C476" s="180" t="s">
        <v>645</v>
      </c>
      <c r="D476" s="180" t="s">
        <v>176</v>
      </c>
      <c r="E476" s="181" t="s">
        <v>646</v>
      </c>
      <c r="F476" s="182" t="s">
        <v>647</v>
      </c>
      <c r="G476" s="183" t="s">
        <v>179</v>
      </c>
      <c r="H476" s="184">
        <v>88.343000000000004</v>
      </c>
      <c r="I476" s="185"/>
      <c r="J476" s="186">
        <f>ROUND(I476*H476,2)</f>
        <v>0</v>
      </c>
      <c r="K476" s="182" t="s">
        <v>180</v>
      </c>
      <c r="L476" s="39"/>
      <c r="M476" s="187" t="s">
        <v>1</v>
      </c>
      <c r="N476" s="188" t="s">
        <v>38</v>
      </c>
      <c r="O476" s="77"/>
      <c r="P476" s="189">
        <f>O476*H476</f>
        <v>0</v>
      </c>
      <c r="Q476" s="189">
        <v>0</v>
      </c>
      <c r="R476" s="189">
        <f>Q476*H476</f>
        <v>0</v>
      </c>
      <c r="S476" s="189">
        <v>0</v>
      </c>
      <c r="T476" s="190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191" t="s">
        <v>181</v>
      </c>
      <c r="AT476" s="191" t="s">
        <v>176</v>
      </c>
      <c r="AU476" s="191" t="s">
        <v>83</v>
      </c>
      <c r="AY476" s="19" t="s">
        <v>174</v>
      </c>
      <c r="BE476" s="192">
        <f>IF(N476="základní",J476,0)</f>
        <v>0</v>
      </c>
      <c r="BF476" s="192">
        <f>IF(N476="snížená",J476,0)</f>
        <v>0</v>
      </c>
      <c r="BG476" s="192">
        <f>IF(N476="zákl. přenesená",J476,0)</f>
        <v>0</v>
      </c>
      <c r="BH476" s="192">
        <f>IF(N476="sníž. přenesená",J476,0)</f>
        <v>0</v>
      </c>
      <c r="BI476" s="192">
        <f>IF(N476="nulová",J476,0)</f>
        <v>0</v>
      </c>
      <c r="BJ476" s="19" t="s">
        <v>81</v>
      </c>
      <c r="BK476" s="192">
        <f>ROUND(I476*H476,2)</f>
        <v>0</v>
      </c>
      <c r="BL476" s="19" t="s">
        <v>181</v>
      </c>
      <c r="BM476" s="191" t="s">
        <v>648</v>
      </c>
    </row>
    <row r="477" s="2" customFormat="1">
      <c r="A477" s="38"/>
      <c r="B477" s="39"/>
      <c r="C477" s="38"/>
      <c r="D477" s="193" t="s">
        <v>183</v>
      </c>
      <c r="E477" s="38"/>
      <c r="F477" s="194" t="s">
        <v>649</v>
      </c>
      <c r="G477" s="38"/>
      <c r="H477" s="38"/>
      <c r="I477" s="195"/>
      <c r="J477" s="38"/>
      <c r="K477" s="38"/>
      <c r="L477" s="39"/>
      <c r="M477" s="196"/>
      <c r="N477" s="197"/>
      <c r="O477" s="77"/>
      <c r="P477" s="77"/>
      <c r="Q477" s="77"/>
      <c r="R477" s="77"/>
      <c r="S477" s="77"/>
      <c r="T477" s="7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T477" s="19" t="s">
        <v>183</v>
      </c>
      <c r="AU477" s="19" t="s">
        <v>83</v>
      </c>
    </row>
    <row r="478" s="13" customFormat="1">
      <c r="A478" s="13"/>
      <c r="B478" s="198"/>
      <c r="C478" s="13"/>
      <c r="D478" s="193" t="s">
        <v>185</v>
      </c>
      <c r="E478" s="199" t="s">
        <v>1</v>
      </c>
      <c r="F478" s="200" t="s">
        <v>197</v>
      </c>
      <c r="G478" s="13"/>
      <c r="H478" s="201">
        <v>88.343000000000004</v>
      </c>
      <c r="I478" s="202"/>
      <c r="J478" s="13"/>
      <c r="K478" s="13"/>
      <c r="L478" s="198"/>
      <c r="M478" s="203"/>
      <c r="N478" s="204"/>
      <c r="O478" s="204"/>
      <c r="P478" s="204"/>
      <c r="Q478" s="204"/>
      <c r="R478" s="204"/>
      <c r="S478" s="204"/>
      <c r="T478" s="20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99" t="s">
        <v>185</v>
      </c>
      <c r="AU478" s="199" t="s">
        <v>83</v>
      </c>
      <c r="AV478" s="13" t="s">
        <v>83</v>
      </c>
      <c r="AW478" s="13" t="s">
        <v>30</v>
      </c>
      <c r="AX478" s="13" t="s">
        <v>81</v>
      </c>
      <c r="AY478" s="199" t="s">
        <v>174</v>
      </c>
    </row>
    <row r="479" s="2" customFormat="1" ht="33" customHeight="1">
      <c r="A479" s="38"/>
      <c r="B479" s="179"/>
      <c r="C479" s="180" t="s">
        <v>650</v>
      </c>
      <c r="D479" s="180" t="s">
        <v>176</v>
      </c>
      <c r="E479" s="181" t="s">
        <v>651</v>
      </c>
      <c r="F479" s="182" t="s">
        <v>652</v>
      </c>
      <c r="G479" s="183" t="s">
        <v>179</v>
      </c>
      <c r="H479" s="184">
        <v>18.309999999999999</v>
      </c>
      <c r="I479" s="185"/>
      <c r="J479" s="186">
        <f>ROUND(I479*H479,2)</f>
        <v>0</v>
      </c>
      <c r="K479" s="182" t="s">
        <v>180</v>
      </c>
      <c r="L479" s="39"/>
      <c r="M479" s="187" t="s">
        <v>1</v>
      </c>
      <c r="N479" s="188" t="s">
        <v>38</v>
      </c>
      <c r="O479" s="77"/>
      <c r="P479" s="189">
        <f>O479*H479</f>
        <v>0</v>
      </c>
      <c r="Q479" s="189">
        <v>0</v>
      </c>
      <c r="R479" s="189">
        <f>Q479*H479</f>
        <v>0</v>
      </c>
      <c r="S479" s="189">
        <v>0</v>
      </c>
      <c r="T479" s="190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191" t="s">
        <v>181</v>
      </c>
      <c r="AT479" s="191" t="s">
        <v>176</v>
      </c>
      <c r="AU479" s="191" t="s">
        <v>83</v>
      </c>
      <c r="AY479" s="19" t="s">
        <v>174</v>
      </c>
      <c r="BE479" s="192">
        <f>IF(N479="základní",J479,0)</f>
        <v>0</v>
      </c>
      <c r="BF479" s="192">
        <f>IF(N479="snížená",J479,0)</f>
        <v>0</v>
      </c>
      <c r="BG479" s="192">
        <f>IF(N479="zákl. přenesená",J479,0)</f>
        <v>0</v>
      </c>
      <c r="BH479" s="192">
        <f>IF(N479="sníž. přenesená",J479,0)</f>
        <v>0</v>
      </c>
      <c r="BI479" s="192">
        <f>IF(N479="nulová",J479,0)</f>
        <v>0</v>
      </c>
      <c r="BJ479" s="19" t="s">
        <v>81</v>
      </c>
      <c r="BK479" s="192">
        <f>ROUND(I479*H479,2)</f>
        <v>0</v>
      </c>
      <c r="BL479" s="19" t="s">
        <v>181</v>
      </c>
      <c r="BM479" s="191" t="s">
        <v>653</v>
      </c>
    </row>
    <row r="480" s="2" customFormat="1">
      <c r="A480" s="38"/>
      <c r="B480" s="39"/>
      <c r="C480" s="38"/>
      <c r="D480" s="193" t="s">
        <v>183</v>
      </c>
      <c r="E480" s="38"/>
      <c r="F480" s="194" t="s">
        <v>654</v>
      </c>
      <c r="G480" s="38"/>
      <c r="H480" s="38"/>
      <c r="I480" s="195"/>
      <c r="J480" s="38"/>
      <c r="K480" s="38"/>
      <c r="L480" s="39"/>
      <c r="M480" s="196"/>
      <c r="N480" s="197"/>
      <c r="O480" s="77"/>
      <c r="P480" s="77"/>
      <c r="Q480" s="77"/>
      <c r="R480" s="77"/>
      <c r="S480" s="77"/>
      <c r="T480" s="7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9" t="s">
        <v>183</v>
      </c>
      <c r="AU480" s="19" t="s">
        <v>83</v>
      </c>
    </row>
    <row r="481" s="13" customFormat="1">
      <c r="A481" s="13"/>
      <c r="B481" s="198"/>
      <c r="C481" s="13"/>
      <c r="D481" s="193" t="s">
        <v>185</v>
      </c>
      <c r="E481" s="199" t="s">
        <v>1</v>
      </c>
      <c r="F481" s="200" t="s">
        <v>198</v>
      </c>
      <c r="G481" s="13"/>
      <c r="H481" s="201">
        <v>18.309999999999999</v>
      </c>
      <c r="I481" s="202"/>
      <c r="J481" s="13"/>
      <c r="K481" s="13"/>
      <c r="L481" s="198"/>
      <c r="M481" s="203"/>
      <c r="N481" s="204"/>
      <c r="O481" s="204"/>
      <c r="P481" s="204"/>
      <c r="Q481" s="204"/>
      <c r="R481" s="204"/>
      <c r="S481" s="204"/>
      <c r="T481" s="20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99" t="s">
        <v>185</v>
      </c>
      <c r="AU481" s="199" t="s">
        <v>83</v>
      </c>
      <c r="AV481" s="13" t="s">
        <v>83</v>
      </c>
      <c r="AW481" s="13" t="s">
        <v>30</v>
      </c>
      <c r="AX481" s="13" t="s">
        <v>81</v>
      </c>
      <c r="AY481" s="199" t="s">
        <v>174</v>
      </c>
    </row>
    <row r="482" s="2" customFormat="1" ht="24.15" customHeight="1">
      <c r="A482" s="38"/>
      <c r="B482" s="179"/>
      <c r="C482" s="180" t="s">
        <v>655</v>
      </c>
      <c r="D482" s="180" t="s">
        <v>176</v>
      </c>
      <c r="E482" s="181" t="s">
        <v>656</v>
      </c>
      <c r="F482" s="182" t="s">
        <v>657</v>
      </c>
      <c r="G482" s="183" t="s">
        <v>179</v>
      </c>
      <c r="H482" s="184">
        <v>1806.24</v>
      </c>
      <c r="I482" s="185"/>
      <c r="J482" s="186">
        <f>ROUND(I482*H482,2)</f>
        <v>0</v>
      </c>
      <c r="K482" s="182" t="s">
        <v>180</v>
      </c>
      <c r="L482" s="39"/>
      <c r="M482" s="187" t="s">
        <v>1</v>
      </c>
      <c r="N482" s="188" t="s">
        <v>38</v>
      </c>
      <c r="O482" s="77"/>
      <c r="P482" s="189">
        <f>O482*H482</f>
        <v>0</v>
      </c>
      <c r="Q482" s="189">
        <v>0</v>
      </c>
      <c r="R482" s="189">
        <f>Q482*H482</f>
        <v>0</v>
      </c>
      <c r="S482" s="189">
        <v>0</v>
      </c>
      <c r="T482" s="190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91" t="s">
        <v>181</v>
      </c>
      <c r="AT482" s="191" t="s">
        <v>176</v>
      </c>
      <c r="AU482" s="191" t="s">
        <v>83</v>
      </c>
      <c r="AY482" s="19" t="s">
        <v>174</v>
      </c>
      <c r="BE482" s="192">
        <f>IF(N482="základní",J482,0)</f>
        <v>0</v>
      </c>
      <c r="BF482" s="192">
        <f>IF(N482="snížená",J482,0)</f>
        <v>0</v>
      </c>
      <c r="BG482" s="192">
        <f>IF(N482="zákl. přenesená",J482,0)</f>
        <v>0</v>
      </c>
      <c r="BH482" s="192">
        <f>IF(N482="sníž. přenesená",J482,0)</f>
        <v>0</v>
      </c>
      <c r="BI482" s="192">
        <f>IF(N482="nulová",J482,0)</f>
        <v>0</v>
      </c>
      <c r="BJ482" s="19" t="s">
        <v>81</v>
      </c>
      <c r="BK482" s="192">
        <f>ROUND(I482*H482,2)</f>
        <v>0</v>
      </c>
      <c r="BL482" s="19" t="s">
        <v>181</v>
      </c>
      <c r="BM482" s="191" t="s">
        <v>658</v>
      </c>
    </row>
    <row r="483" s="2" customFormat="1">
      <c r="A483" s="38"/>
      <c r="B483" s="39"/>
      <c r="C483" s="38"/>
      <c r="D483" s="193" t="s">
        <v>183</v>
      </c>
      <c r="E483" s="38"/>
      <c r="F483" s="194" t="s">
        <v>659</v>
      </c>
      <c r="G483" s="38"/>
      <c r="H483" s="38"/>
      <c r="I483" s="195"/>
      <c r="J483" s="38"/>
      <c r="K483" s="38"/>
      <c r="L483" s="39"/>
      <c r="M483" s="196"/>
      <c r="N483" s="197"/>
      <c r="O483" s="77"/>
      <c r="P483" s="77"/>
      <c r="Q483" s="77"/>
      <c r="R483" s="77"/>
      <c r="S483" s="77"/>
      <c r="T483" s="7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9" t="s">
        <v>183</v>
      </c>
      <c r="AU483" s="19" t="s">
        <v>83</v>
      </c>
    </row>
    <row r="484" s="2" customFormat="1" ht="24.15" customHeight="1">
      <c r="A484" s="38"/>
      <c r="B484" s="179"/>
      <c r="C484" s="180" t="s">
        <v>660</v>
      </c>
      <c r="D484" s="180" t="s">
        <v>176</v>
      </c>
      <c r="E484" s="181" t="s">
        <v>661</v>
      </c>
      <c r="F484" s="182" t="s">
        <v>662</v>
      </c>
      <c r="G484" s="183" t="s">
        <v>179</v>
      </c>
      <c r="H484" s="184">
        <v>1806.24</v>
      </c>
      <c r="I484" s="185"/>
      <c r="J484" s="186">
        <f>ROUND(I484*H484,2)</f>
        <v>0</v>
      </c>
      <c r="K484" s="182" t="s">
        <v>180</v>
      </c>
      <c r="L484" s="39"/>
      <c r="M484" s="187" t="s">
        <v>1</v>
      </c>
      <c r="N484" s="188" t="s">
        <v>38</v>
      </c>
      <c r="O484" s="77"/>
      <c r="P484" s="189">
        <f>O484*H484</f>
        <v>0</v>
      </c>
      <c r="Q484" s="189">
        <v>0</v>
      </c>
      <c r="R484" s="189">
        <f>Q484*H484</f>
        <v>0</v>
      </c>
      <c r="S484" s="189">
        <v>0</v>
      </c>
      <c r="T484" s="190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191" t="s">
        <v>181</v>
      </c>
      <c r="AT484" s="191" t="s">
        <v>176</v>
      </c>
      <c r="AU484" s="191" t="s">
        <v>83</v>
      </c>
      <c r="AY484" s="19" t="s">
        <v>174</v>
      </c>
      <c r="BE484" s="192">
        <f>IF(N484="základní",J484,0)</f>
        <v>0</v>
      </c>
      <c r="BF484" s="192">
        <f>IF(N484="snížená",J484,0)</f>
        <v>0</v>
      </c>
      <c r="BG484" s="192">
        <f>IF(N484="zákl. přenesená",J484,0)</f>
        <v>0</v>
      </c>
      <c r="BH484" s="192">
        <f>IF(N484="sníž. přenesená",J484,0)</f>
        <v>0</v>
      </c>
      <c r="BI484" s="192">
        <f>IF(N484="nulová",J484,0)</f>
        <v>0</v>
      </c>
      <c r="BJ484" s="19" t="s">
        <v>81</v>
      </c>
      <c r="BK484" s="192">
        <f>ROUND(I484*H484,2)</f>
        <v>0</v>
      </c>
      <c r="BL484" s="19" t="s">
        <v>181</v>
      </c>
      <c r="BM484" s="191" t="s">
        <v>663</v>
      </c>
    </row>
    <row r="485" s="2" customFormat="1">
      <c r="A485" s="38"/>
      <c r="B485" s="39"/>
      <c r="C485" s="38"/>
      <c r="D485" s="193" t="s">
        <v>183</v>
      </c>
      <c r="E485" s="38"/>
      <c r="F485" s="194" t="s">
        <v>664</v>
      </c>
      <c r="G485" s="38"/>
      <c r="H485" s="38"/>
      <c r="I485" s="195"/>
      <c r="J485" s="38"/>
      <c r="K485" s="38"/>
      <c r="L485" s="39"/>
      <c r="M485" s="196"/>
      <c r="N485" s="197"/>
      <c r="O485" s="77"/>
      <c r="P485" s="77"/>
      <c r="Q485" s="77"/>
      <c r="R485" s="77"/>
      <c r="S485" s="77"/>
      <c r="T485" s="7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9" t="s">
        <v>183</v>
      </c>
      <c r="AU485" s="19" t="s">
        <v>83</v>
      </c>
    </row>
    <row r="486" s="13" customFormat="1">
      <c r="A486" s="13"/>
      <c r="B486" s="198"/>
      <c r="C486" s="13"/>
      <c r="D486" s="193" t="s">
        <v>185</v>
      </c>
      <c r="E486" s="199" t="s">
        <v>1</v>
      </c>
      <c r="F486" s="200" t="s">
        <v>540</v>
      </c>
      <c r="G486" s="13"/>
      <c r="H486" s="201">
        <v>1806.24</v>
      </c>
      <c r="I486" s="202"/>
      <c r="J486" s="13"/>
      <c r="K486" s="13"/>
      <c r="L486" s="198"/>
      <c r="M486" s="203"/>
      <c r="N486" s="204"/>
      <c r="O486" s="204"/>
      <c r="P486" s="204"/>
      <c r="Q486" s="204"/>
      <c r="R486" s="204"/>
      <c r="S486" s="204"/>
      <c r="T486" s="20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99" t="s">
        <v>185</v>
      </c>
      <c r="AU486" s="199" t="s">
        <v>83</v>
      </c>
      <c r="AV486" s="13" t="s">
        <v>83</v>
      </c>
      <c r="AW486" s="13" t="s">
        <v>30</v>
      </c>
      <c r="AX486" s="13" t="s">
        <v>81</v>
      </c>
      <c r="AY486" s="199" t="s">
        <v>174</v>
      </c>
    </row>
    <row r="487" s="12" customFormat="1" ht="22.8" customHeight="1">
      <c r="A487" s="12"/>
      <c r="B487" s="166"/>
      <c r="C487" s="12"/>
      <c r="D487" s="167" t="s">
        <v>72</v>
      </c>
      <c r="E487" s="177" t="s">
        <v>665</v>
      </c>
      <c r="F487" s="177" t="s">
        <v>666</v>
      </c>
      <c r="G487" s="12"/>
      <c r="H487" s="12"/>
      <c r="I487" s="169"/>
      <c r="J487" s="178">
        <f>BK487</f>
        <v>0</v>
      </c>
      <c r="K487" s="12"/>
      <c r="L487" s="166"/>
      <c r="M487" s="171"/>
      <c r="N487" s="172"/>
      <c r="O487" s="172"/>
      <c r="P487" s="173">
        <f>SUM(P488:P496)</f>
        <v>0</v>
      </c>
      <c r="Q487" s="172"/>
      <c r="R487" s="173">
        <f>SUM(R488:R496)</f>
        <v>0</v>
      </c>
      <c r="S487" s="172"/>
      <c r="T487" s="174">
        <f>SUM(T488:T496)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167" t="s">
        <v>81</v>
      </c>
      <c r="AT487" s="175" t="s">
        <v>72</v>
      </c>
      <c r="AU487" s="175" t="s">
        <v>81</v>
      </c>
      <c r="AY487" s="167" t="s">
        <v>174</v>
      </c>
      <c r="BK487" s="176">
        <f>SUM(BK488:BK496)</f>
        <v>0</v>
      </c>
    </row>
    <row r="488" s="2" customFormat="1" ht="24.15" customHeight="1">
      <c r="A488" s="38"/>
      <c r="B488" s="179"/>
      <c r="C488" s="180" t="s">
        <v>667</v>
      </c>
      <c r="D488" s="180" t="s">
        <v>176</v>
      </c>
      <c r="E488" s="181" t="s">
        <v>668</v>
      </c>
      <c r="F488" s="182" t="s">
        <v>669</v>
      </c>
      <c r="G488" s="183" t="s">
        <v>256</v>
      </c>
      <c r="H488" s="184">
        <v>97.239999999999995</v>
      </c>
      <c r="I488" s="185"/>
      <c r="J488" s="186">
        <f>ROUND(I488*H488,2)</f>
        <v>0</v>
      </c>
      <c r="K488" s="182" t="s">
        <v>180</v>
      </c>
      <c r="L488" s="39"/>
      <c r="M488" s="187" t="s">
        <v>1</v>
      </c>
      <c r="N488" s="188" t="s">
        <v>38</v>
      </c>
      <c r="O488" s="77"/>
      <c r="P488" s="189">
        <f>O488*H488</f>
        <v>0</v>
      </c>
      <c r="Q488" s="189">
        <v>0</v>
      </c>
      <c r="R488" s="189">
        <f>Q488*H488</f>
        <v>0</v>
      </c>
      <c r="S488" s="189">
        <v>0</v>
      </c>
      <c r="T488" s="190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91" t="s">
        <v>181</v>
      </c>
      <c r="AT488" s="191" t="s">
        <v>176</v>
      </c>
      <c r="AU488" s="191" t="s">
        <v>83</v>
      </c>
      <c r="AY488" s="19" t="s">
        <v>174</v>
      </c>
      <c r="BE488" s="192">
        <f>IF(N488="základní",J488,0)</f>
        <v>0</v>
      </c>
      <c r="BF488" s="192">
        <f>IF(N488="snížená",J488,0)</f>
        <v>0</v>
      </c>
      <c r="BG488" s="192">
        <f>IF(N488="zákl. přenesená",J488,0)</f>
        <v>0</v>
      </c>
      <c r="BH488" s="192">
        <f>IF(N488="sníž. přenesená",J488,0)</f>
        <v>0</v>
      </c>
      <c r="BI488" s="192">
        <f>IF(N488="nulová",J488,0)</f>
        <v>0</v>
      </c>
      <c r="BJ488" s="19" t="s">
        <v>81</v>
      </c>
      <c r="BK488" s="192">
        <f>ROUND(I488*H488,2)</f>
        <v>0</v>
      </c>
      <c r="BL488" s="19" t="s">
        <v>181</v>
      </c>
      <c r="BM488" s="191" t="s">
        <v>670</v>
      </c>
    </row>
    <row r="489" s="2" customFormat="1">
      <c r="A489" s="38"/>
      <c r="B489" s="39"/>
      <c r="C489" s="38"/>
      <c r="D489" s="193" t="s">
        <v>183</v>
      </c>
      <c r="E489" s="38"/>
      <c r="F489" s="194" t="s">
        <v>671</v>
      </c>
      <c r="G489" s="38"/>
      <c r="H489" s="38"/>
      <c r="I489" s="195"/>
      <c r="J489" s="38"/>
      <c r="K489" s="38"/>
      <c r="L489" s="39"/>
      <c r="M489" s="196"/>
      <c r="N489" s="197"/>
      <c r="O489" s="77"/>
      <c r="P489" s="77"/>
      <c r="Q489" s="77"/>
      <c r="R489" s="77"/>
      <c r="S489" s="77"/>
      <c r="T489" s="7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9" t="s">
        <v>183</v>
      </c>
      <c r="AU489" s="19" t="s">
        <v>83</v>
      </c>
    </row>
    <row r="490" s="2" customFormat="1" ht="24.15" customHeight="1">
      <c r="A490" s="38"/>
      <c r="B490" s="179"/>
      <c r="C490" s="180" t="s">
        <v>672</v>
      </c>
      <c r="D490" s="180" t="s">
        <v>176</v>
      </c>
      <c r="E490" s="181" t="s">
        <v>673</v>
      </c>
      <c r="F490" s="182" t="s">
        <v>674</v>
      </c>
      <c r="G490" s="183" t="s">
        <v>256</v>
      </c>
      <c r="H490" s="184">
        <v>97.239999999999995</v>
      </c>
      <c r="I490" s="185"/>
      <c r="J490" s="186">
        <f>ROUND(I490*H490,2)</f>
        <v>0</v>
      </c>
      <c r="K490" s="182" t="s">
        <v>180</v>
      </c>
      <c r="L490" s="39"/>
      <c r="M490" s="187" t="s">
        <v>1</v>
      </c>
      <c r="N490" s="188" t="s">
        <v>38</v>
      </c>
      <c r="O490" s="77"/>
      <c r="P490" s="189">
        <f>O490*H490</f>
        <v>0</v>
      </c>
      <c r="Q490" s="189">
        <v>0</v>
      </c>
      <c r="R490" s="189">
        <f>Q490*H490</f>
        <v>0</v>
      </c>
      <c r="S490" s="189">
        <v>0</v>
      </c>
      <c r="T490" s="190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191" t="s">
        <v>181</v>
      </c>
      <c r="AT490" s="191" t="s">
        <v>176</v>
      </c>
      <c r="AU490" s="191" t="s">
        <v>83</v>
      </c>
      <c r="AY490" s="19" t="s">
        <v>174</v>
      </c>
      <c r="BE490" s="192">
        <f>IF(N490="základní",J490,0)</f>
        <v>0</v>
      </c>
      <c r="BF490" s="192">
        <f>IF(N490="snížená",J490,0)</f>
        <v>0</v>
      </c>
      <c r="BG490" s="192">
        <f>IF(N490="zákl. přenesená",J490,0)</f>
        <v>0</v>
      </c>
      <c r="BH490" s="192">
        <f>IF(N490="sníž. přenesená",J490,0)</f>
        <v>0</v>
      </c>
      <c r="BI490" s="192">
        <f>IF(N490="nulová",J490,0)</f>
        <v>0</v>
      </c>
      <c r="BJ490" s="19" t="s">
        <v>81</v>
      </c>
      <c r="BK490" s="192">
        <f>ROUND(I490*H490,2)</f>
        <v>0</v>
      </c>
      <c r="BL490" s="19" t="s">
        <v>181</v>
      </c>
      <c r="BM490" s="191" t="s">
        <v>675</v>
      </c>
    </row>
    <row r="491" s="2" customFormat="1">
      <c r="A491" s="38"/>
      <c r="B491" s="39"/>
      <c r="C491" s="38"/>
      <c r="D491" s="193" t="s">
        <v>183</v>
      </c>
      <c r="E491" s="38"/>
      <c r="F491" s="194" t="s">
        <v>676</v>
      </c>
      <c r="G491" s="38"/>
      <c r="H491" s="38"/>
      <c r="I491" s="195"/>
      <c r="J491" s="38"/>
      <c r="K491" s="38"/>
      <c r="L491" s="39"/>
      <c r="M491" s="196"/>
      <c r="N491" s="197"/>
      <c r="O491" s="77"/>
      <c r="P491" s="77"/>
      <c r="Q491" s="77"/>
      <c r="R491" s="77"/>
      <c r="S491" s="77"/>
      <c r="T491" s="7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9" t="s">
        <v>183</v>
      </c>
      <c r="AU491" s="19" t="s">
        <v>83</v>
      </c>
    </row>
    <row r="492" s="2" customFormat="1" ht="24.15" customHeight="1">
      <c r="A492" s="38"/>
      <c r="B492" s="179"/>
      <c r="C492" s="180" t="s">
        <v>677</v>
      </c>
      <c r="D492" s="180" t="s">
        <v>176</v>
      </c>
      <c r="E492" s="181" t="s">
        <v>678</v>
      </c>
      <c r="F492" s="182" t="s">
        <v>679</v>
      </c>
      <c r="G492" s="183" t="s">
        <v>256</v>
      </c>
      <c r="H492" s="184">
        <v>1847.56</v>
      </c>
      <c r="I492" s="185"/>
      <c r="J492" s="186">
        <f>ROUND(I492*H492,2)</f>
        <v>0</v>
      </c>
      <c r="K492" s="182" t="s">
        <v>180</v>
      </c>
      <c r="L492" s="39"/>
      <c r="M492" s="187" t="s">
        <v>1</v>
      </c>
      <c r="N492" s="188" t="s">
        <v>38</v>
      </c>
      <c r="O492" s="77"/>
      <c r="P492" s="189">
        <f>O492*H492</f>
        <v>0</v>
      </c>
      <c r="Q492" s="189">
        <v>0</v>
      </c>
      <c r="R492" s="189">
        <f>Q492*H492</f>
        <v>0</v>
      </c>
      <c r="S492" s="189">
        <v>0</v>
      </c>
      <c r="T492" s="190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191" t="s">
        <v>181</v>
      </c>
      <c r="AT492" s="191" t="s">
        <v>176</v>
      </c>
      <c r="AU492" s="191" t="s">
        <v>83</v>
      </c>
      <c r="AY492" s="19" t="s">
        <v>174</v>
      </c>
      <c r="BE492" s="192">
        <f>IF(N492="základní",J492,0)</f>
        <v>0</v>
      </c>
      <c r="BF492" s="192">
        <f>IF(N492="snížená",J492,0)</f>
        <v>0</v>
      </c>
      <c r="BG492" s="192">
        <f>IF(N492="zákl. přenesená",J492,0)</f>
        <v>0</v>
      </c>
      <c r="BH492" s="192">
        <f>IF(N492="sníž. přenesená",J492,0)</f>
        <v>0</v>
      </c>
      <c r="BI492" s="192">
        <f>IF(N492="nulová",J492,0)</f>
        <v>0</v>
      </c>
      <c r="BJ492" s="19" t="s">
        <v>81</v>
      </c>
      <c r="BK492" s="192">
        <f>ROUND(I492*H492,2)</f>
        <v>0</v>
      </c>
      <c r="BL492" s="19" t="s">
        <v>181</v>
      </c>
      <c r="BM492" s="191" t="s">
        <v>680</v>
      </c>
    </row>
    <row r="493" s="2" customFormat="1">
      <c r="A493" s="38"/>
      <c r="B493" s="39"/>
      <c r="C493" s="38"/>
      <c r="D493" s="193" t="s">
        <v>183</v>
      </c>
      <c r="E493" s="38"/>
      <c r="F493" s="194" t="s">
        <v>681</v>
      </c>
      <c r="G493" s="38"/>
      <c r="H493" s="38"/>
      <c r="I493" s="195"/>
      <c r="J493" s="38"/>
      <c r="K493" s="38"/>
      <c r="L493" s="39"/>
      <c r="M493" s="196"/>
      <c r="N493" s="197"/>
      <c r="O493" s="77"/>
      <c r="P493" s="77"/>
      <c r="Q493" s="77"/>
      <c r="R493" s="77"/>
      <c r="S493" s="77"/>
      <c r="T493" s="7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9" t="s">
        <v>183</v>
      </c>
      <c r="AU493" s="19" t="s">
        <v>83</v>
      </c>
    </row>
    <row r="494" s="13" customFormat="1">
      <c r="A494" s="13"/>
      <c r="B494" s="198"/>
      <c r="C494" s="13"/>
      <c r="D494" s="193" t="s">
        <v>185</v>
      </c>
      <c r="E494" s="13"/>
      <c r="F494" s="200" t="s">
        <v>682</v>
      </c>
      <c r="G494" s="13"/>
      <c r="H494" s="201">
        <v>1847.56</v>
      </c>
      <c r="I494" s="202"/>
      <c r="J494" s="13"/>
      <c r="K494" s="13"/>
      <c r="L494" s="198"/>
      <c r="M494" s="203"/>
      <c r="N494" s="204"/>
      <c r="O494" s="204"/>
      <c r="P494" s="204"/>
      <c r="Q494" s="204"/>
      <c r="R494" s="204"/>
      <c r="S494" s="204"/>
      <c r="T494" s="20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99" t="s">
        <v>185</v>
      </c>
      <c r="AU494" s="199" t="s">
        <v>83</v>
      </c>
      <c r="AV494" s="13" t="s">
        <v>83</v>
      </c>
      <c r="AW494" s="13" t="s">
        <v>3</v>
      </c>
      <c r="AX494" s="13" t="s">
        <v>81</v>
      </c>
      <c r="AY494" s="199" t="s">
        <v>174</v>
      </c>
    </row>
    <row r="495" s="2" customFormat="1" ht="33" customHeight="1">
      <c r="A495" s="38"/>
      <c r="B495" s="179"/>
      <c r="C495" s="180" t="s">
        <v>683</v>
      </c>
      <c r="D495" s="180" t="s">
        <v>176</v>
      </c>
      <c r="E495" s="181" t="s">
        <v>684</v>
      </c>
      <c r="F495" s="182" t="s">
        <v>685</v>
      </c>
      <c r="G495" s="183" t="s">
        <v>256</v>
      </c>
      <c r="H495" s="184">
        <v>97.239999999999995</v>
      </c>
      <c r="I495" s="185"/>
      <c r="J495" s="186">
        <f>ROUND(I495*H495,2)</f>
        <v>0</v>
      </c>
      <c r="K495" s="182" t="s">
        <v>180</v>
      </c>
      <c r="L495" s="39"/>
      <c r="M495" s="187" t="s">
        <v>1</v>
      </c>
      <c r="N495" s="188" t="s">
        <v>38</v>
      </c>
      <c r="O495" s="77"/>
      <c r="P495" s="189">
        <f>O495*H495</f>
        <v>0</v>
      </c>
      <c r="Q495" s="189">
        <v>0</v>
      </c>
      <c r="R495" s="189">
        <f>Q495*H495</f>
        <v>0</v>
      </c>
      <c r="S495" s="189">
        <v>0</v>
      </c>
      <c r="T495" s="190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191" t="s">
        <v>181</v>
      </c>
      <c r="AT495" s="191" t="s">
        <v>176</v>
      </c>
      <c r="AU495" s="191" t="s">
        <v>83</v>
      </c>
      <c r="AY495" s="19" t="s">
        <v>174</v>
      </c>
      <c r="BE495" s="192">
        <f>IF(N495="základní",J495,0)</f>
        <v>0</v>
      </c>
      <c r="BF495" s="192">
        <f>IF(N495="snížená",J495,0)</f>
        <v>0</v>
      </c>
      <c r="BG495" s="192">
        <f>IF(N495="zákl. přenesená",J495,0)</f>
        <v>0</v>
      </c>
      <c r="BH495" s="192">
        <f>IF(N495="sníž. přenesená",J495,0)</f>
        <v>0</v>
      </c>
      <c r="BI495" s="192">
        <f>IF(N495="nulová",J495,0)</f>
        <v>0</v>
      </c>
      <c r="BJ495" s="19" t="s">
        <v>81</v>
      </c>
      <c r="BK495" s="192">
        <f>ROUND(I495*H495,2)</f>
        <v>0</v>
      </c>
      <c r="BL495" s="19" t="s">
        <v>181</v>
      </c>
      <c r="BM495" s="191" t="s">
        <v>686</v>
      </c>
    </row>
    <row r="496" s="2" customFormat="1">
      <c r="A496" s="38"/>
      <c r="B496" s="39"/>
      <c r="C496" s="38"/>
      <c r="D496" s="193" t="s">
        <v>183</v>
      </c>
      <c r="E496" s="38"/>
      <c r="F496" s="194" t="s">
        <v>687</v>
      </c>
      <c r="G496" s="38"/>
      <c r="H496" s="38"/>
      <c r="I496" s="195"/>
      <c r="J496" s="38"/>
      <c r="K496" s="38"/>
      <c r="L496" s="39"/>
      <c r="M496" s="196"/>
      <c r="N496" s="197"/>
      <c r="O496" s="77"/>
      <c r="P496" s="77"/>
      <c r="Q496" s="77"/>
      <c r="R496" s="77"/>
      <c r="S496" s="77"/>
      <c r="T496" s="7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9" t="s">
        <v>183</v>
      </c>
      <c r="AU496" s="19" t="s">
        <v>83</v>
      </c>
    </row>
    <row r="497" s="12" customFormat="1" ht="22.8" customHeight="1">
      <c r="A497" s="12"/>
      <c r="B497" s="166"/>
      <c r="C497" s="12"/>
      <c r="D497" s="167" t="s">
        <v>72</v>
      </c>
      <c r="E497" s="177" t="s">
        <v>688</v>
      </c>
      <c r="F497" s="177" t="s">
        <v>689</v>
      </c>
      <c r="G497" s="12"/>
      <c r="H497" s="12"/>
      <c r="I497" s="169"/>
      <c r="J497" s="178">
        <f>BK497</f>
        <v>0</v>
      </c>
      <c r="K497" s="12"/>
      <c r="L497" s="166"/>
      <c r="M497" s="171"/>
      <c r="N497" s="172"/>
      <c r="O497" s="172"/>
      <c r="P497" s="173">
        <f>SUM(P498:P499)</f>
        <v>0</v>
      </c>
      <c r="Q497" s="172"/>
      <c r="R497" s="173">
        <f>SUM(R498:R499)</f>
        <v>0</v>
      </c>
      <c r="S497" s="172"/>
      <c r="T497" s="174">
        <f>SUM(T498:T499)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167" t="s">
        <v>81</v>
      </c>
      <c r="AT497" s="175" t="s">
        <v>72</v>
      </c>
      <c r="AU497" s="175" t="s">
        <v>81</v>
      </c>
      <c r="AY497" s="167" t="s">
        <v>174</v>
      </c>
      <c r="BK497" s="176">
        <f>SUM(BK498:BK499)</f>
        <v>0</v>
      </c>
    </row>
    <row r="498" s="2" customFormat="1" ht="24.15" customHeight="1">
      <c r="A498" s="38"/>
      <c r="B498" s="179"/>
      <c r="C498" s="180" t="s">
        <v>690</v>
      </c>
      <c r="D498" s="180" t="s">
        <v>176</v>
      </c>
      <c r="E498" s="181" t="s">
        <v>691</v>
      </c>
      <c r="F498" s="182" t="s">
        <v>692</v>
      </c>
      <c r="G498" s="183" t="s">
        <v>256</v>
      </c>
      <c r="H498" s="184">
        <v>35.612000000000002</v>
      </c>
      <c r="I498" s="185"/>
      <c r="J498" s="186">
        <f>ROUND(I498*H498,2)</f>
        <v>0</v>
      </c>
      <c r="K498" s="182" t="s">
        <v>180</v>
      </c>
      <c r="L498" s="39"/>
      <c r="M498" s="187" t="s">
        <v>1</v>
      </c>
      <c r="N498" s="188" t="s">
        <v>38</v>
      </c>
      <c r="O498" s="77"/>
      <c r="P498" s="189">
        <f>O498*H498</f>
        <v>0</v>
      </c>
      <c r="Q498" s="189">
        <v>0</v>
      </c>
      <c r="R498" s="189">
        <f>Q498*H498</f>
        <v>0</v>
      </c>
      <c r="S498" s="189">
        <v>0</v>
      </c>
      <c r="T498" s="190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191" t="s">
        <v>181</v>
      </c>
      <c r="AT498" s="191" t="s">
        <v>176</v>
      </c>
      <c r="AU498" s="191" t="s">
        <v>83</v>
      </c>
      <c r="AY498" s="19" t="s">
        <v>174</v>
      </c>
      <c r="BE498" s="192">
        <f>IF(N498="základní",J498,0)</f>
        <v>0</v>
      </c>
      <c r="BF498" s="192">
        <f>IF(N498="snížená",J498,0)</f>
        <v>0</v>
      </c>
      <c r="BG498" s="192">
        <f>IF(N498="zákl. přenesená",J498,0)</f>
        <v>0</v>
      </c>
      <c r="BH498" s="192">
        <f>IF(N498="sníž. přenesená",J498,0)</f>
        <v>0</v>
      </c>
      <c r="BI498" s="192">
        <f>IF(N498="nulová",J498,0)</f>
        <v>0</v>
      </c>
      <c r="BJ498" s="19" t="s">
        <v>81</v>
      </c>
      <c r="BK498" s="192">
        <f>ROUND(I498*H498,2)</f>
        <v>0</v>
      </c>
      <c r="BL498" s="19" t="s">
        <v>181</v>
      </c>
      <c r="BM498" s="191" t="s">
        <v>693</v>
      </c>
    </row>
    <row r="499" s="2" customFormat="1">
      <c r="A499" s="38"/>
      <c r="B499" s="39"/>
      <c r="C499" s="38"/>
      <c r="D499" s="193" t="s">
        <v>183</v>
      </c>
      <c r="E499" s="38"/>
      <c r="F499" s="194" t="s">
        <v>694</v>
      </c>
      <c r="G499" s="38"/>
      <c r="H499" s="38"/>
      <c r="I499" s="195"/>
      <c r="J499" s="38"/>
      <c r="K499" s="38"/>
      <c r="L499" s="39"/>
      <c r="M499" s="196"/>
      <c r="N499" s="197"/>
      <c r="O499" s="77"/>
      <c r="P499" s="77"/>
      <c r="Q499" s="77"/>
      <c r="R499" s="77"/>
      <c r="S499" s="77"/>
      <c r="T499" s="7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9" t="s">
        <v>183</v>
      </c>
      <c r="AU499" s="19" t="s">
        <v>83</v>
      </c>
    </row>
    <row r="500" s="12" customFormat="1" ht="25.92" customHeight="1">
      <c r="A500" s="12"/>
      <c r="B500" s="166"/>
      <c r="C500" s="12"/>
      <c r="D500" s="167" t="s">
        <v>72</v>
      </c>
      <c r="E500" s="168" t="s">
        <v>695</v>
      </c>
      <c r="F500" s="168" t="s">
        <v>696</v>
      </c>
      <c r="G500" s="12"/>
      <c r="H500" s="12"/>
      <c r="I500" s="169"/>
      <c r="J500" s="170">
        <f>BK500</f>
        <v>0</v>
      </c>
      <c r="K500" s="12"/>
      <c r="L500" s="166"/>
      <c r="M500" s="171"/>
      <c r="N500" s="172"/>
      <c r="O500" s="172"/>
      <c r="P500" s="173">
        <f>P501+P532+P562+P571+P589+P597+P790+P818+P854+P863</f>
        <v>0</v>
      </c>
      <c r="Q500" s="172"/>
      <c r="R500" s="173">
        <f>R501+R532+R562+R571+R589+R597+R790+R818+R854+R863</f>
        <v>18.502997090899999</v>
      </c>
      <c r="S500" s="172"/>
      <c r="T500" s="174">
        <f>T501+T532+T562+T571+T589+T597+T790+T818+T854+T863</f>
        <v>3.94553266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167" t="s">
        <v>83</v>
      </c>
      <c r="AT500" s="175" t="s">
        <v>72</v>
      </c>
      <c r="AU500" s="175" t="s">
        <v>73</v>
      </c>
      <c r="AY500" s="167" t="s">
        <v>174</v>
      </c>
      <c r="BK500" s="176">
        <f>BK501+BK532+BK562+BK571+BK589+BK597+BK790+BK818+BK854+BK863</f>
        <v>0</v>
      </c>
    </row>
    <row r="501" s="12" customFormat="1" ht="22.8" customHeight="1">
      <c r="A501" s="12"/>
      <c r="B501" s="166"/>
      <c r="C501" s="12"/>
      <c r="D501" s="167" t="s">
        <v>72</v>
      </c>
      <c r="E501" s="177" t="s">
        <v>697</v>
      </c>
      <c r="F501" s="177" t="s">
        <v>698</v>
      </c>
      <c r="G501" s="12"/>
      <c r="H501" s="12"/>
      <c r="I501" s="169"/>
      <c r="J501" s="178">
        <f>BK501</f>
        <v>0</v>
      </c>
      <c r="K501" s="12"/>
      <c r="L501" s="166"/>
      <c r="M501" s="171"/>
      <c r="N501" s="172"/>
      <c r="O501" s="172"/>
      <c r="P501" s="173">
        <f>SUM(P502:P531)</f>
        <v>0</v>
      </c>
      <c r="Q501" s="172"/>
      <c r="R501" s="173">
        <f>SUM(R502:R531)</f>
        <v>1.0998753684999998</v>
      </c>
      <c r="S501" s="172"/>
      <c r="T501" s="174">
        <f>SUM(T502:T531)</f>
        <v>0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167" t="s">
        <v>83</v>
      </c>
      <c r="AT501" s="175" t="s">
        <v>72</v>
      </c>
      <c r="AU501" s="175" t="s">
        <v>81</v>
      </c>
      <c r="AY501" s="167" t="s">
        <v>174</v>
      </c>
      <c r="BK501" s="176">
        <f>SUM(BK502:BK531)</f>
        <v>0</v>
      </c>
    </row>
    <row r="502" s="2" customFormat="1" ht="24.15" customHeight="1">
      <c r="A502" s="38"/>
      <c r="B502" s="179"/>
      <c r="C502" s="180" t="s">
        <v>699</v>
      </c>
      <c r="D502" s="180" t="s">
        <v>176</v>
      </c>
      <c r="E502" s="181" t="s">
        <v>700</v>
      </c>
      <c r="F502" s="182" t="s">
        <v>701</v>
      </c>
      <c r="G502" s="183" t="s">
        <v>179</v>
      </c>
      <c r="H502" s="184">
        <v>737.90599999999995</v>
      </c>
      <c r="I502" s="185"/>
      <c r="J502" s="186">
        <f>ROUND(I502*H502,2)</f>
        <v>0</v>
      </c>
      <c r="K502" s="182" t="s">
        <v>180</v>
      </c>
      <c r="L502" s="39"/>
      <c r="M502" s="187" t="s">
        <v>1</v>
      </c>
      <c r="N502" s="188" t="s">
        <v>38</v>
      </c>
      <c r="O502" s="77"/>
      <c r="P502" s="189">
        <f>O502*H502</f>
        <v>0</v>
      </c>
      <c r="Q502" s="189">
        <v>5.1E-05</v>
      </c>
      <c r="R502" s="189">
        <f>Q502*H502</f>
        <v>0.037633205999999995</v>
      </c>
      <c r="S502" s="189">
        <v>0</v>
      </c>
      <c r="T502" s="190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191" t="s">
        <v>278</v>
      </c>
      <c r="AT502" s="191" t="s">
        <v>176</v>
      </c>
      <c r="AU502" s="191" t="s">
        <v>83</v>
      </c>
      <c r="AY502" s="19" t="s">
        <v>174</v>
      </c>
      <c r="BE502" s="192">
        <f>IF(N502="základní",J502,0)</f>
        <v>0</v>
      </c>
      <c r="BF502" s="192">
        <f>IF(N502="snížená",J502,0)</f>
        <v>0</v>
      </c>
      <c r="BG502" s="192">
        <f>IF(N502="zákl. přenesená",J502,0)</f>
        <v>0</v>
      </c>
      <c r="BH502" s="192">
        <f>IF(N502="sníž. přenesená",J502,0)</f>
        <v>0</v>
      </c>
      <c r="BI502" s="192">
        <f>IF(N502="nulová",J502,0)</f>
        <v>0</v>
      </c>
      <c r="BJ502" s="19" t="s">
        <v>81</v>
      </c>
      <c r="BK502" s="192">
        <f>ROUND(I502*H502,2)</f>
        <v>0</v>
      </c>
      <c r="BL502" s="19" t="s">
        <v>278</v>
      </c>
      <c r="BM502" s="191" t="s">
        <v>702</v>
      </c>
    </row>
    <row r="503" s="2" customFormat="1">
      <c r="A503" s="38"/>
      <c r="B503" s="39"/>
      <c r="C503" s="38"/>
      <c r="D503" s="193" t="s">
        <v>183</v>
      </c>
      <c r="E503" s="38"/>
      <c r="F503" s="194" t="s">
        <v>703</v>
      </c>
      <c r="G503" s="38"/>
      <c r="H503" s="38"/>
      <c r="I503" s="195"/>
      <c r="J503" s="38"/>
      <c r="K503" s="38"/>
      <c r="L503" s="39"/>
      <c r="M503" s="196"/>
      <c r="N503" s="197"/>
      <c r="O503" s="77"/>
      <c r="P503" s="77"/>
      <c r="Q503" s="77"/>
      <c r="R503" s="77"/>
      <c r="S503" s="77"/>
      <c r="T503" s="7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9" t="s">
        <v>183</v>
      </c>
      <c r="AU503" s="19" t="s">
        <v>83</v>
      </c>
    </row>
    <row r="504" s="15" customFormat="1">
      <c r="A504" s="15"/>
      <c r="B504" s="214"/>
      <c r="C504" s="15"/>
      <c r="D504" s="193" t="s">
        <v>185</v>
      </c>
      <c r="E504" s="215" t="s">
        <v>1</v>
      </c>
      <c r="F504" s="216" t="s">
        <v>704</v>
      </c>
      <c r="G504" s="15"/>
      <c r="H504" s="215" t="s">
        <v>1</v>
      </c>
      <c r="I504" s="217"/>
      <c r="J504" s="15"/>
      <c r="K504" s="15"/>
      <c r="L504" s="214"/>
      <c r="M504" s="218"/>
      <c r="N504" s="219"/>
      <c r="O504" s="219"/>
      <c r="P504" s="219"/>
      <c r="Q504" s="219"/>
      <c r="R504" s="219"/>
      <c r="S504" s="219"/>
      <c r="T504" s="220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15" t="s">
        <v>185</v>
      </c>
      <c r="AU504" s="215" t="s">
        <v>83</v>
      </c>
      <c r="AV504" s="15" t="s">
        <v>81</v>
      </c>
      <c r="AW504" s="15" t="s">
        <v>30</v>
      </c>
      <c r="AX504" s="15" t="s">
        <v>73</v>
      </c>
      <c r="AY504" s="215" t="s">
        <v>174</v>
      </c>
    </row>
    <row r="505" s="13" customFormat="1">
      <c r="A505" s="13"/>
      <c r="B505" s="198"/>
      <c r="C505" s="13"/>
      <c r="D505" s="193" t="s">
        <v>185</v>
      </c>
      <c r="E505" s="199" t="s">
        <v>1</v>
      </c>
      <c r="F505" s="200" t="s">
        <v>705</v>
      </c>
      <c r="G505" s="13"/>
      <c r="H505" s="201">
        <v>737.90599999999995</v>
      </c>
      <c r="I505" s="202"/>
      <c r="J505" s="13"/>
      <c r="K505" s="13"/>
      <c r="L505" s="198"/>
      <c r="M505" s="203"/>
      <c r="N505" s="204"/>
      <c r="O505" s="204"/>
      <c r="P505" s="204"/>
      <c r="Q505" s="204"/>
      <c r="R505" s="204"/>
      <c r="S505" s="204"/>
      <c r="T505" s="20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99" t="s">
        <v>185</v>
      </c>
      <c r="AU505" s="199" t="s">
        <v>83</v>
      </c>
      <c r="AV505" s="13" t="s">
        <v>83</v>
      </c>
      <c r="AW505" s="13" t="s">
        <v>30</v>
      </c>
      <c r="AX505" s="13" t="s">
        <v>73</v>
      </c>
      <c r="AY505" s="199" t="s">
        <v>174</v>
      </c>
    </row>
    <row r="506" s="14" customFormat="1">
      <c r="A506" s="14"/>
      <c r="B506" s="206"/>
      <c r="C506" s="14"/>
      <c r="D506" s="193" t="s">
        <v>185</v>
      </c>
      <c r="E506" s="207" t="s">
        <v>1</v>
      </c>
      <c r="F506" s="208" t="s">
        <v>199</v>
      </c>
      <c r="G506" s="14"/>
      <c r="H506" s="209">
        <v>737.90599999999995</v>
      </c>
      <c r="I506" s="210"/>
      <c r="J506" s="14"/>
      <c r="K506" s="14"/>
      <c r="L506" s="206"/>
      <c r="M506" s="211"/>
      <c r="N506" s="212"/>
      <c r="O506" s="212"/>
      <c r="P506" s="212"/>
      <c r="Q506" s="212"/>
      <c r="R506" s="212"/>
      <c r="S506" s="212"/>
      <c r="T506" s="21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07" t="s">
        <v>185</v>
      </c>
      <c r="AU506" s="207" t="s">
        <v>83</v>
      </c>
      <c r="AV506" s="14" t="s">
        <v>181</v>
      </c>
      <c r="AW506" s="14" t="s">
        <v>30</v>
      </c>
      <c r="AX506" s="14" t="s">
        <v>81</v>
      </c>
      <c r="AY506" s="207" t="s">
        <v>174</v>
      </c>
    </row>
    <row r="507" s="2" customFormat="1" ht="24.15" customHeight="1">
      <c r="A507" s="38"/>
      <c r="B507" s="179"/>
      <c r="C507" s="221" t="s">
        <v>706</v>
      </c>
      <c r="D507" s="221" t="s">
        <v>446</v>
      </c>
      <c r="E507" s="222" t="s">
        <v>707</v>
      </c>
      <c r="F507" s="223" t="s">
        <v>708</v>
      </c>
      <c r="G507" s="224" t="s">
        <v>179</v>
      </c>
      <c r="H507" s="225">
        <v>782.54899999999998</v>
      </c>
      <c r="I507" s="226"/>
      <c r="J507" s="227">
        <f>ROUND(I507*H507,2)</f>
        <v>0</v>
      </c>
      <c r="K507" s="223" t="s">
        <v>180</v>
      </c>
      <c r="L507" s="228"/>
      <c r="M507" s="229" t="s">
        <v>1</v>
      </c>
      <c r="N507" s="230" t="s">
        <v>38</v>
      </c>
      <c r="O507" s="77"/>
      <c r="P507" s="189">
        <f>O507*H507</f>
        <v>0</v>
      </c>
      <c r="Q507" s="189">
        <v>0.00013999999999999999</v>
      </c>
      <c r="R507" s="189">
        <f>Q507*H507</f>
        <v>0.10955685999999999</v>
      </c>
      <c r="S507" s="189">
        <v>0</v>
      </c>
      <c r="T507" s="190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191" t="s">
        <v>382</v>
      </c>
      <c r="AT507" s="191" t="s">
        <v>446</v>
      </c>
      <c r="AU507" s="191" t="s">
        <v>83</v>
      </c>
      <c r="AY507" s="19" t="s">
        <v>174</v>
      </c>
      <c r="BE507" s="192">
        <f>IF(N507="základní",J507,0)</f>
        <v>0</v>
      </c>
      <c r="BF507" s="192">
        <f>IF(N507="snížená",J507,0)</f>
        <v>0</v>
      </c>
      <c r="BG507" s="192">
        <f>IF(N507="zákl. přenesená",J507,0)</f>
        <v>0</v>
      </c>
      <c r="BH507" s="192">
        <f>IF(N507="sníž. přenesená",J507,0)</f>
        <v>0</v>
      </c>
      <c r="BI507" s="192">
        <f>IF(N507="nulová",J507,0)</f>
        <v>0</v>
      </c>
      <c r="BJ507" s="19" t="s">
        <v>81</v>
      </c>
      <c r="BK507" s="192">
        <f>ROUND(I507*H507,2)</f>
        <v>0</v>
      </c>
      <c r="BL507" s="19" t="s">
        <v>278</v>
      </c>
      <c r="BM507" s="191" t="s">
        <v>709</v>
      </c>
    </row>
    <row r="508" s="2" customFormat="1">
      <c r="A508" s="38"/>
      <c r="B508" s="39"/>
      <c r="C508" s="38"/>
      <c r="D508" s="193" t="s">
        <v>183</v>
      </c>
      <c r="E508" s="38"/>
      <c r="F508" s="194" t="s">
        <v>708</v>
      </c>
      <c r="G508" s="38"/>
      <c r="H508" s="38"/>
      <c r="I508" s="195"/>
      <c r="J508" s="38"/>
      <c r="K508" s="38"/>
      <c r="L508" s="39"/>
      <c r="M508" s="196"/>
      <c r="N508" s="197"/>
      <c r="O508" s="77"/>
      <c r="P508" s="77"/>
      <c r="Q508" s="77"/>
      <c r="R508" s="77"/>
      <c r="S508" s="77"/>
      <c r="T508" s="7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9" t="s">
        <v>183</v>
      </c>
      <c r="AU508" s="19" t="s">
        <v>83</v>
      </c>
    </row>
    <row r="509" s="2" customFormat="1">
      <c r="A509" s="38"/>
      <c r="B509" s="39"/>
      <c r="C509" s="38"/>
      <c r="D509" s="193" t="s">
        <v>710</v>
      </c>
      <c r="E509" s="38"/>
      <c r="F509" s="231" t="s">
        <v>711</v>
      </c>
      <c r="G509" s="38"/>
      <c r="H509" s="38"/>
      <c r="I509" s="195"/>
      <c r="J509" s="38"/>
      <c r="K509" s="38"/>
      <c r="L509" s="39"/>
      <c r="M509" s="196"/>
      <c r="N509" s="197"/>
      <c r="O509" s="77"/>
      <c r="P509" s="77"/>
      <c r="Q509" s="77"/>
      <c r="R509" s="77"/>
      <c r="S509" s="77"/>
      <c r="T509" s="7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9" t="s">
        <v>710</v>
      </c>
      <c r="AU509" s="19" t="s">
        <v>83</v>
      </c>
    </row>
    <row r="510" s="13" customFormat="1">
      <c r="A510" s="13"/>
      <c r="B510" s="198"/>
      <c r="C510" s="13"/>
      <c r="D510" s="193" t="s">
        <v>185</v>
      </c>
      <c r="E510" s="13"/>
      <c r="F510" s="200" t="s">
        <v>712</v>
      </c>
      <c r="G510" s="13"/>
      <c r="H510" s="201">
        <v>782.54899999999998</v>
      </c>
      <c r="I510" s="202"/>
      <c r="J510" s="13"/>
      <c r="K510" s="13"/>
      <c r="L510" s="198"/>
      <c r="M510" s="203"/>
      <c r="N510" s="204"/>
      <c r="O510" s="204"/>
      <c r="P510" s="204"/>
      <c r="Q510" s="204"/>
      <c r="R510" s="204"/>
      <c r="S510" s="204"/>
      <c r="T510" s="20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99" t="s">
        <v>185</v>
      </c>
      <c r="AU510" s="199" t="s">
        <v>83</v>
      </c>
      <c r="AV510" s="13" t="s">
        <v>83</v>
      </c>
      <c r="AW510" s="13" t="s">
        <v>3</v>
      </c>
      <c r="AX510" s="13" t="s">
        <v>81</v>
      </c>
      <c r="AY510" s="199" t="s">
        <v>174</v>
      </c>
    </row>
    <row r="511" s="2" customFormat="1" ht="24.15" customHeight="1">
      <c r="A511" s="38"/>
      <c r="B511" s="179"/>
      <c r="C511" s="180" t="s">
        <v>713</v>
      </c>
      <c r="D511" s="180" t="s">
        <v>176</v>
      </c>
      <c r="E511" s="181" t="s">
        <v>714</v>
      </c>
      <c r="F511" s="182" t="s">
        <v>715</v>
      </c>
      <c r="G511" s="183" t="s">
        <v>179</v>
      </c>
      <c r="H511" s="184">
        <v>135.79499999999999</v>
      </c>
      <c r="I511" s="185"/>
      <c r="J511" s="186">
        <f>ROUND(I511*H511,2)</f>
        <v>0</v>
      </c>
      <c r="K511" s="182" t="s">
        <v>180</v>
      </c>
      <c r="L511" s="39"/>
      <c r="M511" s="187" t="s">
        <v>1</v>
      </c>
      <c r="N511" s="188" t="s">
        <v>38</v>
      </c>
      <c r="O511" s="77"/>
      <c r="P511" s="189">
        <f>O511*H511</f>
        <v>0</v>
      </c>
      <c r="Q511" s="189">
        <v>0.0047274999999999999</v>
      </c>
      <c r="R511" s="189">
        <f>Q511*H511</f>
        <v>0.64197086249999991</v>
      </c>
      <c r="S511" s="189">
        <v>0</v>
      </c>
      <c r="T511" s="190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191" t="s">
        <v>278</v>
      </c>
      <c r="AT511" s="191" t="s">
        <v>176</v>
      </c>
      <c r="AU511" s="191" t="s">
        <v>83</v>
      </c>
      <c r="AY511" s="19" t="s">
        <v>174</v>
      </c>
      <c r="BE511" s="192">
        <f>IF(N511="základní",J511,0)</f>
        <v>0</v>
      </c>
      <c r="BF511" s="192">
        <f>IF(N511="snížená",J511,0)</f>
        <v>0</v>
      </c>
      <c r="BG511" s="192">
        <f>IF(N511="zákl. přenesená",J511,0)</f>
        <v>0</v>
      </c>
      <c r="BH511" s="192">
        <f>IF(N511="sníž. přenesená",J511,0)</f>
        <v>0</v>
      </c>
      <c r="BI511" s="192">
        <f>IF(N511="nulová",J511,0)</f>
        <v>0</v>
      </c>
      <c r="BJ511" s="19" t="s">
        <v>81</v>
      </c>
      <c r="BK511" s="192">
        <f>ROUND(I511*H511,2)</f>
        <v>0</v>
      </c>
      <c r="BL511" s="19" t="s">
        <v>278</v>
      </c>
      <c r="BM511" s="191" t="s">
        <v>716</v>
      </c>
    </row>
    <row r="512" s="2" customFormat="1">
      <c r="A512" s="38"/>
      <c r="B512" s="39"/>
      <c r="C512" s="38"/>
      <c r="D512" s="193" t="s">
        <v>183</v>
      </c>
      <c r="E512" s="38"/>
      <c r="F512" s="194" t="s">
        <v>717</v>
      </c>
      <c r="G512" s="38"/>
      <c r="H512" s="38"/>
      <c r="I512" s="195"/>
      <c r="J512" s="38"/>
      <c r="K512" s="38"/>
      <c r="L512" s="39"/>
      <c r="M512" s="196"/>
      <c r="N512" s="197"/>
      <c r="O512" s="77"/>
      <c r="P512" s="77"/>
      <c r="Q512" s="77"/>
      <c r="R512" s="77"/>
      <c r="S512" s="77"/>
      <c r="T512" s="7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T512" s="19" t="s">
        <v>183</v>
      </c>
      <c r="AU512" s="19" t="s">
        <v>83</v>
      </c>
    </row>
    <row r="513" s="13" customFormat="1">
      <c r="A513" s="13"/>
      <c r="B513" s="198"/>
      <c r="C513" s="13"/>
      <c r="D513" s="193" t="s">
        <v>185</v>
      </c>
      <c r="E513" s="199" t="s">
        <v>1</v>
      </c>
      <c r="F513" s="200" t="s">
        <v>473</v>
      </c>
      <c r="G513" s="13"/>
      <c r="H513" s="201">
        <v>135.79499999999999</v>
      </c>
      <c r="I513" s="202"/>
      <c r="J513" s="13"/>
      <c r="K513" s="13"/>
      <c r="L513" s="198"/>
      <c r="M513" s="203"/>
      <c r="N513" s="204"/>
      <c r="O513" s="204"/>
      <c r="P513" s="204"/>
      <c r="Q513" s="204"/>
      <c r="R513" s="204"/>
      <c r="S513" s="204"/>
      <c r="T513" s="20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99" t="s">
        <v>185</v>
      </c>
      <c r="AU513" s="199" t="s">
        <v>83</v>
      </c>
      <c r="AV513" s="13" t="s">
        <v>83</v>
      </c>
      <c r="AW513" s="13" t="s">
        <v>30</v>
      </c>
      <c r="AX513" s="13" t="s">
        <v>81</v>
      </c>
      <c r="AY513" s="199" t="s">
        <v>174</v>
      </c>
    </row>
    <row r="514" s="2" customFormat="1" ht="24.15" customHeight="1">
      <c r="A514" s="38"/>
      <c r="B514" s="179"/>
      <c r="C514" s="180" t="s">
        <v>718</v>
      </c>
      <c r="D514" s="180" t="s">
        <v>176</v>
      </c>
      <c r="E514" s="181" t="s">
        <v>719</v>
      </c>
      <c r="F514" s="182" t="s">
        <v>720</v>
      </c>
      <c r="G514" s="183" t="s">
        <v>179</v>
      </c>
      <c r="H514" s="184">
        <v>38.472000000000001</v>
      </c>
      <c r="I514" s="185"/>
      <c r="J514" s="186">
        <f>ROUND(I514*H514,2)</f>
        <v>0</v>
      </c>
      <c r="K514" s="182" t="s">
        <v>180</v>
      </c>
      <c r="L514" s="39"/>
      <c r="M514" s="187" t="s">
        <v>1</v>
      </c>
      <c r="N514" s="188" t="s">
        <v>38</v>
      </c>
      <c r="O514" s="77"/>
      <c r="P514" s="189">
        <f>O514*H514</f>
        <v>0</v>
      </c>
      <c r="Q514" s="189">
        <v>0.0035000000000000001</v>
      </c>
      <c r="R514" s="189">
        <f>Q514*H514</f>
        <v>0.13465199999999999</v>
      </c>
      <c r="S514" s="189">
        <v>0</v>
      </c>
      <c r="T514" s="190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191" t="s">
        <v>278</v>
      </c>
      <c r="AT514" s="191" t="s">
        <v>176</v>
      </c>
      <c r="AU514" s="191" t="s">
        <v>83</v>
      </c>
      <c r="AY514" s="19" t="s">
        <v>174</v>
      </c>
      <c r="BE514" s="192">
        <f>IF(N514="základní",J514,0)</f>
        <v>0</v>
      </c>
      <c r="BF514" s="192">
        <f>IF(N514="snížená",J514,0)</f>
        <v>0</v>
      </c>
      <c r="BG514" s="192">
        <f>IF(N514="zákl. přenesená",J514,0)</f>
        <v>0</v>
      </c>
      <c r="BH514" s="192">
        <f>IF(N514="sníž. přenesená",J514,0)</f>
        <v>0</v>
      </c>
      <c r="BI514" s="192">
        <f>IF(N514="nulová",J514,0)</f>
        <v>0</v>
      </c>
      <c r="BJ514" s="19" t="s">
        <v>81</v>
      </c>
      <c r="BK514" s="192">
        <f>ROUND(I514*H514,2)</f>
        <v>0</v>
      </c>
      <c r="BL514" s="19" t="s">
        <v>278</v>
      </c>
      <c r="BM514" s="191" t="s">
        <v>721</v>
      </c>
    </row>
    <row r="515" s="2" customFormat="1">
      <c r="A515" s="38"/>
      <c r="B515" s="39"/>
      <c r="C515" s="38"/>
      <c r="D515" s="193" t="s">
        <v>183</v>
      </c>
      <c r="E515" s="38"/>
      <c r="F515" s="194" t="s">
        <v>722</v>
      </c>
      <c r="G515" s="38"/>
      <c r="H515" s="38"/>
      <c r="I515" s="195"/>
      <c r="J515" s="38"/>
      <c r="K515" s="38"/>
      <c r="L515" s="39"/>
      <c r="M515" s="196"/>
      <c r="N515" s="197"/>
      <c r="O515" s="77"/>
      <c r="P515" s="77"/>
      <c r="Q515" s="77"/>
      <c r="R515" s="77"/>
      <c r="S515" s="77"/>
      <c r="T515" s="7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9" t="s">
        <v>183</v>
      </c>
      <c r="AU515" s="19" t="s">
        <v>83</v>
      </c>
    </row>
    <row r="516" s="15" customFormat="1">
      <c r="A516" s="15"/>
      <c r="B516" s="214"/>
      <c r="C516" s="15"/>
      <c r="D516" s="193" t="s">
        <v>185</v>
      </c>
      <c r="E516" s="215" t="s">
        <v>1</v>
      </c>
      <c r="F516" s="216" t="s">
        <v>723</v>
      </c>
      <c r="G516" s="15"/>
      <c r="H516" s="215" t="s">
        <v>1</v>
      </c>
      <c r="I516" s="217"/>
      <c r="J516" s="15"/>
      <c r="K516" s="15"/>
      <c r="L516" s="214"/>
      <c r="M516" s="218"/>
      <c r="N516" s="219"/>
      <c r="O516" s="219"/>
      <c r="P516" s="219"/>
      <c r="Q516" s="219"/>
      <c r="R516" s="219"/>
      <c r="S516" s="219"/>
      <c r="T516" s="220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15" t="s">
        <v>185</v>
      </c>
      <c r="AU516" s="215" t="s">
        <v>83</v>
      </c>
      <c r="AV516" s="15" t="s">
        <v>81</v>
      </c>
      <c r="AW516" s="15" t="s">
        <v>30</v>
      </c>
      <c r="AX516" s="15" t="s">
        <v>73</v>
      </c>
      <c r="AY516" s="215" t="s">
        <v>174</v>
      </c>
    </row>
    <row r="517" s="13" customFormat="1">
      <c r="A517" s="13"/>
      <c r="B517" s="198"/>
      <c r="C517" s="13"/>
      <c r="D517" s="193" t="s">
        <v>185</v>
      </c>
      <c r="E517" s="199" t="s">
        <v>1</v>
      </c>
      <c r="F517" s="200" t="s">
        <v>724</v>
      </c>
      <c r="G517" s="13"/>
      <c r="H517" s="201">
        <v>38.472000000000001</v>
      </c>
      <c r="I517" s="202"/>
      <c r="J517" s="13"/>
      <c r="K517" s="13"/>
      <c r="L517" s="198"/>
      <c r="M517" s="203"/>
      <c r="N517" s="204"/>
      <c r="O517" s="204"/>
      <c r="P517" s="204"/>
      <c r="Q517" s="204"/>
      <c r="R517" s="204"/>
      <c r="S517" s="204"/>
      <c r="T517" s="20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99" t="s">
        <v>185</v>
      </c>
      <c r="AU517" s="199" t="s">
        <v>83</v>
      </c>
      <c r="AV517" s="13" t="s">
        <v>83</v>
      </c>
      <c r="AW517" s="13" t="s">
        <v>30</v>
      </c>
      <c r="AX517" s="13" t="s">
        <v>81</v>
      </c>
      <c r="AY517" s="199" t="s">
        <v>174</v>
      </c>
    </row>
    <row r="518" s="2" customFormat="1" ht="24.15" customHeight="1">
      <c r="A518" s="38"/>
      <c r="B518" s="179"/>
      <c r="C518" s="180" t="s">
        <v>725</v>
      </c>
      <c r="D518" s="180" t="s">
        <v>176</v>
      </c>
      <c r="E518" s="181" t="s">
        <v>726</v>
      </c>
      <c r="F518" s="182" t="s">
        <v>727</v>
      </c>
      <c r="G518" s="183" t="s">
        <v>179</v>
      </c>
      <c r="H518" s="184">
        <v>135.79499999999999</v>
      </c>
      <c r="I518" s="185"/>
      <c r="J518" s="186">
        <f>ROUND(I518*H518,2)</f>
        <v>0</v>
      </c>
      <c r="K518" s="182" t="s">
        <v>180</v>
      </c>
      <c r="L518" s="39"/>
      <c r="M518" s="187" t="s">
        <v>1</v>
      </c>
      <c r="N518" s="188" t="s">
        <v>38</v>
      </c>
      <c r="O518" s="77"/>
      <c r="P518" s="189">
        <f>O518*H518</f>
        <v>0</v>
      </c>
      <c r="Q518" s="189">
        <v>0</v>
      </c>
      <c r="R518" s="189">
        <f>Q518*H518</f>
        <v>0</v>
      </c>
      <c r="S518" s="189">
        <v>0</v>
      </c>
      <c r="T518" s="190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191" t="s">
        <v>278</v>
      </c>
      <c r="AT518" s="191" t="s">
        <v>176</v>
      </c>
      <c r="AU518" s="191" t="s">
        <v>83</v>
      </c>
      <c r="AY518" s="19" t="s">
        <v>174</v>
      </c>
      <c r="BE518" s="192">
        <f>IF(N518="základní",J518,0)</f>
        <v>0</v>
      </c>
      <c r="BF518" s="192">
        <f>IF(N518="snížená",J518,0)</f>
        <v>0</v>
      </c>
      <c r="BG518" s="192">
        <f>IF(N518="zákl. přenesená",J518,0)</f>
        <v>0</v>
      </c>
      <c r="BH518" s="192">
        <f>IF(N518="sníž. přenesená",J518,0)</f>
        <v>0</v>
      </c>
      <c r="BI518" s="192">
        <f>IF(N518="nulová",J518,0)</f>
        <v>0</v>
      </c>
      <c r="BJ518" s="19" t="s">
        <v>81</v>
      </c>
      <c r="BK518" s="192">
        <f>ROUND(I518*H518,2)</f>
        <v>0</v>
      </c>
      <c r="BL518" s="19" t="s">
        <v>278</v>
      </c>
      <c r="BM518" s="191" t="s">
        <v>728</v>
      </c>
    </row>
    <row r="519" s="2" customFormat="1">
      <c r="A519" s="38"/>
      <c r="B519" s="39"/>
      <c r="C519" s="38"/>
      <c r="D519" s="193" t="s">
        <v>183</v>
      </c>
      <c r="E519" s="38"/>
      <c r="F519" s="194" t="s">
        <v>729</v>
      </c>
      <c r="G519" s="38"/>
      <c r="H519" s="38"/>
      <c r="I519" s="195"/>
      <c r="J519" s="38"/>
      <c r="K519" s="38"/>
      <c r="L519" s="39"/>
      <c r="M519" s="196"/>
      <c r="N519" s="197"/>
      <c r="O519" s="77"/>
      <c r="P519" s="77"/>
      <c r="Q519" s="77"/>
      <c r="R519" s="77"/>
      <c r="S519" s="77"/>
      <c r="T519" s="7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9" t="s">
        <v>183</v>
      </c>
      <c r="AU519" s="19" t="s">
        <v>83</v>
      </c>
    </row>
    <row r="520" s="13" customFormat="1">
      <c r="A520" s="13"/>
      <c r="B520" s="198"/>
      <c r="C520" s="13"/>
      <c r="D520" s="193" t="s">
        <v>185</v>
      </c>
      <c r="E520" s="199" t="s">
        <v>1</v>
      </c>
      <c r="F520" s="200" t="s">
        <v>473</v>
      </c>
      <c r="G520" s="13"/>
      <c r="H520" s="201">
        <v>135.79499999999999</v>
      </c>
      <c r="I520" s="202"/>
      <c r="J520" s="13"/>
      <c r="K520" s="13"/>
      <c r="L520" s="198"/>
      <c r="M520" s="203"/>
      <c r="N520" s="204"/>
      <c r="O520" s="204"/>
      <c r="P520" s="204"/>
      <c r="Q520" s="204"/>
      <c r="R520" s="204"/>
      <c r="S520" s="204"/>
      <c r="T520" s="20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99" t="s">
        <v>185</v>
      </c>
      <c r="AU520" s="199" t="s">
        <v>83</v>
      </c>
      <c r="AV520" s="13" t="s">
        <v>83</v>
      </c>
      <c r="AW520" s="13" t="s">
        <v>30</v>
      </c>
      <c r="AX520" s="13" t="s">
        <v>81</v>
      </c>
      <c r="AY520" s="199" t="s">
        <v>174</v>
      </c>
    </row>
    <row r="521" s="2" customFormat="1" ht="24.15" customHeight="1">
      <c r="A521" s="38"/>
      <c r="B521" s="179"/>
      <c r="C521" s="221" t="s">
        <v>730</v>
      </c>
      <c r="D521" s="221" t="s">
        <v>446</v>
      </c>
      <c r="E521" s="222" t="s">
        <v>731</v>
      </c>
      <c r="F521" s="223" t="s">
        <v>732</v>
      </c>
      <c r="G521" s="224" t="s">
        <v>179</v>
      </c>
      <c r="H521" s="225">
        <v>165.80600000000001</v>
      </c>
      <c r="I521" s="226"/>
      <c r="J521" s="227">
        <f>ROUND(I521*H521,2)</f>
        <v>0</v>
      </c>
      <c r="K521" s="223" t="s">
        <v>180</v>
      </c>
      <c r="L521" s="228"/>
      <c r="M521" s="229" t="s">
        <v>1</v>
      </c>
      <c r="N521" s="230" t="s">
        <v>38</v>
      </c>
      <c r="O521" s="77"/>
      <c r="P521" s="189">
        <f>O521*H521</f>
        <v>0</v>
      </c>
      <c r="Q521" s="189">
        <v>0.00029999999999999997</v>
      </c>
      <c r="R521" s="189">
        <f>Q521*H521</f>
        <v>0.049741799999999996</v>
      </c>
      <c r="S521" s="189">
        <v>0</v>
      </c>
      <c r="T521" s="190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191" t="s">
        <v>382</v>
      </c>
      <c r="AT521" s="191" t="s">
        <v>446</v>
      </c>
      <c r="AU521" s="191" t="s">
        <v>83</v>
      </c>
      <c r="AY521" s="19" t="s">
        <v>174</v>
      </c>
      <c r="BE521" s="192">
        <f>IF(N521="základní",J521,0)</f>
        <v>0</v>
      </c>
      <c r="BF521" s="192">
        <f>IF(N521="snížená",J521,0)</f>
        <v>0</v>
      </c>
      <c r="BG521" s="192">
        <f>IF(N521="zákl. přenesená",J521,0)</f>
        <v>0</v>
      </c>
      <c r="BH521" s="192">
        <f>IF(N521="sníž. přenesená",J521,0)</f>
        <v>0</v>
      </c>
      <c r="BI521" s="192">
        <f>IF(N521="nulová",J521,0)</f>
        <v>0</v>
      </c>
      <c r="BJ521" s="19" t="s">
        <v>81</v>
      </c>
      <c r="BK521" s="192">
        <f>ROUND(I521*H521,2)</f>
        <v>0</v>
      </c>
      <c r="BL521" s="19" t="s">
        <v>278</v>
      </c>
      <c r="BM521" s="191" t="s">
        <v>733</v>
      </c>
    </row>
    <row r="522" s="2" customFormat="1">
      <c r="A522" s="38"/>
      <c r="B522" s="39"/>
      <c r="C522" s="38"/>
      <c r="D522" s="193" t="s">
        <v>183</v>
      </c>
      <c r="E522" s="38"/>
      <c r="F522" s="194" t="s">
        <v>732</v>
      </c>
      <c r="G522" s="38"/>
      <c r="H522" s="38"/>
      <c r="I522" s="195"/>
      <c r="J522" s="38"/>
      <c r="K522" s="38"/>
      <c r="L522" s="39"/>
      <c r="M522" s="196"/>
      <c r="N522" s="197"/>
      <c r="O522" s="77"/>
      <c r="P522" s="77"/>
      <c r="Q522" s="77"/>
      <c r="R522" s="77"/>
      <c r="S522" s="77"/>
      <c r="T522" s="7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9" t="s">
        <v>183</v>
      </c>
      <c r="AU522" s="19" t="s">
        <v>83</v>
      </c>
    </row>
    <row r="523" s="13" customFormat="1">
      <c r="A523" s="13"/>
      <c r="B523" s="198"/>
      <c r="C523" s="13"/>
      <c r="D523" s="193" t="s">
        <v>185</v>
      </c>
      <c r="E523" s="13"/>
      <c r="F523" s="200" t="s">
        <v>734</v>
      </c>
      <c r="G523" s="13"/>
      <c r="H523" s="201">
        <v>165.80600000000001</v>
      </c>
      <c r="I523" s="202"/>
      <c r="J523" s="13"/>
      <c r="K523" s="13"/>
      <c r="L523" s="198"/>
      <c r="M523" s="203"/>
      <c r="N523" s="204"/>
      <c r="O523" s="204"/>
      <c r="P523" s="204"/>
      <c r="Q523" s="204"/>
      <c r="R523" s="204"/>
      <c r="S523" s="204"/>
      <c r="T523" s="20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199" t="s">
        <v>185</v>
      </c>
      <c r="AU523" s="199" t="s">
        <v>83</v>
      </c>
      <c r="AV523" s="13" t="s">
        <v>83</v>
      </c>
      <c r="AW523" s="13" t="s">
        <v>3</v>
      </c>
      <c r="AX523" s="13" t="s">
        <v>81</v>
      </c>
      <c r="AY523" s="199" t="s">
        <v>174</v>
      </c>
    </row>
    <row r="524" s="2" customFormat="1" ht="24.15" customHeight="1">
      <c r="A524" s="38"/>
      <c r="B524" s="179"/>
      <c r="C524" s="180" t="s">
        <v>735</v>
      </c>
      <c r="D524" s="180" t="s">
        <v>176</v>
      </c>
      <c r="E524" s="181" t="s">
        <v>736</v>
      </c>
      <c r="F524" s="182" t="s">
        <v>737</v>
      </c>
      <c r="G524" s="183" t="s">
        <v>179</v>
      </c>
      <c r="H524" s="184">
        <v>135.79499999999999</v>
      </c>
      <c r="I524" s="185"/>
      <c r="J524" s="186">
        <f>ROUND(I524*H524,2)</f>
        <v>0</v>
      </c>
      <c r="K524" s="182" t="s">
        <v>180</v>
      </c>
      <c r="L524" s="39"/>
      <c r="M524" s="187" t="s">
        <v>1</v>
      </c>
      <c r="N524" s="188" t="s">
        <v>38</v>
      </c>
      <c r="O524" s="77"/>
      <c r="P524" s="189">
        <f>O524*H524</f>
        <v>0</v>
      </c>
      <c r="Q524" s="189">
        <v>0.00080000000000000004</v>
      </c>
      <c r="R524" s="189">
        <f>Q524*H524</f>
        <v>0.108636</v>
      </c>
      <c r="S524" s="189">
        <v>0</v>
      </c>
      <c r="T524" s="190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191" t="s">
        <v>278</v>
      </c>
      <c r="AT524" s="191" t="s">
        <v>176</v>
      </c>
      <c r="AU524" s="191" t="s">
        <v>83</v>
      </c>
      <c r="AY524" s="19" t="s">
        <v>174</v>
      </c>
      <c r="BE524" s="192">
        <f>IF(N524="základní",J524,0)</f>
        <v>0</v>
      </c>
      <c r="BF524" s="192">
        <f>IF(N524="snížená",J524,0)</f>
        <v>0</v>
      </c>
      <c r="BG524" s="192">
        <f>IF(N524="zákl. přenesená",J524,0)</f>
        <v>0</v>
      </c>
      <c r="BH524" s="192">
        <f>IF(N524="sníž. přenesená",J524,0)</f>
        <v>0</v>
      </c>
      <c r="BI524" s="192">
        <f>IF(N524="nulová",J524,0)</f>
        <v>0</v>
      </c>
      <c r="BJ524" s="19" t="s">
        <v>81</v>
      </c>
      <c r="BK524" s="192">
        <f>ROUND(I524*H524,2)</f>
        <v>0</v>
      </c>
      <c r="BL524" s="19" t="s">
        <v>278</v>
      </c>
      <c r="BM524" s="191" t="s">
        <v>738</v>
      </c>
    </row>
    <row r="525" s="2" customFormat="1">
      <c r="A525" s="38"/>
      <c r="B525" s="39"/>
      <c r="C525" s="38"/>
      <c r="D525" s="193" t="s">
        <v>183</v>
      </c>
      <c r="E525" s="38"/>
      <c r="F525" s="194" t="s">
        <v>739</v>
      </c>
      <c r="G525" s="38"/>
      <c r="H525" s="38"/>
      <c r="I525" s="195"/>
      <c r="J525" s="38"/>
      <c r="K525" s="38"/>
      <c r="L525" s="39"/>
      <c r="M525" s="196"/>
      <c r="N525" s="197"/>
      <c r="O525" s="77"/>
      <c r="P525" s="77"/>
      <c r="Q525" s="77"/>
      <c r="R525" s="77"/>
      <c r="S525" s="77"/>
      <c r="T525" s="7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9" t="s">
        <v>183</v>
      </c>
      <c r="AU525" s="19" t="s">
        <v>83</v>
      </c>
    </row>
    <row r="526" s="13" customFormat="1">
      <c r="A526" s="13"/>
      <c r="B526" s="198"/>
      <c r="C526" s="13"/>
      <c r="D526" s="193" t="s">
        <v>185</v>
      </c>
      <c r="E526" s="199" t="s">
        <v>1</v>
      </c>
      <c r="F526" s="200" t="s">
        <v>473</v>
      </c>
      <c r="G526" s="13"/>
      <c r="H526" s="201">
        <v>135.79499999999999</v>
      </c>
      <c r="I526" s="202"/>
      <c r="J526" s="13"/>
      <c r="K526" s="13"/>
      <c r="L526" s="198"/>
      <c r="M526" s="203"/>
      <c r="N526" s="204"/>
      <c r="O526" s="204"/>
      <c r="P526" s="204"/>
      <c r="Q526" s="204"/>
      <c r="R526" s="204"/>
      <c r="S526" s="204"/>
      <c r="T526" s="20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199" t="s">
        <v>185</v>
      </c>
      <c r="AU526" s="199" t="s">
        <v>83</v>
      </c>
      <c r="AV526" s="13" t="s">
        <v>83</v>
      </c>
      <c r="AW526" s="13" t="s">
        <v>30</v>
      </c>
      <c r="AX526" s="13" t="s">
        <v>81</v>
      </c>
      <c r="AY526" s="199" t="s">
        <v>174</v>
      </c>
    </row>
    <row r="527" s="2" customFormat="1" ht="24.15" customHeight="1">
      <c r="A527" s="38"/>
      <c r="B527" s="179"/>
      <c r="C527" s="180" t="s">
        <v>740</v>
      </c>
      <c r="D527" s="180" t="s">
        <v>176</v>
      </c>
      <c r="E527" s="181" t="s">
        <v>741</v>
      </c>
      <c r="F527" s="182" t="s">
        <v>742</v>
      </c>
      <c r="G527" s="183" t="s">
        <v>214</v>
      </c>
      <c r="H527" s="184">
        <v>110.529</v>
      </c>
      <c r="I527" s="185"/>
      <c r="J527" s="186">
        <f>ROUND(I527*H527,2)</f>
        <v>0</v>
      </c>
      <c r="K527" s="182" t="s">
        <v>180</v>
      </c>
      <c r="L527" s="39"/>
      <c r="M527" s="187" t="s">
        <v>1</v>
      </c>
      <c r="N527" s="188" t="s">
        <v>38</v>
      </c>
      <c r="O527" s="77"/>
      <c r="P527" s="189">
        <f>O527*H527</f>
        <v>0</v>
      </c>
      <c r="Q527" s="189">
        <v>0.00016000000000000001</v>
      </c>
      <c r="R527" s="189">
        <f>Q527*H527</f>
        <v>0.017684640000000001</v>
      </c>
      <c r="S527" s="189">
        <v>0</v>
      </c>
      <c r="T527" s="190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191" t="s">
        <v>278</v>
      </c>
      <c r="AT527" s="191" t="s">
        <v>176</v>
      </c>
      <c r="AU527" s="191" t="s">
        <v>83</v>
      </c>
      <c r="AY527" s="19" t="s">
        <v>174</v>
      </c>
      <c r="BE527" s="192">
        <f>IF(N527="základní",J527,0)</f>
        <v>0</v>
      </c>
      <c r="BF527" s="192">
        <f>IF(N527="snížená",J527,0)</f>
        <v>0</v>
      </c>
      <c r="BG527" s="192">
        <f>IF(N527="zákl. přenesená",J527,0)</f>
        <v>0</v>
      </c>
      <c r="BH527" s="192">
        <f>IF(N527="sníž. přenesená",J527,0)</f>
        <v>0</v>
      </c>
      <c r="BI527" s="192">
        <f>IF(N527="nulová",J527,0)</f>
        <v>0</v>
      </c>
      <c r="BJ527" s="19" t="s">
        <v>81</v>
      </c>
      <c r="BK527" s="192">
        <f>ROUND(I527*H527,2)</f>
        <v>0</v>
      </c>
      <c r="BL527" s="19" t="s">
        <v>278</v>
      </c>
      <c r="BM527" s="191" t="s">
        <v>743</v>
      </c>
    </row>
    <row r="528" s="2" customFormat="1">
      <c r="A528" s="38"/>
      <c r="B528" s="39"/>
      <c r="C528" s="38"/>
      <c r="D528" s="193" t="s">
        <v>183</v>
      </c>
      <c r="E528" s="38"/>
      <c r="F528" s="194" t="s">
        <v>744</v>
      </c>
      <c r="G528" s="38"/>
      <c r="H528" s="38"/>
      <c r="I528" s="195"/>
      <c r="J528" s="38"/>
      <c r="K528" s="38"/>
      <c r="L528" s="39"/>
      <c r="M528" s="196"/>
      <c r="N528" s="197"/>
      <c r="O528" s="77"/>
      <c r="P528" s="77"/>
      <c r="Q528" s="77"/>
      <c r="R528" s="77"/>
      <c r="S528" s="77"/>
      <c r="T528" s="7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T528" s="19" t="s">
        <v>183</v>
      </c>
      <c r="AU528" s="19" t="s">
        <v>83</v>
      </c>
    </row>
    <row r="529" s="13" customFormat="1">
      <c r="A529" s="13"/>
      <c r="B529" s="198"/>
      <c r="C529" s="13"/>
      <c r="D529" s="193" t="s">
        <v>185</v>
      </c>
      <c r="E529" s="199" t="s">
        <v>1</v>
      </c>
      <c r="F529" s="200" t="s">
        <v>745</v>
      </c>
      <c r="G529" s="13"/>
      <c r="H529" s="201">
        <v>110.529</v>
      </c>
      <c r="I529" s="202"/>
      <c r="J529" s="13"/>
      <c r="K529" s="13"/>
      <c r="L529" s="198"/>
      <c r="M529" s="203"/>
      <c r="N529" s="204"/>
      <c r="O529" s="204"/>
      <c r="P529" s="204"/>
      <c r="Q529" s="204"/>
      <c r="R529" s="204"/>
      <c r="S529" s="204"/>
      <c r="T529" s="20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99" t="s">
        <v>185</v>
      </c>
      <c r="AU529" s="199" t="s">
        <v>83</v>
      </c>
      <c r="AV529" s="13" t="s">
        <v>83</v>
      </c>
      <c r="AW529" s="13" t="s">
        <v>30</v>
      </c>
      <c r="AX529" s="13" t="s">
        <v>81</v>
      </c>
      <c r="AY529" s="199" t="s">
        <v>174</v>
      </c>
    </row>
    <row r="530" s="2" customFormat="1" ht="33" customHeight="1">
      <c r="A530" s="38"/>
      <c r="B530" s="179"/>
      <c r="C530" s="180" t="s">
        <v>746</v>
      </c>
      <c r="D530" s="180" t="s">
        <v>176</v>
      </c>
      <c r="E530" s="181" t="s">
        <v>747</v>
      </c>
      <c r="F530" s="182" t="s">
        <v>748</v>
      </c>
      <c r="G530" s="183" t="s">
        <v>749</v>
      </c>
      <c r="H530" s="232"/>
      <c r="I530" s="185"/>
      <c r="J530" s="186">
        <f>ROUND(I530*H530,2)</f>
        <v>0</v>
      </c>
      <c r="K530" s="182" t="s">
        <v>180</v>
      </c>
      <c r="L530" s="39"/>
      <c r="M530" s="187" t="s">
        <v>1</v>
      </c>
      <c r="N530" s="188" t="s">
        <v>38</v>
      </c>
      <c r="O530" s="77"/>
      <c r="P530" s="189">
        <f>O530*H530</f>
        <v>0</v>
      </c>
      <c r="Q530" s="189">
        <v>0</v>
      </c>
      <c r="R530" s="189">
        <f>Q530*H530</f>
        <v>0</v>
      </c>
      <c r="S530" s="189">
        <v>0</v>
      </c>
      <c r="T530" s="190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191" t="s">
        <v>278</v>
      </c>
      <c r="AT530" s="191" t="s">
        <v>176</v>
      </c>
      <c r="AU530" s="191" t="s">
        <v>83</v>
      </c>
      <c r="AY530" s="19" t="s">
        <v>174</v>
      </c>
      <c r="BE530" s="192">
        <f>IF(N530="základní",J530,0)</f>
        <v>0</v>
      </c>
      <c r="BF530" s="192">
        <f>IF(N530="snížená",J530,0)</f>
        <v>0</v>
      </c>
      <c r="BG530" s="192">
        <f>IF(N530="zákl. přenesená",J530,0)</f>
        <v>0</v>
      </c>
      <c r="BH530" s="192">
        <f>IF(N530="sníž. přenesená",J530,0)</f>
        <v>0</v>
      </c>
      <c r="BI530" s="192">
        <f>IF(N530="nulová",J530,0)</f>
        <v>0</v>
      </c>
      <c r="BJ530" s="19" t="s">
        <v>81</v>
      </c>
      <c r="BK530" s="192">
        <f>ROUND(I530*H530,2)</f>
        <v>0</v>
      </c>
      <c r="BL530" s="19" t="s">
        <v>278</v>
      </c>
      <c r="BM530" s="191" t="s">
        <v>750</v>
      </c>
    </row>
    <row r="531" s="2" customFormat="1">
      <c r="A531" s="38"/>
      <c r="B531" s="39"/>
      <c r="C531" s="38"/>
      <c r="D531" s="193" t="s">
        <v>183</v>
      </c>
      <c r="E531" s="38"/>
      <c r="F531" s="194" t="s">
        <v>751</v>
      </c>
      <c r="G531" s="38"/>
      <c r="H531" s="38"/>
      <c r="I531" s="195"/>
      <c r="J531" s="38"/>
      <c r="K531" s="38"/>
      <c r="L531" s="39"/>
      <c r="M531" s="196"/>
      <c r="N531" s="197"/>
      <c r="O531" s="77"/>
      <c r="P531" s="77"/>
      <c r="Q531" s="77"/>
      <c r="R531" s="77"/>
      <c r="S531" s="77"/>
      <c r="T531" s="7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T531" s="19" t="s">
        <v>183</v>
      </c>
      <c r="AU531" s="19" t="s">
        <v>83</v>
      </c>
    </row>
    <row r="532" s="12" customFormat="1" ht="22.8" customHeight="1">
      <c r="A532" s="12"/>
      <c r="B532" s="166"/>
      <c r="C532" s="12"/>
      <c r="D532" s="167" t="s">
        <v>72</v>
      </c>
      <c r="E532" s="177" t="s">
        <v>752</v>
      </c>
      <c r="F532" s="177" t="s">
        <v>753</v>
      </c>
      <c r="G532" s="12"/>
      <c r="H532" s="12"/>
      <c r="I532" s="169"/>
      <c r="J532" s="178">
        <f>BK532</f>
        <v>0</v>
      </c>
      <c r="K532" s="12"/>
      <c r="L532" s="166"/>
      <c r="M532" s="171"/>
      <c r="N532" s="172"/>
      <c r="O532" s="172"/>
      <c r="P532" s="173">
        <f>SUM(P533:P561)</f>
        <v>0</v>
      </c>
      <c r="Q532" s="172"/>
      <c r="R532" s="173">
        <f>SUM(R533:R561)</f>
        <v>13.1468943</v>
      </c>
      <c r="S532" s="172"/>
      <c r="T532" s="174">
        <f>SUM(T533:T561)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167" t="s">
        <v>83</v>
      </c>
      <c r="AT532" s="175" t="s">
        <v>72</v>
      </c>
      <c r="AU532" s="175" t="s">
        <v>81</v>
      </c>
      <c r="AY532" s="167" t="s">
        <v>174</v>
      </c>
      <c r="BK532" s="176">
        <f>SUM(BK533:BK561)</f>
        <v>0</v>
      </c>
    </row>
    <row r="533" s="2" customFormat="1" ht="37.8" customHeight="1">
      <c r="A533" s="38"/>
      <c r="B533" s="179"/>
      <c r="C533" s="180" t="s">
        <v>754</v>
      </c>
      <c r="D533" s="180" t="s">
        <v>176</v>
      </c>
      <c r="E533" s="181" t="s">
        <v>755</v>
      </c>
      <c r="F533" s="182" t="s">
        <v>756</v>
      </c>
      <c r="G533" s="183" t="s">
        <v>179</v>
      </c>
      <c r="H533" s="184">
        <v>312.25</v>
      </c>
      <c r="I533" s="185"/>
      <c r="J533" s="186">
        <f>ROUND(I533*H533,2)</f>
        <v>0</v>
      </c>
      <c r="K533" s="182" t="s">
        <v>180</v>
      </c>
      <c r="L533" s="39"/>
      <c r="M533" s="187" t="s">
        <v>1</v>
      </c>
      <c r="N533" s="188" t="s">
        <v>38</v>
      </c>
      <c r="O533" s="77"/>
      <c r="P533" s="189">
        <f>O533*H533</f>
        <v>0</v>
      </c>
      <c r="Q533" s="189">
        <v>0.0060299999999999998</v>
      </c>
      <c r="R533" s="189">
        <f>Q533*H533</f>
        <v>1.8828674999999999</v>
      </c>
      <c r="S533" s="189">
        <v>0</v>
      </c>
      <c r="T533" s="190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191" t="s">
        <v>278</v>
      </c>
      <c r="AT533" s="191" t="s">
        <v>176</v>
      </c>
      <c r="AU533" s="191" t="s">
        <v>83</v>
      </c>
      <c r="AY533" s="19" t="s">
        <v>174</v>
      </c>
      <c r="BE533" s="192">
        <f>IF(N533="základní",J533,0)</f>
        <v>0</v>
      </c>
      <c r="BF533" s="192">
        <f>IF(N533="snížená",J533,0)</f>
        <v>0</v>
      </c>
      <c r="BG533" s="192">
        <f>IF(N533="zákl. přenesená",J533,0)</f>
        <v>0</v>
      </c>
      <c r="BH533" s="192">
        <f>IF(N533="sníž. přenesená",J533,0)</f>
        <v>0</v>
      </c>
      <c r="BI533" s="192">
        <f>IF(N533="nulová",J533,0)</f>
        <v>0</v>
      </c>
      <c r="BJ533" s="19" t="s">
        <v>81</v>
      </c>
      <c r="BK533" s="192">
        <f>ROUND(I533*H533,2)</f>
        <v>0</v>
      </c>
      <c r="BL533" s="19" t="s">
        <v>278</v>
      </c>
      <c r="BM533" s="191" t="s">
        <v>757</v>
      </c>
    </row>
    <row r="534" s="2" customFormat="1">
      <c r="A534" s="38"/>
      <c r="B534" s="39"/>
      <c r="C534" s="38"/>
      <c r="D534" s="193" t="s">
        <v>183</v>
      </c>
      <c r="E534" s="38"/>
      <c r="F534" s="194" t="s">
        <v>758</v>
      </c>
      <c r="G534" s="38"/>
      <c r="H534" s="38"/>
      <c r="I534" s="195"/>
      <c r="J534" s="38"/>
      <c r="K534" s="38"/>
      <c r="L534" s="39"/>
      <c r="M534" s="196"/>
      <c r="N534" s="197"/>
      <c r="O534" s="77"/>
      <c r="P534" s="77"/>
      <c r="Q534" s="77"/>
      <c r="R534" s="77"/>
      <c r="S534" s="77"/>
      <c r="T534" s="7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9" t="s">
        <v>183</v>
      </c>
      <c r="AU534" s="19" t="s">
        <v>83</v>
      </c>
    </row>
    <row r="535" s="15" customFormat="1">
      <c r="A535" s="15"/>
      <c r="B535" s="214"/>
      <c r="C535" s="15"/>
      <c r="D535" s="193" t="s">
        <v>185</v>
      </c>
      <c r="E535" s="215" t="s">
        <v>1</v>
      </c>
      <c r="F535" s="216" t="s">
        <v>320</v>
      </c>
      <c r="G535" s="15"/>
      <c r="H535" s="215" t="s">
        <v>1</v>
      </c>
      <c r="I535" s="217"/>
      <c r="J535" s="15"/>
      <c r="K535" s="15"/>
      <c r="L535" s="214"/>
      <c r="M535" s="218"/>
      <c r="N535" s="219"/>
      <c r="O535" s="219"/>
      <c r="P535" s="219"/>
      <c r="Q535" s="219"/>
      <c r="R535" s="219"/>
      <c r="S535" s="219"/>
      <c r="T535" s="220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15" t="s">
        <v>185</v>
      </c>
      <c r="AU535" s="215" t="s">
        <v>83</v>
      </c>
      <c r="AV535" s="15" t="s">
        <v>81</v>
      </c>
      <c r="AW535" s="15" t="s">
        <v>30</v>
      </c>
      <c r="AX535" s="15" t="s">
        <v>73</v>
      </c>
      <c r="AY535" s="215" t="s">
        <v>174</v>
      </c>
    </row>
    <row r="536" s="13" customFormat="1">
      <c r="A536" s="13"/>
      <c r="B536" s="198"/>
      <c r="C536" s="13"/>
      <c r="D536" s="193" t="s">
        <v>185</v>
      </c>
      <c r="E536" s="199" t="s">
        <v>1</v>
      </c>
      <c r="F536" s="200" t="s">
        <v>321</v>
      </c>
      <c r="G536" s="13"/>
      <c r="H536" s="201">
        <v>118.97</v>
      </c>
      <c r="I536" s="202"/>
      <c r="J536" s="13"/>
      <c r="K536" s="13"/>
      <c r="L536" s="198"/>
      <c r="M536" s="203"/>
      <c r="N536" s="204"/>
      <c r="O536" s="204"/>
      <c r="P536" s="204"/>
      <c r="Q536" s="204"/>
      <c r="R536" s="204"/>
      <c r="S536" s="204"/>
      <c r="T536" s="205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199" t="s">
        <v>185</v>
      </c>
      <c r="AU536" s="199" t="s">
        <v>83</v>
      </c>
      <c r="AV536" s="13" t="s">
        <v>83</v>
      </c>
      <c r="AW536" s="13" t="s">
        <v>30</v>
      </c>
      <c r="AX536" s="13" t="s">
        <v>73</v>
      </c>
      <c r="AY536" s="199" t="s">
        <v>174</v>
      </c>
    </row>
    <row r="537" s="13" customFormat="1">
      <c r="A537" s="13"/>
      <c r="B537" s="198"/>
      <c r="C537" s="13"/>
      <c r="D537" s="193" t="s">
        <v>185</v>
      </c>
      <c r="E537" s="199" t="s">
        <v>1</v>
      </c>
      <c r="F537" s="200" t="s">
        <v>322</v>
      </c>
      <c r="G537" s="13"/>
      <c r="H537" s="201">
        <v>193.28</v>
      </c>
      <c r="I537" s="202"/>
      <c r="J537" s="13"/>
      <c r="K537" s="13"/>
      <c r="L537" s="198"/>
      <c r="M537" s="203"/>
      <c r="N537" s="204"/>
      <c r="O537" s="204"/>
      <c r="P537" s="204"/>
      <c r="Q537" s="204"/>
      <c r="R537" s="204"/>
      <c r="S537" s="204"/>
      <c r="T537" s="20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99" t="s">
        <v>185</v>
      </c>
      <c r="AU537" s="199" t="s">
        <v>83</v>
      </c>
      <c r="AV537" s="13" t="s">
        <v>83</v>
      </c>
      <c r="AW537" s="13" t="s">
        <v>30</v>
      </c>
      <c r="AX537" s="13" t="s">
        <v>73</v>
      </c>
      <c r="AY537" s="199" t="s">
        <v>174</v>
      </c>
    </row>
    <row r="538" s="14" customFormat="1">
      <c r="A538" s="14"/>
      <c r="B538" s="206"/>
      <c r="C538" s="14"/>
      <c r="D538" s="193" t="s">
        <v>185</v>
      </c>
      <c r="E538" s="207" t="s">
        <v>1</v>
      </c>
      <c r="F538" s="208" t="s">
        <v>199</v>
      </c>
      <c r="G538" s="14"/>
      <c r="H538" s="209">
        <v>312.25</v>
      </c>
      <c r="I538" s="210"/>
      <c r="J538" s="14"/>
      <c r="K538" s="14"/>
      <c r="L538" s="206"/>
      <c r="M538" s="211"/>
      <c r="N538" s="212"/>
      <c r="O538" s="212"/>
      <c r="P538" s="212"/>
      <c r="Q538" s="212"/>
      <c r="R538" s="212"/>
      <c r="S538" s="212"/>
      <c r="T538" s="213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07" t="s">
        <v>185</v>
      </c>
      <c r="AU538" s="207" t="s">
        <v>83</v>
      </c>
      <c r="AV538" s="14" t="s">
        <v>181</v>
      </c>
      <c r="AW538" s="14" t="s">
        <v>30</v>
      </c>
      <c r="AX538" s="14" t="s">
        <v>81</v>
      </c>
      <c r="AY538" s="207" t="s">
        <v>174</v>
      </c>
    </row>
    <row r="539" s="2" customFormat="1" ht="24.15" customHeight="1">
      <c r="A539" s="38"/>
      <c r="B539" s="179"/>
      <c r="C539" s="221" t="s">
        <v>759</v>
      </c>
      <c r="D539" s="221" t="s">
        <v>446</v>
      </c>
      <c r="E539" s="222" t="s">
        <v>760</v>
      </c>
      <c r="F539" s="223" t="s">
        <v>761</v>
      </c>
      <c r="G539" s="224" t="s">
        <v>179</v>
      </c>
      <c r="H539" s="225">
        <v>327.863</v>
      </c>
      <c r="I539" s="226"/>
      <c r="J539" s="227">
        <f>ROUND(I539*H539,2)</f>
        <v>0</v>
      </c>
      <c r="K539" s="223" t="s">
        <v>180</v>
      </c>
      <c r="L539" s="228"/>
      <c r="M539" s="229" t="s">
        <v>1</v>
      </c>
      <c r="N539" s="230" t="s">
        <v>38</v>
      </c>
      <c r="O539" s="77"/>
      <c r="P539" s="189">
        <f>O539*H539</f>
        <v>0</v>
      </c>
      <c r="Q539" s="189">
        <v>0.0095999999999999992</v>
      </c>
      <c r="R539" s="189">
        <f>Q539*H539</f>
        <v>3.1474847999999995</v>
      </c>
      <c r="S539" s="189">
        <v>0</v>
      </c>
      <c r="T539" s="190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191" t="s">
        <v>382</v>
      </c>
      <c r="AT539" s="191" t="s">
        <v>446</v>
      </c>
      <c r="AU539" s="191" t="s">
        <v>83</v>
      </c>
      <c r="AY539" s="19" t="s">
        <v>174</v>
      </c>
      <c r="BE539" s="192">
        <f>IF(N539="základní",J539,0)</f>
        <v>0</v>
      </c>
      <c r="BF539" s="192">
        <f>IF(N539="snížená",J539,0)</f>
        <v>0</v>
      </c>
      <c r="BG539" s="192">
        <f>IF(N539="zákl. přenesená",J539,0)</f>
        <v>0</v>
      </c>
      <c r="BH539" s="192">
        <f>IF(N539="sníž. přenesená",J539,0)</f>
        <v>0</v>
      </c>
      <c r="BI539" s="192">
        <f>IF(N539="nulová",J539,0)</f>
        <v>0</v>
      </c>
      <c r="BJ539" s="19" t="s">
        <v>81</v>
      </c>
      <c r="BK539" s="192">
        <f>ROUND(I539*H539,2)</f>
        <v>0</v>
      </c>
      <c r="BL539" s="19" t="s">
        <v>278</v>
      </c>
      <c r="BM539" s="191" t="s">
        <v>762</v>
      </c>
    </row>
    <row r="540" s="2" customFormat="1">
      <c r="A540" s="38"/>
      <c r="B540" s="39"/>
      <c r="C540" s="38"/>
      <c r="D540" s="193" t="s">
        <v>183</v>
      </c>
      <c r="E540" s="38"/>
      <c r="F540" s="194" t="s">
        <v>761</v>
      </c>
      <c r="G540" s="38"/>
      <c r="H540" s="38"/>
      <c r="I540" s="195"/>
      <c r="J540" s="38"/>
      <c r="K540" s="38"/>
      <c r="L540" s="39"/>
      <c r="M540" s="196"/>
      <c r="N540" s="197"/>
      <c r="O540" s="77"/>
      <c r="P540" s="77"/>
      <c r="Q540" s="77"/>
      <c r="R540" s="77"/>
      <c r="S540" s="77"/>
      <c r="T540" s="7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T540" s="19" t="s">
        <v>183</v>
      </c>
      <c r="AU540" s="19" t="s">
        <v>83</v>
      </c>
    </row>
    <row r="541" s="13" customFormat="1">
      <c r="A541" s="13"/>
      <c r="B541" s="198"/>
      <c r="C541" s="13"/>
      <c r="D541" s="193" t="s">
        <v>185</v>
      </c>
      <c r="E541" s="13"/>
      <c r="F541" s="200" t="s">
        <v>763</v>
      </c>
      <c r="G541" s="13"/>
      <c r="H541" s="201">
        <v>327.863</v>
      </c>
      <c r="I541" s="202"/>
      <c r="J541" s="13"/>
      <c r="K541" s="13"/>
      <c r="L541" s="198"/>
      <c r="M541" s="203"/>
      <c r="N541" s="204"/>
      <c r="O541" s="204"/>
      <c r="P541" s="204"/>
      <c r="Q541" s="204"/>
      <c r="R541" s="204"/>
      <c r="S541" s="204"/>
      <c r="T541" s="20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199" t="s">
        <v>185</v>
      </c>
      <c r="AU541" s="199" t="s">
        <v>83</v>
      </c>
      <c r="AV541" s="13" t="s">
        <v>83</v>
      </c>
      <c r="AW541" s="13" t="s">
        <v>3</v>
      </c>
      <c r="AX541" s="13" t="s">
        <v>81</v>
      </c>
      <c r="AY541" s="199" t="s">
        <v>174</v>
      </c>
    </row>
    <row r="542" s="2" customFormat="1" ht="24.15" customHeight="1">
      <c r="A542" s="38"/>
      <c r="B542" s="179"/>
      <c r="C542" s="180" t="s">
        <v>764</v>
      </c>
      <c r="D542" s="180" t="s">
        <v>176</v>
      </c>
      <c r="E542" s="181" t="s">
        <v>765</v>
      </c>
      <c r="F542" s="182" t="s">
        <v>766</v>
      </c>
      <c r="G542" s="183" t="s">
        <v>179</v>
      </c>
      <c r="H542" s="184">
        <v>737.90599999999995</v>
      </c>
      <c r="I542" s="185"/>
      <c r="J542" s="186">
        <f>ROUND(I542*H542,2)</f>
        <v>0</v>
      </c>
      <c r="K542" s="182" t="s">
        <v>180</v>
      </c>
      <c r="L542" s="39"/>
      <c r="M542" s="187" t="s">
        <v>1</v>
      </c>
      <c r="N542" s="188" t="s">
        <v>38</v>
      </c>
      <c r="O542" s="77"/>
      <c r="P542" s="189">
        <f>O542*H542</f>
        <v>0</v>
      </c>
      <c r="Q542" s="189">
        <v>0</v>
      </c>
      <c r="R542" s="189">
        <f>Q542*H542</f>
        <v>0</v>
      </c>
      <c r="S542" s="189">
        <v>0</v>
      </c>
      <c r="T542" s="190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191" t="s">
        <v>278</v>
      </c>
      <c r="AT542" s="191" t="s">
        <v>176</v>
      </c>
      <c r="AU542" s="191" t="s">
        <v>83</v>
      </c>
      <c r="AY542" s="19" t="s">
        <v>174</v>
      </c>
      <c r="BE542" s="192">
        <f>IF(N542="základní",J542,0)</f>
        <v>0</v>
      </c>
      <c r="BF542" s="192">
        <f>IF(N542="snížená",J542,0)</f>
        <v>0</v>
      </c>
      <c r="BG542" s="192">
        <f>IF(N542="zákl. přenesená",J542,0)</f>
        <v>0</v>
      </c>
      <c r="BH542" s="192">
        <f>IF(N542="sníž. přenesená",J542,0)</f>
        <v>0</v>
      </c>
      <c r="BI542" s="192">
        <f>IF(N542="nulová",J542,0)</f>
        <v>0</v>
      </c>
      <c r="BJ542" s="19" t="s">
        <v>81</v>
      </c>
      <c r="BK542" s="192">
        <f>ROUND(I542*H542,2)</f>
        <v>0</v>
      </c>
      <c r="BL542" s="19" t="s">
        <v>278</v>
      </c>
      <c r="BM542" s="191" t="s">
        <v>767</v>
      </c>
    </row>
    <row r="543" s="2" customFormat="1">
      <c r="A543" s="38"/>
      <c r="B543" s="39"/>
      <c r="C543" s="38"/>
      <c r="D543" s="193" t="s">
        <v>183</v>
      </c>
      <c r="E543" s="38"/>
      <c r="F543" s="194" t="s">
        <v>768</v>
      </c>
      <c r="G543" s="38"/>
      <c r="H543" s="38"/>
      <c r="I543" s="195"/>
      <c r="J543" s="38"/>
      <c r="K543" s="38"/>
      <c r="L543" s="39"/>
      <c r="M543" s="196"/>
      <c r="N543" s="197"/>
      <c r="O543" s="77"/>
      <c r="P543" s="77"/>
      <c r="Q543" s="77"/>
      <c r="R543" s="77"/>
      <c r="S543" s="77"/>
      <c r="T543" s="7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9" t="s">
        <v>183</v>
      </c>
      <c r="AU543" s="19" t="s">
        <v>83</v>
      </c>
    </row>
    <row r="544" s="15" customFormat="1">
      <c r="A544" s="15"/>
      <c r="B544" s="214"/>
      <c r="C544" s="15"/>
      <c r="D544" s="193" t="s">
        <v>185</v>
      </c>
      <c r="E544" s="215" t="s">
        <v>1</v>
      </c>
      <c r="F544" s="216" t="s">
        <v>704</v>
      </c>
      <c r="G544" s="15"/>
      <c r="H544" s="215" t="s">
        <v>1</v>
      </c>
      <c r="I544" s="217"/>
      <c r="J544" s="15"/>
      <c r="K544" s="15"/>
      <c r="L544" s="214"/>
      <c r="M544" s="218"/>
      <c r="N544" s="219"/>
      <c r="O544" s="219"/>
      <c r="P544" s="219"/>
      <c r="Q544" s="219"/>
      <c r="R544" s="219"/>
      <c r="S544" s="219"/>
      <c r="T544" s="220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15" t="s">
        <v>185</v>
      </c>
      <c r="AU544" s="215" t="s">
        <v>83</v>
      </c>
      <c r="AV544" s="15" t="s">
        <v>81</v>
      </c>
      <c r="AW544" s="15" t="s">
        <v>30</v>
      </c>
      <c r="AX544" s="15" t="s">
        <v>73</v>
      </c>
      <c r="AY544" s="215" t="s">
        <v>174</v>
      </c>
    </row>
    <row r="545" s="13" customFormat="1">
      <c r="A545" s="13"/>
      <c r="B545" s="198"/>
      <c r="C545" s="13"/>
      <c r="D545" s="193" t="s">
        <v>185</v>
      </c>
      <c r="E545" s="199" t="s">
        <v>1</v>
      </c>
      <c r="F545" s="200" t="s">
        <v>769</v>
      </c>
      <c r="G545" s="13"/>
      <c r="H545" s="201">
        <v>210.13</v>
      </c>
      <c r="I545" s="202"/>
      <c r="J545" s="13"/>
      <c r="K545" s="13"/>
      <c r="L545" s="198"/>
      <c r="M545" s="203"/>
      <c r="N545" s="204"/>
      <c r="O545" s="204"/>
      <c r="P545" s="204"/>
      <c r="Q545" s="204"/>
      <c r="R545" s="204"/>
      <c r="S545" s="204"/>
      <c r="T545" s="20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199" t="s">
        <v>185</v>
      </c>
      <c r="AU545" s="199" t="s">
        <v>83</v>
      </c>
      <c r="AV545" s="13" t="s">
        <v>83</v>
      </c>
      <c r="AW545" s="13" t="s">
        <v>30</v>
      </c>
      <c r="AX545" s="13" t="s">
        <v>73</v>
      </c>
      <c r="AY545" s="199" t="s">
        <v>174</v>
      </c>
    </row>
    <row r="546" s="13" customFormat="1">
      <c r="A546" s="13"/>
      <c r="B546" s="198"/>
      <c r="C546" s="13"/>
      <c r="D546" s="193" t="s">
        <v>185</v>
      </c>
      <c r="E546" s="199" t="s">
        <v>1</v>
      </c>
      <c r="F546" s="200" t="s">
        <v>770</v>
      </c>
      <c r="G546" s="13"/>
      <c r="H546" s="201">
        <v>527.77599999999995</v>
      </c>
      <c r="I546" s="202"/>
      <c r="J546" s="13"/>
      <c r="K546" s="13"/>
      <c r="L546" s="198"/>
      <c r="M546" s="203"/>
      <c r="N546" s="204"/>
      <c r="O546" s="204"/>
      <c r="P546" s="204"/>
      <c r="Q546" s="204"/>
      <c r="R546" s="204"/>
      <c r="S546" s="204"/>
      <c r="T546" s="20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199" t="s">
        <v>185</v>
      </c>
      <c r="AU546" s="199" t="s">
        <v>83</v>
      </c>
      <c r="AV546" s="13" t="s">
        <v>83</v>
      </c>
      <c r="AW546" s="13" t="s">
        <v>30</v>
      </c>
      <c r="AX546" s="13" t="s">
        <v>73</v>
      </c>
      <c r="AY546" s="199" t="s">
        <v>174</v>
      </c>
    </row>
    <row r="547" s="14" customFormat="1">
      <c r="A547" s="14"/>
      <c r="B547" s="206"/>
      <c r="C547" s="14"/>
      <c r="D547" s="193" t="s">
        <v>185</v>
      </c>
      <c r="E547" s="207" t="s">
        <v>1</v>
      </c>
      <c r="F547" s="208" t="s">
        <v>199</v>
      </c>
      <c r="G547" s="14"/>
      <c r="H547" s="209">
        <v>737.90599999999995</v>
      </c>
      <c r="I547" s="210"/>
      <c r="J547" s="14"/>
      <c r="K547" s="14"/>
      <c r="L547" s="206"/>
      <c r="M547" s="211"/>
      <c r="N547" s="212"/>
      <c r="O547" s="212"/>
      <c r="P547" s="212"/>
      <c r="Q547" s="212"/>
      <c r="R547" s="212"/>
      <c r="S547" s="212"/>
      <c r="T547" s="21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07" t="s">
        <v>185</v>
      </c>
      <c r="AU547" s="207" t="s">
        <v>83</v>
      </c>
      <c r="AV547" s="14" t="s">
        <v>181</v>
      </c>
      <c r="AW547" s="14" t="s">
        <v>30</v>
      </c>
      <c r="AX547" s="14" t="s">
        <v>81</v>
      </c>
      <c r="AY547" s="207" t="s">
        <v>174</v>
      </c>
    </row>
    <row r="548" s="2" customFormat="1" ht="21.75" customHeight="1">
      <c r="A548" s="38"/>
      <c r="B548" s="179"/>
      <c r="C548" s="221" t="s">
        <v>771</v>
      </c>
      <c r="D548" s="221" t="s">
        <v>446</v>
      </c>
      <c r="E548" s="222" t="s">
        <v>772</v>
      </c>
      <c r="F548" s="223" t="s">
        <v>773</v>
      </c>
      <c r="G548" s="224" t="s">
        <v>179</v>
      </c>
      <c r="H548" s="225">
        <v>774.80100000000004</v>
      </c>
      <c r="I548" s="226"/>
      <c r="J548" s="227">
        <f>ROUND(I548*H548,2)</f>
        <v>0</v>
      </c>
      <c r="K548" s="223" t="s">
        <v>180</v>
      </c>
      <c r="L548" s="228"/>
      <c r="M548" s="229" t="s">
        <v>1</v>
      </c>
      <c r="N548" s="230" t="s">
        <v>38</v>
      </c>
      <c r="O548" s="77"/>
      <c r="P548" s="189">
        <f>O548*H548</f>
        <v>0</v>
      </c>
      <c r="Q548" s="189">
        <v>0.0050000000000000001</v>
      </c>
      <c r="R548" s="189">
        <f>Q548*H548</f>
        <v>3.8740050000000004</v>
      </c>
      <c r="S548" s="189">
        <v>0</v>
      </c>
      <c r="T548" s="190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191" t="s">
        <v>382</v>
      </c>
      <c r="AT548" s="191" t="s">
        <v>446</v>
      </c>
      <c r="AU548" s="191" t="s">
        <v>83</v>
      </c>
      <c r="AY548" s="19" t="s">
        <v>174</v>
      </c>
      <c r="BE548" s="192">
        <f>IF(N548="základní",J548,0)</f>
        <v>0</v>
      </c>
      <c r="BF548" s="192">
        <f>IF(N548="snížená",J548,0)</f>
        <v>0</v>
      </c>
      <c r="BG548" s="192">
        <f>IF(N548="zákl. přenesená",J548,0)</f>
        <v>0</v>
      </c>
      <c r="BH548" s="192">
        <f>IF(N548="sníž. přenesená",J548,0)</f>
        <v>0</v>
      </c>
      <c r="BI548" s="192">
        <f>IF(N548="nulová",J548,0)</f>
        <v>0</v>
      </c>
      <c r="BJ548" s="19" t="s">
        <v>81</v>
      </c>
      <c r="BK548" s="192">
        <f>ROUND(I548*H548,2)</f>
        <v>0</v>
      </c>
      <c r="BL548" s="19" t="s">
        <v>278</v>
      </c>
      <c r="BM548" s="191" t="s">
        <v>774</v>
      </c>
    </row>
    <row r="549" s="2" customFormat="1">
      <c r="A549" s="38"/>
      <c r="B549" s="39"/>
      <c r="C549" s="38"/>
      <c r="D549" s="193" t="s">
        <v>183</v>
      </c>
      <c r="E549" s="38"/>
      <c r="F549" s="194" t="s">
        <v>773</v>
      </c>
      <c r="G549" s="38"/>
      <c r="H549" s="38"/>
      <c r="I549" s="195"/>
      <c r="J549" s="38"/>
      <c r="K549" s="38"/>
      <c r="L549" s="39"/>
      <c r="M549" s="196"/>
      <c r="N549" s="197"/>
      <c r="O549" s="77"/>
      <c r="P549" s="77"/>
      <c r="Q549" s="77"/>
      <c r="R549" s="77"/>
      <c r="S549" s="77"/>
      <c r="T549" s="7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9" t="s">
        <v>183</v>
      </c>
      <c r="AU549" s="19" t="s">
        <v>83</v>
      </c>
    </row>
    <row r="550" s="13" customFormat="1">
      <c r="A550" s="13"/>
      <c r="B550" s="198"/>
      <c r="C550" s="13"/>
      <c r="D550" s="193" t="s">
        <v>185</v>
      </c>
      <c r="E550" s="13"/>
      <c r="F550" s="200" t="s">
        <v>775</v>
      </c>
      <c r="G550" s="13"/>
      <c r="H550" s="201">
        <v>774.80100000000004</v>
      </c>
      <c r="I550" s="202"/>
      <c r="J550" s="13"/>
      <c r="K550" s="13"/>
      <c r="L550" s="198"/>
      <c r="M550" s="203"/>
      <c r="N550" s="204"/>
      <c r="O550" s="204"/>
      <c r="P550" s="204"/>
      <c r="Q550" s="204"/>
      <c r="R550" s="204"/>
      <c r="S550" s="204"/>
      <c r="T550" s="20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199" t="s">
        <v>185</v>
      </c>
      <c r="AU550" s="199" t="s">
        <v>83</v>
      </c>
      <c r="AV550" s="13" t="s">
        <v>83</v>
      </c>
      <c r="AW550" s="13" t="s">
        <v>3</v>
      </c>
      <c r="AX550" s="13" t="s">
        <v>81</v>
      </c>
      <c r="AY550" s="199" t="s">
        <v>174</v>
      </c>
    </row>
    <row r="551" s="2" customFormat="1" ht="21.75" customHeight="1">
      <c r="A551" s="38"/>
      <c r="B551" s="179"/>
      <c r="C551" s="221" t="s">
        <v>776</v>
      </c>
      <c r="D551" s="221" t="s">
        <v>446</v>
      </c>
      <c r="E551" s="222" t="s">
        <v>777</v>
      </c>
      <c r="F551" s="223" t="s">
        <v>778</v>
      </c>
      <c r="G551" s="224" t="s">
        <v>179</v>
      </c>
      <c r="H551" s="225">
        <v>774.80100000000004</v>
      </c>
      <c r="I551" s="226"/>
      <c r="J551" s="227">
        <f>ROUND(I551*H551,2)</f>
        <v>0</v>
      </c>
      <c r="K551" s="223" t="s">
        <v>180</v>
      </c>
      <c r="L551" s="228"/>
      <c r="M551" s="229" t="s">
        <v>1</v>
      </c>
      <c r="N551" s="230" t="s">
        <v>38</v>
      </c>
      <c r="O551" s="77"/>
      <c r="P551" s="189">
        <f>O551*H551</f>
        <v>0</v>
      </c>
      <c r="Q551" s="189">
        <v>0.0040000000000000001</v>
      </c>
      <c r="R551" s="189">
        <f>Q551*H551</f>
        <v>3.0992040000000003</v>
      </c>
      <c r="S551" s="189">
        <v>0</v>
      </c>
      <c r="T551" s="190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191" t="s">
        <v>382</v>
      </c>
      <c r="AT551" s="191" t="s">
        <v>446</v>
      </c>
      <c r="AU551" s="191" t="s">
        <v>83</v>
      </c>
      <c r="AY551" s="19" t="s">
        <v>174</v>
      </c>
      <c r="BE551" s="192">
        <f>IF(N551="základní",J551,0)</f>
        <v>0</v>
      </c>
      <c r="BF551" s="192">
        <f>IF(N551="snížená",J551,0)</f>
        <v>0</v>
      </c>
      <c r="BG551" s="192">
        <f>IF(N551="zákl. přenesená",J551,0)</f>
        <v>0</v>
      </c>
      <c r="BH551" s="192">
        <f>IF(N551="sníž. přenesená",J551,0)</f>
        <v>0</v>
      </c>
      <c r="BI551" s="192">
        <f>IF(N551="nulová",J551,0)</f>
        <v>0</v>
      </c>
      <c r="BJ551" s="19" t="s">
        <v>81</v>
      </c>
      <c r="BK551" s="192">
        <f>ROUND(I551*H551,2)</f>
        <v>0</v>
      </c>
      <c r="BL551" s="19" t="s">
        <v>278</v>
      </c>
      <c r="BM551" s="191" t="s">
        <v>779</v>
      </c>
    </row>
    <row r="552" s="2" customFormat="1">
      <c r="A552" s="38"/>
      <c r="B552" s="39"/>
      <c r="C552" s="38"/>
      <c r="D552" s="193" t="s">
        <v>183</v>
      </c>
      <c r="E552" s="38"/>
      <c r="F552" s="194" t="s">
        <v>778</v>
      </c>
      <c r="G552" s="38"/>
      <c r="H552" s="38"/>
      <c r="I552" s="195"/>
      <c r="J552" s="38"/>
      <c r="K552" s="38"/>
      <c r="L552" s="39"/>
      <c r="M552" s="196"/>
      <c r="N552" s="197"/>
      <c r="O552" s="77"/>
      <c r="P552" s="77"/>
      <c r="Q552" s="77"/>
      <c r="R552" s="77"/>
      <c r="S552" s="77"/>
      <c r="T552" s="7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T552" s="19" t="s">
        <v>183</v>
      </c>
      <c r="AU552" s="19" t="s">
        <v>83</v>
      </c>
    </row>
    <row r="553" s="13" customFormat="1">
      <c r="A553" s="13"/>
      <c r="B553" s="198"/>
      <c r="C553" s="13"/>
      <c r="D553" s="193" t="s">
        <v>185</v>
      </c>
      <c r="E553" s="13"/>
      <c r="F553" s="200" t="s">
        <v>775</v>
      </c>
      <c r="G553" s="13"/>
      <c r="H553" s="201">
        <v>774.80100000000004</v>
      </c>
      <c r="I553" s="202"/>
      <c r="J553" s="13"/>
      <c r="K553" s="13"/>
      <c r="L553" s="198"/>
      <c r="M553" s="203"/>
      <c r="N553" s="204"/>
      <c r="O553" s="204"/>
      <c r="P553" s="204"/>
      <c r="Q553" s="204"/>
      <c r="R553" s="204"/>
      <c r="S553" s="204"/>
      <c r="T553" s="205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199" t="s">
        <v>185</v>
      </c>
      <c r="AU553" s="199" t="s">
        <v>83</v>
      </c>
      <c r="AV553" s="13" t="s">
        <v>83</v>
      </c>
      <c r="AW553" s="13" t="s">
        <v>3</v>
      </c>
      <c r="AX553" s="13" t="s">
        <v>81</v>
      </c>
      <c r="AY553" s="199" t="s">
        <v>174</v>
      </c>
    </row>
    <row r="554" s="2" customFormat="1" ht="24.15" customHeight="1">
      <c r="A554" s="38"/>
      <c r="B554" s="179"/>
      <c r="C554" s="180" t="s">
        <v>780</v>
      </c>
      <c r="D554" s="180" t="s">
        <v>176</v>
      </c>
      <c r="E554" s="181" t="s">
        <v>781</v>
      </c>
      <c r="F554" s="182" t="s">
        <v>782</v>
      </c>
      <c r="G554" s="183" t="s">
        <v>179</v>
      </c>
      <c r="H554" s="184">
        <v>122.93899999999999</v>
      </c>
      <c r="I554" s="185"/>
      <c r="J554" s="186">
        <f>ROUND(I554*H554,2)</f>
        <v>0</v>
      </c>
      <c r="K554" s="182" t="s">
        <v>180</v>
      </c>
      <c r="L554" s="39"/>
      <c r="M554" s="187" t="s">
        <v>1</v>
      </c>
      <c r="N554" s="188" t="s">
        <v>38</v>
      </c>
      <c r="O554" s="77"/>
      <c r="P554" s="189">
        <f>O554*H554</f>
        <v>0</v>
      </c>
      <c r="Q554" s="189">
        <v>0.0060000000000000001</v>
      </c>
      <c r="R554" s="189">
        <f>Q554*H554</f>
        <v>0.73763400000000001</v>
      </c>
      <c r="S554" s="189">
        <v>0</v>
      </c>
      <c r="T554" s="190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191" t="s">
        <v>278</v>
      </c>
      <c r="AT554" s="191" t="s">
        <v>176</v>
      </c>
      <c r="AU554" s="191" t="s">
        <v>83</v>
      </c>
      <c r="AY554" s="19" t="s">
        <v>174</v>
      </c>
      <c r="BE554" s="192">
        <f>IF(N554="základní",J554,0)</f>
        <v>0</v>
      </c>
      <c r="BF554" s="192">
        <f>IF(N554="snížená",J554,0)</f>
        <v>0</v>
      </c>
      <c r="BG554" s="192">
        <f>IF(N554="zákl. přenesená",J554,0)</f>
        <v>0</v>
      </c>
      <c r="BH554" s="192">
        <f>IF(N554="sníž. přenesená",J554,0)</f>
        <v>0</v>
      </c>
      <c r="BI554" s="192">
        <f>IF(N554="nulová",J554,0)</f>
        <v>0</v>
      </c>
      <c r="BJ554" s="19" t="s">
        <v>81</v>
      </c>
      <c r="BK554" s="192">
        <f>ROUND(I554*H554,2)</f>
        <v>0</v>
      </c>
      <c r="BL554" s="19" t="s">
        <v>278</v>
      </c>
      <c r="BM554" s="191" t="s">
        <v>783</v>
      </c>
    </row>
    <row r="555" s="2" customFormat="1">
      <c r="A555" s="38"/>
      <c r="B555" s="39"/>
      <c r="C555" s="38"/>
      <c r="D555" s="193" t="s">
        <v>183</v>
      </c>
      <c r="E555" s="38"/>
      <c r="F555" s="194" t="s">
        <v>784</v>
      </c>
      <c r="G555" s="38"/>
      <c r="H555" s="38"/>
      <c r="I555" s="195"/>
      <c r="J555" s="38"/>
      <c r="K555" s="38"/>
      <c r="L555" s="39"/>
      <c r="M555" s="196"/>
      <c r="N555" s="197"/>
      <c r="O555" s="77"/>
      <c r="P555" s="77"/>
      <c r="Q555" s="77"/>
      <c r="R555" s="77"/>
      <c r="S555" s="77"/>
      <c r="T555" s="7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9" t="s">
        <v>183</v>
      </c>
      <c r="AU555" s="19" t="s">
        <v>83</v>
      </c>
    </row>
    <row r="556" s="13" customFormat="1">
      <c r="A556" s="13"/>
      <c r="B556" s="198"/>
      <c r="C556" s="13"/>
      <c r="D556" s="193" t="s">
        <v>185</v>
      </c>
      <c r="E556" s="199" t="s">
        <v>1</v>
      </c>
      <c r="F556" s="200" t="s">
        <v>785</v>
      </c>
      <c r="G556" s="13"/>
      <c r="H556" s="201">
        <v>122.93899999999999</v>
      </c>
      <c r="I556" s="202"/>
      <c r="J556" s="13"/>
      <c r="K556" s="13"/>
      <c r="L556" s="198"/>
      <c r="M556" s="203"/>
      <c r="N556" s="204"/>
      <c r="O556" s="204"/>
      <c r="P556" s="204"/>
      <c r="Q556" s="204"/>
      <c r="R556" s="204"/>
      <c r="S556" s="204"/>
      <c r="T556" s="205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199" t="s">
        <v>185</v>
      </c>
      <c r="AU556" s="199" t="s">
        <v>83</v>
      </c>
      <c r="AV556" s="13" t="s">
        <v>83</v>
      </c>
      <c r="AW556" s="13" t="s">
        <v>30</v>
      </c>
      <c r="AX556" s="13" t="s">
        <v>81</v>
      </c>
      <c r="AY556" s="199" t="s">
        <v>174</v>
      </c>
    </row>
    <row r="557" s="2" customFormat="1" ht="24.15" customHeight="1">
      <c r="A557" s="38"/>
      <c r="B557" s="179"/>
      <c r="C557" s="221" t="s">
        <v>786</v>
      </c>
      <c r="D557" s="221" t="s">
        <v>446</v>
      </c>
      <c r="E557" s="222" t="s">
        <v>787</v>
      </c>
      <c r="F557" s="223" t="s">
        <v>788</v>
      </c>
      <c r="G557" s="224" t="s">
        <v>179</v>
      </c>
      <c r="H557" s="225">
        <v>135.233</v>
      </c>
      <c r="I557" s="226"/>
      <c r="J557" s="227">
        <f>ROUND(I557*H557,2)</f>
        <v>0</v>
      </c>
      <c r="K557" s="223" t="s">
        <v>180</v>
      </c>
      <c r="L557" s="228"/>
      <c r="M557" s="229" t="s">
        <v>1</v>
      </c>
      <c r="N557" s="230" t="s">
        <v>38</v>
      </c>
      <c r="O557" s="77"/>
      <c r="P557" s="189">
        <f>O557*H557</f>
        <v>0</v>
      </c>
      <c r="Q557" s="189">
        <v>0.0030000000000000001</v>
      </c>
      <c r="R557" s="189">
        <f>Q557*H557</f>
        <v>0.40569900000000003</v>
      </c>
      <c r="S557" s="189">
        <v>0</v>
      </c>
      <c r="T557" s="190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191" t="s">
        <v>382</v>
      </c>
      <c r="AT557" s="191" t="s">
        <v>446</v>
      </c>
      <c r="AU557" s="191" t="s">
        <v>83</v>
      </c>
      <c r="AY557" s="19" t="s">
        <v>174</v>
      </c>
      <c r="BE557" s="192">
        <f>IF(N557="základní",J557,0)</f>
        <v>0</v>
      </c>
      <c r="BF557" s="192">
        <f>IF(N557="snížená",J557,0)</f>
        <v>0</v>
      </c>
      <c r="BG557" s="192">
        <f>IF(N557="zákl. přenesená",J557,0)</f>
        <v>0</v>
      </c>
      <c r="BH557" s="192">
        <f>IF(N557="sníž. přenesená",J557,0)</f>
        <v>0</v>
      </c>
      <c r="BI557" s="192">
        <f>IF(N557="nulová",J557,0)</f>
        <v>0</v>
      </c>
      <c r="BJ557" s="19" t="s">
        <v>81</v>
      </c>
      <c r="BK557" s="192">
        <f>ROUND(I557*H557,2)</f>
        <v>0</v>
      </c>
      <c r="BL557" s="19" t="s">
        <v>278</v>
      </c>
      <c r="BM557" s="191" t="s">
        <v>789</v>
      </c>
    </row>
    <row r="558" s="2" customFormat="1">
      <c r="A558" s="38"/>
      <c r="B558" s="39"/>
      <c r="C558" s="38"/>
      <c r="D558" s="193" t="s">
        <v>183</v>
      </c>
      <c r="E558" s="38"/>
      <c r="F558" s="194" t="s">
        <v>788</v>
      </c>
      <c r="G558" s="38"/>
      <c r="H558" s="38"/>
      <c r="I558" s="195"/>
      <c r="J558" s="38"/>
      <c r="K558" s="38"/>
      <c r="L558" s="39"/>
      <c r="M558" s="196"/>
      <c r="N558" s="197"/>
      <c r="O558" s="77"/>
      <c r="P558" s="77"/>
      <c r="Q558" s="77"/>
      <c r="R558" s="77"/>
      <c r="S558" s="77"/>
      <c r="T558" s="7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T558" s="19" t="s">
        <v>183</v>
      </c>
      <c r="AU558" s="19" t="s">
        <v>83</v>
      </c>
    </row>
    <row r="559" s="13" customFormat="1">
      <c r="A559" s="13"/>
      <c r="B559" s="198"/>
      <c r="C559" s="13"/>
      <c r="D559" s="193" t="s">
        <v>185</v>
      </c>
      <c r="E559" s="13"/>
      <c r="F559" s="200" t="s">
        <v>790</v>
      </c>
      <c r="G559" s="13"/>
      <c r="H559" s="201">
        <v>135.233</v>
      </c>
      <c r="I559" s="202"/>
      <c r="J559" s="13"/>
      <c r="K559" s="13"/>
      <c r="L559" s="198"/>
      <c r="M559" s="203"/>
      <c r="N559" s="204"/>
      <c r="O559" s="204"/>
      <c r="P559" s="204"/>
      <c r="Q559" s="204"/>
      <c r="R559" s="204"/>
      <c r="S559" s="204"/>
      <c r="T559" s="20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199" t="s">
        <v>185</v>
      </c>
      <c r="AU559" s="199" t="s">
        <v>83</v>
      </c>
      <c r="AV559" s="13" t="s">
        <v>83</v>
      </c>
      <c r="AW559" s="13" t="s">
        <v>3</v>
      </c>
      <c r="AX559" s="13" t="s">
        <v>81</v>
      </c>
      <c r="AY559" s="199" t="s">
        <v>174</v>
      </c>
    </row>
    <row r="560" s="2" customFormat="1" ht="24.15" customHeight="1">
      <c r="A560" s="38"/>
      <c r="B560" s="179"/>
      <c r="C560" s="180" t="s">
        <v>791</v>
      </c>
      <c r="D560" s="180" t="s">
        <v>176</v>
      </c>
      <c r="E560" s="181" t="s">
        <v>792</v>
      </c>
      <c r="F560" s="182" t="s">
        <v>793</v>
      </c>
      <c r="G560" s="183" t="s">
        <v>749</v>
      </c>
      <c r="H560" s="232"/>
      <c r="I560" s="185"/>
      <c r="J560" s="186">
        <f>ROUND(I560*H560,2)</f>
        <v>0</v>
      </c>
      <c r="K560" s="182" t="s">
        <v>180</v>
      </c>
      <c r="L560" s="39"/>
      <c r="M560" s="187" t="s">
        <v>1</v>
      </c>
      <c r="N560" s="188" t="s">
        <v>38</v>
      </c>
      <c r="O560" s="77"/>
      <c r="P560" s="189">
        <f>O560*H560</f>
        <v>0</v>
      </c>
      <c r="Q560" s="189">
        <v>0</v>
      </c>
      <c r="R560" s="189">
        <f>Q560*H560</f>
        <v>0</v>
      </c>
      <c r="S560" s="189">
        <v>0</v>
      </c>
      <c r="T560" s="190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191" t="s">
        <v>278</v>
      </c>
      <c r="AT560" s="191" t="s">
        <v>176</v>
      </c>
      <c r="AU560" s="191" t="s">
        <v>83</v>
      </c>
      <c r="AY560" s="19" t="s">
        <v>174</v>
      </c>
      <c r="BE560" s="192">
        <f>IF(N560="základní",J560,0)</f>
        <v>0</v>
      </c>
      <c r="BF560" s="192">
        <f>IF(N560="snížená",J560,0)</f>
        <v>0</v>
      </c>
      <c r="BG560" s="192">
        <f>IF(N560="zákl. přenesená",J560,0)</f>
        <v>0</v>
      </c>
      <c r="BH560" s="192">
        <f>IF(N560="sníž. přenesená",J560,0)</f>
        <v>0</v>
      </c>
      <c r="BI560" s="192">
        <f>IF(N560="nulová",J560,0)</f>
        <v>0</v>
      </c>
      <c r="BJ560" s="19" t="s">
        <v>81</v>
      </c>
      <c r="BK560" s="192">
        <f>ROUND(I560*H560,2)</f>
        <v>0</v>
      </c>
      <c r="BL560" s="19" t="s">
        <v>278</v>
      </c>
      <c r="BM560" s="191" t="s">
        <v>794</v>
      </c>
    </row>
    <row r="561" s="2" customFormat="1">
      <c r="A561" s="38"/>
      <c r="B561" s="39"/>
      <c r="C561" s="38"/>
      <c r="D561" s="193" t="s">
        <v>183</v>
      </c>
      <c r="E561" s="38"/>
      <c r="F561" s="194" t="s">
        <v>795</v>
      </c>
      <c r="G561" s="38"/>
      <c r="H561" s="38"/>
      <c r="I561" s="195"/>
      <c r="J561" s="38"/>
      <c r="K561" s="38"/>
      <c r="L561" s="39"/>
      <c r="M561" s="196"/>
      <c r="N561" s="197"/>
      <c r="O561" s="77"/>
      <c r="P561" s="77"/>
      <c r="Q561" s="77"/>
      <c r="R561" s="77"/>
      <c r="S561" s="77"/>
      <c r="T561" s="7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19" t="s">
        <v>183</v>
      </c>
      <c r="AU561" s="19" t="s">
        <v>83</v>
      </c>
    </row>
    <row r="562" s="12" customFormat="1" ht="22.8" customHeight="1">
      <c r="A562" s="12"/>
      <c r="B562" s="166"/>
      <c r="C562" s="12"/>
      <c r="D562" s="167" t="s">
        <v>72</v>
      </c>
      <c r="E562" s="177" t="s">
        <v>796</v>
      </c>
      <c r="F562" s="177" t="s">
        <v>797</v>
      </c>
      <c r="G562" s="12"/>
      <c r="H562" s="12"/>
      <c r="I562" s="169"/>
      <c r="J562" s="178">
        <f>BK562</f>
        <v>0</v>
      </c>
      <c r="K562" s="12"/>
      <c r="L562" s="166"/>
      <c r="M562" s="171"/>
      <c r="N562" s="172"/>
      <c r="O562" s="172"/>
      <c r="P562" s="173">
        <f>SUM(P563:P570)</f>
        <v>0</v>
      </c>
      <c r="Q562" s="172"/>
      <c r="R562" s="173">
        <f>SUM(R563:R570)</f>
        <v>0.0056000000000000008</v>
      </c>
      <c r="S562" s="172"/>
      <c r="T562" s="174">
        <f>SUM(T563:T570)</f>
        <v>0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167" t="s">
        <v>83</v>
      </c>
      <c r="AT562" s="175" t="s">
        <v>72</v>
      </c>
      <c r="AU562" s="175" t="s">
        <v>81</v>
      </c>
      <c r="AY562" s="167" t="s">
        <v>174</v>
      </c>
      <c r="BK562" s="176">
        <f>SUM(BK563:BK570)</f>
        <v>0</v>
      </c>
    </row>
    <row r="563" s="2" customFormat="1" ht="16.5" customHeight="1">
      <c r="A563" s="38"/>
      <c r="B563" s="179"/>
      <c r="C563" s="180" t="s">
        <v>798</v>
      </c>
      <c r="D563" s="180" t="s">
        <v>176</v>
      </c>
      <c r="E563" s="181" t="s">
        <v>799</v>
      </c>
      <c r="F563" s="182" t="s">
        <v>800</v>
      </c>
      <c r="G563" s="183" t="s">
        <v>202</v>
      </c>
      <c r="H563" s="184">
        <v>35</v>
      </c>
      <c r="I563" s="185"/>
      <c r="J563" s="186">
        <f>ROUND(I563*H563,2)</f>
        <v>0</v>
      </c>
      <c r="K563" s="182" t="s">
        <v>180</v>
      </c>
      <c r="L563" s="39"/>
      <c r="M563" s="187" t="s">
        <v>1</v>
      </c>
      <c r="N563" s="188" t="s">
        <v>38</v>
      </c>
      <c r="O563" s="77"/>
      <c r="P563" s="189">
        <f>O563*H563</f>
        <v>0</v>
      </c>
      <c r="Q563" s="189">
        <v>0</v>
      </c>
      <c r="R563" s="189">
        <f>Q563*H563</f>
        <v>0</v>
      </c>
      <c r="S563" s="189">
        <v>0</v>
      </c>
      <c r="T563" s="190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191" t="s">
        <v>278</v>
      </c>
      <c r="AT563" s="191" t="s">
        <v>176</v>
      </c>
      <c r="AU563" s="191" t="s">
        <v>83</v>
      </c>
      <c r="AY563" s="19" t="s">
        <v>174</v>
      </c>
      <c r="BE563" s="192">
        <f>IF(N563="základní",J563,0)</f>
        <v>0</v>
      </c>
      <c r="BF563" s="192">
        <f>IF(N563="snížená",J563,0)</f>
        <v>0</v>
      </c>
      <c r="BG563" s="192">
        <f>IF(N563="zákl. přenesená",J563,0)</f>
        <v>0</v>
      </c>
      <c r="BH563" s="192">
        <f>IF(N563="sníž. přenesená",J563,0)</f>
        <v>0</v>
      </c>
      <c r="BI563" s="192">
        <f>IF(N563="nulová",J563,0)</f>
        <v>0</v>
      </c>
      <c r="BJ563" s="19" t="s">
        <v>81</v>
      </c>
      <c r="BK563" s="192">
        <f>ROUND(I563*H563,2)</f>
        <v>0</v>
      </c>
      <c r="BL563" s="19" t="s">
        <v>278</v>
      </c>
      <c r="BM563" s="191" t="s">
        <v>801</v>
      </c>
    </row>
    <row r="564" s="2" customFormat="1">
      <c r="A564" s="38"/>
      <c r="B564" s="39"/>
      <c r="C564" s="38"/>
      <c r="D564" s="193" t="s">
        <v>183</v>
      </c>
      <c r="E564" s="38"/>
      <c r="F564" s="194" t="s">
        <v>800</v>
      </c>
      <c r="G564" s="38"/>
      <c r="H564" s="38"/>
      <c r="I564" s="195"/>
      <c r="J564" s="38"/>
      <c r="K564" s="38"/>
      <c r="L564" s="39"/>
      <c r="M564" s="196"/>
      <c r="N564" s="197"/>
      <c r="O564" s="77"/>
      <c r="P564" s="77"/>
      <c r="Q564" s="77"/>
      <c r="R564" s="77"/>
      <c r="S564" s="77"/>
      <c r="T564" s="7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9" t="s">
        <v>183</v>
      </c>
      <c r="AU564" s="19" t="s">
        <v>83</v>
      </c>
    </row>
    <row r="565" s="15" customFormat="1">
      <c r="A565" s="15"/>
      <c r="B565" s="214"/>
      <c r="C565" s="15"/>
      <c r="D565" s="193" t="s">
        <v>185</v>
      </c>
      <c r="E565" s="215" t="s">
        <v>1</v>
      </c>
      <c r="F565" s="216" t="s">
        <v>599</v>
      </c>
      <c r="G565" s="15"/>
      <c r="H565" s="215" t="s">
        <v>1</v>
      </c>
      <c r="I565" s="217"/>
      <c r="J565" s="15"/>
      <c r="K565" s="15"/>
      <c r="L565" s="214"/>
      <c r="M565" s="218"/>
      <c r="N565" s="219"/>
      <c r="O565" s="219"/>
      <c r="P565" s="219"/>
      <c r="Q565" s="219"/>
      <c r="R565" s="219"/>
      <c r="S565" s="219"/>
      <c r="T565" s="220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15" t="s">
        <v>185</v>
      </c>
      <c r="AU565" s="215" t="s">
        <v>83</v>
      </c>
      <c r="AV565" s="15" t="s">
        <v>81</v>
      </c>
      <c r="AW565" s="15" t="s">
        <v>30</v>
      </c>
      <c r="AX565" s="15" t="s">
        <v>73</v>
      </c>
      <c r="AY565" s="215" t="s">
        <v>174</v>
      </c>
    </row>
    <row r="566" s="13" customFormat="1">
      <c r="A566" s="13"/>
      <c r="B566" s="198"/>
      <c r="C566" s="13"/>
      <c r="D566" s="193" t="s">
        <v>185</v>
      </c>
      <c r="E566" s="199" t="s">
        <v>1</v>
      </c>
      <c r="F566" s="200" t="s">
        <v>397</v>
      </c>
      <c r="G566" s="13"/>
      <c r="H566" s="201">
        <v>35</v>
      </c>
      <c r="I566" s="202"/>
      <c r="J566" s="13"/>
      <c r="K566" s="13"/>
      <c r="L566" s="198"/>
      <c r="M566" s="203"/>
      <c r="N566" s="204"/>
      <c r="O566" s="204"/>
      <c r="P566" s="204"/>
      <c r="Q566" s="204"/>
      <c r="R566" s="204"/>
      <c r="S566" s="204"/>
      <c r="T566" s="20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199" t="s">
        <v>185</v>
      </c>
      <c r="AU566" s="199" t="s">
        <v>83</v>
      </c>
      <c r="AV566" s="13" t="s">
        <v>83</v>
      </c>
      <c r="AW566" s="13" t="s">
        <v>30</v>
      </c>
      <c r="AX566" s="13" t="s">
        <v>81</v>
      </c>
      <c r="AY566" s="199" t="s">
        <v>174</v>
      </c>
    </row>
    <row r="567" s="2" customFormat="1" ht="16.5" customHeight="1">
      <c r="A567" s="38"/>
      <c r="B567" s="179"/>
      <c r="C567" s="221" t="s">
        <v>802</v>
      </c>
      <c r="D567" s="221" t="s">
        <v>446</v>
      </c>
      <c r="E567" s="222" t="s">
        <v>803</v>
      </c>
      <c r="F567" s="223" t="s">
        <v>804</v>
      </c>
      <c r="G567" s="224" t="s">
        <v>202</v>
      </c>
      <c r="H567" s="225">
        <v>35</v>
      </c>
      <c r="I567" s="226"/>
      <c r="J567" s="227">
        <f>ROUND(I567*H567,2)</f>
        <v>0</v>
      </c>
      <c r="K567" s="223" t="s">
        <v>180</v>
      </c>
      <c r="L567" s="228"/>
      <c r="M567" s="229" t="s">
        <v>1</v>
      </c>
      <c r="N567" s="230" t="s">
        <v>38</v>
      </c>
      <c r="O567" s="77"/>
      <c r="P567" s="189">
        <f>O567*H567</f>
        <v>0</v>
      </c>
      <c r="Q567" s="189">
        <v>0.00016000000000000001</v>
      </c>
      <c r="R567" s="189">
        <f>Q567*H567</f>
        <v>0.0056000000000000008</v>
      </c>
      <c r="S567" s="189">
        <v>0</v>
      </c>
      <c r="T567" s="190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191" t="s">
        <v>382</v>
      </c>
      <c r="AT567" s="191" t="s">
        <v>446</v>
      </c>
      <c r="AU567" s="191" t="s">
        <v>83</v>
      </c>
      <c r="AY567" s="19" t="s">
        <v>174</v>
      </c>
      <c r="BE567" s="192">
        <f>IF(N567="základní",J567,0)</f>
        <v>0</v>
      </c>
      <c r="BF567" s="192">
        <f>IF(N567="snížená",J567,0)</f>
        <v>0</v>
      </c>
      <c r="BG567" s="192">
        <f>IF(N567="zákl. přenesená",J567,0)</f>
        <v>0</v>
      </c>
      <c r="BH567" s="192">
        <f>IF(N567="sníž. přenesená",J567,0)</f>
        <v>0</v>
      </c>
      <c r="BI567" s="192">
        <f>IF(N567="nulová",J567,0)</f>
        <v>0</v>
      </c>
      <c r="BJ567" s="19" t="s">
        <v>81</v>
      </c>
      <c r="BK567" s="192">
        <f>ROUND(I567*H567,2)</f>
        <v>0</v>
      </c>
      <c r="BL567" s="19" t="s">
        <v>278</v>
      </c>
      <c r="BM567" s="191" t="s">
        <v>805</v>
      </c>
    </row>
    <row r="568" s="2" customFormat="1">
      <c r="A568" s="38"/>
      <c r="B568" s="39"/>
      <c r="C568" s="38"/>
      <c r="D568" s="193" t="s">
        <v>183</v>
      </c>
      <c r="E568" s="38"/>
      <c r="F568" s="194" t="s">
        <v>806</v>
      </c>
      <c r="G568" s="38"/>
      <c r="H568" s="38"/>
      <c r="I568" s="195"/>
      <c r="J568" s="38"/>
      <c r="K568" s="38"/>
      <c r="L568" s="39"/>
      <c r="M568" s="196"/>
      <c r="N568" s="197"/>
      <c r="O568" s="77"/>
      <c r="P568" s="77"/>
      <c r="Q568" s="77"/>
      <c r="R568" s="77"/>
      <c r="S568" s="77"/>
      <c r="T568" s="7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9" t="s">
        <v>183</v>
      </c>
      <c r="AU568" s="19" t="s">
        <v>83</v>
      </c>
    </row>
    <row r="569" s="2" customFormat="1" ht="24.15" customHeight="1">
      <c r="A569" s="38"/>
      <c r="B569" s="179"/>
      <c r="C569" s="180" t="s">
        <v>807</v>
      </c>
      <c r="D569" s="180" t="s">
        <v>176</v>
      </c>
      <c r="E569" s="181" t="s">
        <v>808</v>
      </c>
      <c r="F569" s="182" t="s">
        <v>809</v>
      </c>
      <c r="G569" s="183" t="s">
        <v>749</v>
      </c>
      <c r="H569" s="232"/>
      <c r="I569" s="185"/>
      <c r="J569" s="186">
        <f>ROUND(I569*H569,2)</f>
        <v>0</v>
      </c>
      <c r="K569" s="182" t="s">
        <v>180</v>
      </c>
      <c r="L569" s="39"/>
      <c r="M569" s="187" t="s">
        <v>1</v>
      </c>
      <c r="N569" s="188" t="s">
        <v>38</v>
      </c>
      <c r="O569" s="77"/>
      <c r="P569" s="189">
        <f>O569*H569</f>
        <v>0</v>
      </c>
      <c r="Q569" s="189">
        <v>0</v>
      </c>
      <c r="R569" s="189">
        <f>Q569*H569</f>
        <v>0</v>
      </c>
      <c r="S569" s="189">
        <v>0</v>
      </c>
      <c r="T569" s="190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191" t="s">
        <v>278</v>
      </c>
      <c r="AT569" s="191" t="s">
        <v>176</v>
      </c>
      <c r="AU569" s="191" t="s">
        <v>83</v>
      </c>
      <c r="AY569" s="19" t="s">
        <v>174</v>
      </c>
      <c r="BE569" s="192">
        <f>IF(N569="základní",J569,0)</f>
        <v>0</v>
      </c>
      <c r="BF569" s="192">
        <f>IF(N569="snížená",J569,0)</f>
        <v>0</v>
      </c>
      <c r="BG569" s="192">
        <f>IF(N569="zákl. přenesená",J569,0)</f>
        <v>0</v>
      </c>
      <c r="BH569" s="192">
        <f>IF(N569="sníž. přenesená",J569,0)</f>
        <v>0</v>
      </c>
      <c r="BI569" s="192">
        <f>IF(N569="nulová",J569,0)</f>
        <v>0</v>
      </c>
      <c r="BJ569" s="19" t="s">
        <v>81</v>
      </c>
      <c r="BK569" s="192">
        <f>ROUND(I569*H569,2)</f>
        <v>0</v>
      </c>
      <c r="BL569" s="19" t="s">
        <v>278</v>
      </c>
      <c r="BM569" s="191" t="s">
        <v>810</v>
      </c>
    </row>
    <row r="570" s="2" customFormat="1">
      <c r="A570" s="38"/>
      <c r="B570" s="39"/>
      <c r="C570" s="38"/>
      <c r="D570" s="193" t="s">
        <v>183</v>
      </c>
      <c r="E570" s="38"/>
      <c r="F570" s="194" t="s">
        <v>811</v>
      </c>
      <c r="G570" s="38"/>
      <c r="H570" s="38"/>
      <c r="I570" s="195"/>
      <c r="J570" s="38"/>
      <c r="K570" s="38"/>
      <c r="L570" s="39"/>
      <c r="M570" s="196"/>
      <c r="N570" s="197"/>
      <c r="O570" s="77"/>
      <c r="P570" s="77"/>
      <c r="Q570" s="77"/>
      <c r="R570" s="77"/>
      <c r="S570" s="77"/>
      <c r="T570" s="7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9" t="s">
        <v>183</v>
      </c>
      <c r="AU570" s="19" t="s">
        <v>83</v>
      </c>
    </row>
    <row r="571" s="12" customFormat="1" ht="22.8" customHeight="1">
      <c r="A571" s="12"/>
      <c r="B571" s="166"/>
      <c r="C571" s="12"/>
      <c r="D571" s="167" t="s">
        <v>72</v>
      </c>
      <c r="E571" s="177" t="s">
        <v>812</v>
      </c>
      <c r="F571" s="177" t="s">
        <v>813</v>
      </c>
      <c r="G571" s="12"/>
      <c r="H571" s="12"/>
      <c r="I571" s="169"/>
      <c r="J571" s="178">
        <f>BK571</f>
        <v>0</v>
      </c>
      <c r="K571" s="12"/>
      <c r="L571" s="166"/>
      <c r="M571" s="171"/>
      <c r="N571" s="172"/>
      <c r="O571" s="172"/>
      <c r="P571" s="173">
        <f>SUM(P572:P588)</f>
        <v>0</v>
      </c>
      <c r="Q571" s="172"/>
      <c r="R571" s="173">
        <f>SUM(R572:R588)</f>
        <v>2.2032590000000001</v>
      </c>
      <c r="S571" s="172"/>
      <c r="T571" s="174">
        <f>SUM(T572:T588)</f>
        <v>0</v>
      </c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R571" s="167" t="s">
        <v>83</v>
      </c>
      <c r="AT571" s="175" t="s">
        <v>72</v>
      </c>
      <c r="AU571" s="175" t="s">
        <v>81</v>
      </c>
      <c r="AY571" s="167" t="s">
        <v>174</v>
      </c>
      <c r="BK571" s="176">
        <f>SUM(BK572:BK588)</f>
        <v>0</v>
      </c>
    </row>
    <row r="572" s="2" customFormat="1" ht="24.15" customHeight="1">
      <c r="A572" s="38"/>
      <c r="B572" s="179"/>
      <c r="C572" s="180" t="s">
        <v>814</v>
      </c>
      <c r="D572" s="180" t="s">
        <v>176</v>
      </c>
      <c r="E572" s="181" t="s">
        <v>815</v>
      </c>
      <c r="F572" s="182" t="s">
        <v>816</v>
      </c>
      <c r="G572" s="183" t="s">
        <v>214</v>
      </c>
      <c r="H572" s="184">
        <v>95</v>
      </c>
      <c r="I572" s="185"/>
      <c r="J572" s="186">
        <f>ROUND(I572*H572,2)</f>
        <v>0</v>
      </c>
      <c r="K572" s="182" t="s">
        <v>180</v>
      </c>
      <c r="L572" s="39"/>
      <c r="M572" s="187" t="s">
        <v>1</v>
      </c>
      <c r="N572" s="188" t="s">
        <v>38</v>
      </c>
      <c r="O572" s="77"/>
      <c r="P572" s="189">
        <f>O572*H572</f>
        <v>0</v>
      </c>
      <c r="Q572" s="189">
        <v>0.0033922000000000002</v>
      </c>
      <c r="R572" s="189">
        <f>Q572*H572</f>
        <v>0.32225900000000002</v>
      </c>
      <c r="S572" s="189">
        <v>0</v>
      </c>
      <c r="T572" s="190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191" t="s">
        <v>278</v>
      </c>
      <c r="AT572" s="191" t="s">
        <v>176</v>
      </c>
      <c r="AU572" s="191" t="s">
        <v>83</v>
      </c>
      <c r="AY572" s="19" t="s">
        <v>174</v>
      </c>
      <c r="BE572" s="192">
        <f>IF(N572="základní",J572,0)</f>
        <v>0</v>
      </c>
      <c r="BF572" s="192">
        <f>IF(N572="snížená",J572,0)</f>
        <v>0</v>
      </c>
      <c r="BG572" s="192">
        <f>IF(N572="zákl. přenesená",J572,0)</f>
        <v>0</v>
      </c>
      <c r="BH572" s="192">
        <f>IF(N572="sníž. přenesená",J572,0)</f>
        <v>0</v>
      </c>
      <c r="BI572" s="192">
        <f>IF(N572="nulová",J572,0)</f>
        <v>0</v>
      </c>
      <c r="BJ572" s="19" t="s">
        <v>81</v>
      </c>
      <c r="BK572" s="192">
        <f>ROUND(I572*H572,2)</f>
        <v>0</v>
      </c>
      <c r="BL572" s="19" t="s">
        <v>278</v>
      </c>
      <c r="BM572" s="191" t="s">
        <v>817</v>
      </c>
    </row>
    <row r="573" s="2" customFormat="1">
      <c r="A573" s="38"/>
      <c r="B573" s="39"/>
      <c r="C573" s="38"/>
      <c r="D573" s="193" t="s">
        <v>183</v>
      </c>
      <c r="E573" s="38"/>
      <c r="F573" s="194" t="s">
        <v>818</v>
      </c>
      <c r="G573" s="38"/>
      <c r="H573" s="38"/>
      <c r="I573" s="195"/>
      <c r="J573" s="38"/>
      <c r="K573" s="38"/>
      <c r="L573" s="39"/>
      <c r="M573" s="196"/>
      <c r="N573" s="197"/>
      <c r="O573" s="77"/>
      <c r="P573" s="77"/>
      <c r="Q573" s="77"/>
      <c r="R573" s="77"/>
      <c r="S573" s="77"/>
      <c r="T573" s="7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T573" s="19" t="s">
        <v>183</v>
      </c>
      <c r="AU573" s="19" t="s">
        <v>83</v>
      </c>
    </row>
    <row r="574" s="13" customFormat="1">
      <c r="A574" s="13"/>
      <c r="B574" s="198"/>
      <c r="C574" s="13"/>
      <c r="D574" s="193" t="s">
        <v>185</v>
      </c>
      <c r="E574" s="199" t="s">
        <v>1</v>
      </c>
      <c r="F574" s="200" t="s">
        <v>819</v>
      </c>
      <c r="G574" s="13"/>
      <c r="H574" s="201">
        <v>30</v>
      </c>
      <c r="I574" s="202"/>
      <c r="J574" s="13"/>
      <c r="K574" s="13"/>
      <c r="L574" s="198"/>
      <c r="M574" s="203"/>
      <c r="N574" s="204"/>
      <c r="O574" s="204"/>
      <c r="P574" s="204"/>
      <c r="Q574" s="204"/>
      <c r="R574" s="204"/>
      <c r="S574" s="204"/>
      <c r="T574" s="205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199" t="s">
        <v>185</v>
      </c>
      <c r="AU574" s="199" t="s">
        <v>83</v>
      </c>
      <c r="AV574" s="13" t="s">
        <v>83</v>
      </c>
      <c r="AW574" s="13" t="s">
        <v>30</v>
      </c>
      <c r="AX574" s="13" t="s">
        <v>73</v>
      </c>
      <c r="AY574" s="199" t="s">
        <v>174</v>
      </c>
    </row>
    <row r="575" s="13" customFormat="1">
      <c r="A575" s="13"/>
      <c r="B575" s="198"/>
      <c r="C575" s="13"/>
      <c r="D575" s="193" t="s">
        <v>185</v>
      </c>
      <c r="E575" s="199" t="s">
        <v>1</v>
      </c>
      <c r="F575" s="200" t="s">
        <v>820</v>
      </c>
      <c r="G575" s="13"/>
      <c r="H575" s="201">
        <v>65</v>
      </c>
      <c r="I575" s="202"/>
      <c r="J575" s="13"/>
      <c r="K575" s="13"/>
      <c r="L575" s="198"/>
      <c r="M575" s="203"/>
      <c r="N575" s="204"/>
      <c r="O575" s="204"/>
      <c r="P575" s="204"/>
      <c r="Q575" s="204"/>
      <c r="R575" s="204"/>
      <c r="S575" s="204"/>
      <c r="T575" s="20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199" t="s">
        <v>185</v>
      </c>
      <c r="AU575" s="199" t="s">
        <v>83</v>
      </c>
      <c r="AV575" s="13" t="s">
        <v>83</v>
      </c>
      <c r="AW575" s="13" t="s">
        <v>30</v>
      </c>
      <c r="AX575" s="13" t="s">
        <v>73</v>
      </c>
      <c r="AY575" s="199" t="s">
        <v>174</v>
      </c>
    </row>
    <row r="576" s="14" customFormat="1">
      <c r="A576" s="14"/>
      <c r="B576" s="206"/>
      <c r="C576" s="14"/>
      <c r="D576" s="193" t="s">
        <v>185</v>
      </c>
      <c r="E576" s="207" t="s">
        <v>1</v>
      </c>
      <c r="F576" s="208" t="s">
        <v>199</v>
      </c>
      <c r="G576" s="14"/>
      <c r="H576" s="209">
        <v>95</v>
      </c>
      <c r="I576" s="210"/>
      <c r="J576" s="14"/>
      <c r="K576" s="14"/>
      <c r="L576" s="206"/>
      <c r="M576" s="211"/>
      <c r="N576" s="212"/>
      <c r="O576" s="212"/>
      <c r="P576" s="212"/>
      <c r="Q576" s="212"/>
      <c r="R576" s="212"/>
      <c r="S576" s="212"/>
      <c r="T576" s="21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07" t="s">
        <v>185</v>
      </c>
      <c r="AU576" s="207" t="s">
        <v>83</v>
      </c>
      <c r="AV576" s="14" t="s">
        <v>181</v>
      </c>
      <c r="AW576" s="14" t="s">
        <v>30</v>
      </c>
      <c r="AX576" s="14" t="s">
        <v>81</v>
      </c>
      <c r="AY576" s="207" t="s">
        <v>174</v>
      </c>
    </row>
    <row r="577" s="2" customFormat="1" ht="16.5" customHeight="1">
      <c r="A577" s="38"/>
      <c r="B577" s="179"/>
      <c r="C577" s="221" t="s">
        <v>821</v>
      </c>
      <c r="D577" s="221" t="s">
        <v>446</v>
      </c>
      <c r="E577" s="222" t="s">
        <v>822</v>
      </c>
      <c r="F577" s="223" t="s">
        <v>823</v>
      </c>
      <c r="G577" s="224" t="s">
        <v>214</v>
      </c>
      <c r="H577" s="225">
        <v>95</v>
      </c>
      <c r="I577" s="226"/>
      <c r="J577" s="227">
        <f>ROUND(I577*H577,2)</f>
        <v>0</v>
      </c>
      <c r="K577" s="223" t="s">
        <v>1</v>
      </c>
      <c r="L577" s="228"/>
      <c r="M577" s="229" t="s">
        <v>1</v>
      </c>
      <c r="N577" s="230" t="s">
        <v>38</v>
      </c>
      <c r="O577" s="77"/>
      <c r="P577" s="189">
        <f>O577*H577</f>
        <v>0</v>
      </c>
      <c r="Q577" s="189">
        <v>0</v>
      </c>
      <c r="R577" s="189">
        <f>Q577*H577</f>
        <v>0</v>
      </c>
      <c r="S577" s="189">
        <v>0</v>
      </c>
      <c r="T577" s="190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191" t="s">
        <v>382</v>
      </c>
      <c r="AT577" s="191" t="s">
        <v>446</v>
      </c>
      <c r="AU577" s="191" t="s">
        <v>83</v>
      </c>
      <c r="AY577" s="19" t="s">
        <v>174</v>
      </c>
      <c r="BE577" s="192">
        <f>IF(N577="základní",J577,0)</f>
        <v>0</v>
      </c>
      <c r="BF577" s="192">
        <f>IF(N577="snížená",J577,0)</f>
        <v>0</v>
      </c>
      <c r="BG577" s="192">
        <f>IF(N577="zákl. přenesená",J577,0)</f>
        <v>0</v>
      </c>
      <c r="BH577" s="192">
        <f>IF(N577="sníž. přenesená",J577,0)</f>
        <v>0</v>
      </c>
      <c r="BI577" s="192">
        <f>IF(N577="nulová",J577,0)</f>
        <v>0</v>
      </c>
      <c r="BJ577" s="19" t="s">
        <v>81</v>
      </c>
      <c r="BK577" s="192">
        <f>ROUND(I577*H577,2)</f>
        <v>0</v>
      </c>
      <c r="BL577" s="19" t="s">
        <v>278</v>
      </c>
      <c r="BM577" s="191" t="s">
        <v>824</v>
      </c>
    </row>
    <row r="578" s="2" customFormat="1">
      <c r="A578" s="38"/>
      <c r="B578" s="39"/>
      <c r="C578" s="38"/>
      <c r="D578" s="193" t="s">
        <v>183</v>
      </c>
      <c r="E578" s="38"/>
      <c r="F578" s="194" t="s">
        <v>823</v>
      </c>
      <c r="G578" s="38"/>
      <c r="H578" s="38"/>
      <c r="I578" s="195"/>
      <c r="J578" s="38"/>
      <c r="K578" s="38"/>
      <c r="L578" s="39"/>
      <c r="M578" s="196"/>
      <c r="N578" s="197"/>
      <c r="O578" s="77"/>
      <c r="P578" s="77"/>
      <c r="Q578" s="77"/>
      <c r="R578" s="77"/>
      <c r="S578" s="77"/>
      <c r="T578" s="7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9" t="s">
        <v>183</v>
      </c>
      <c r="AU578" s="19" t="s">
        <v>83</v>
      </c>
    </row>
    <row r="579" s="2" customFormat="1" ht="16.5" customHeight="1">
      <c r="A579" s="38"/>
      <c r="B579" s="179"/>
      <c r="C579" s="180" t="s">
        <v>825</v>
      </c>
      <c r="D579" s="180" t="s">
        <v>176</v>
      </c>
      <c r="E579" s="181" t="s">
        <v>826</v>
      </c>
      <c r="F579" s="182" t="s">
        <v>827</v>
      </c>
      <c r="G579" s="183" t="s">
        <v>179</v>
      </c>
      <c r="H579" s="184">
        <v>95</v>
      </c>
      <c r="I579" s="185"/>
      <c r="J579" s="186">
        <f>ROUND(I579*H579,2)</f>
        <v>0</v>
      </c>
      <c r="K579" s="182" t="s">
        <v>180</v>
      </c>
      <c r="L579" s="39"/>
      <c r="M579" s="187" t="s">
        <v>1</v>
      </c>
      <c r="N579" s="188" t="s">
        <v>38</v>
      </c>
      <c r="O579" s="77"/>
      <c r="P579" s="189">
        <f>O579*H579</f>
        <v>0</v>
      </c>
      <c r="Q579" s="189">
        <v>0</v>
      </c>
      <c r="R579" s="189">
        <f>Q579*H579</f>
        <v>0</v>
      </c>
      <c r="S579" s="189">
        <v>0</v>
      </c>
      <c r="T579" s="190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191" t="s">
        <v>278</v>
      </c>
      <c r="AT579" s="191" t="s">
        <v>176</v>
      </c>
      <c r="AU579" s="191" t="s">
        <v>83</v>
      </c>
      <c r="AY579" s="19" t="s">
        <v>174</v>
      </c>
      <c r="BE579" s="192">
        <f>IF(N579="základní",J579,0)</f>
        <v>0</v>
      </c>
      <c r="BF579" s="192">
        <f>IF(N579="snížená",J579,0)</f>
        <v>0</v>
      </c>
      <c r="BG579" s="192">
        <f>IF(N579="zákl. přenesená",J579,0)</f>
        <v>0</v>
      </c>
      <c r="BH579" s="192">
        <f>IF(N579="sníž. přenesená",J579,0)</f>
        <v>0</v>
      </c>
      <c r="BI579" s="192">
        <f>IF(N579="nulová",J579,0)</f>
        <v>0</v>
      </c>
      <c r="BJ579" s="19" t="s">
        <v>81</v>
      </c>
      <c r="BK579" s="192">
        <f>ROUND(I579*H579,2)</f>
        <v>0</v>
      </c>
      <c r="BL579" s="19" t="s">
        <v>278</v>
      </c>
      <c r="BM579" s="191" t="s">
        <v>828</v>
      </c>
    </row>
    <row r="580" s="2" customFormat="1">
      <c r="A580" s="38"/>
      <c r="B580" s="39"/>
      <c r="C580" s="38"/>
      <c r="D580" s="193" t="s">
        <v>183</v>
      </c>
      <c r="E580" s="38"/>
      <c r="F580" s="194" t="s">
        <v>829</v>
      </c>
      <c r="G580" s="38"/>
      <c r="H580" s="38"/>
      <c r="I580" s="195"/>
      <c r="J580" s="38"/>
      <c r="K580" s="38"/>
      <c r="L580" s="39"/>
      <c r="M580" s="196"/>
      <c r="N580" s="197"/>
      <c r="O580" s="77"/>
      <c r="P580" s="77"/>
      <c r="Q580" s="77"/>
      <c r="R580" s="77"/>
      <c r="S580" s="77"/>
      <c r="T580" s="7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T580" s="19" t="s">
        <v>183</v>
      </c>
      <c r="AU580" s="19" t="s">
        <v>83</v>
      </c>
    </row>
    <row r="581" s="13" customFormat="1">
      <c r="A581" s="13"/>
      <c r="B581" s="198"/>
      <c r="C581" s="13"/>
      <c r="D581" s="193" t="s">
        <v>185</v>
      </c>
      <c r="E581" s="199" t="s">
        <v>1</v>
      </c>
      <c r="F581" s="200" t="s">
        <v>830</v>
      </c>
      <c r="G581" s="13"/>
      <c r="H581" s="201">
        <v>30</v>
      </c>
      <c r="I581" s="202"/>
      <c r="J581" s="13"/>
      <c r="K581" s="13"/>
      <c r="L581" s="198"/>
      <c r="M581" s="203"/>
      <c r="N581" s="204"/>
      <c r="O581" s="204"/>
      <c r="P581" s="204"/>
      <c r="Q581" s="204"/>
      <c r="R581" s="204"/>
      <c r="S581" s="204"/>
      <c r="T581" s="205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199" t="s">
        <v>185</v>
      </c>
      <c r="AU581" s="199" t="s">
        <v>83</v>
      </c>
      <c r="AV581" s="13" t="s">
        <v>83</v>
      </c>
      <c r="AW581" s="13" t="s">
        <v>30</v>
      </c>
      <c r="AX581" s="13" t="s">
        <v>73</v>
      </c>
      <c r="AY581" s="199" t="s">
        <v>174</v>
      </c>
    </row>
    <row r="582" s="13" customFormat="1">
      <c r="A582" s="13"/>
      <c r="B582" s="198"/>
      <c r="C582" s="13"/>
      <c r="D582" s="193" t="s">
        <v>185</v>
      </c>
      <c r="E582" s="199" t="s">
        <v>1</v>
      </c>
      <c r="F582" s="200" t="s">
        <v>831</v>
      </c>
      <c r="G582" s="13"/>
      <c r="H582" s="201">
        <v>65</v>
      </c>
      <c r="I582" s="202"/>
      <c r="J582" s="13"/>
      <c r="K582" s="13"/>
      <c r="L582" s="198"/>
      <c r="M582" s="203"/>
      <c r="N582" s="204"/>
      <c r="O582" s="204"/>
      <c r="P582" s="204"/>
      <c r="Q582" s="204"/>
      <c r="R582" s="204"/>
      <c r="S582" s="204"/>
      <c r="T582" s="20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199" t="s">
        <v>185</v>
      </c>
      <c r="AU582" s="199" t="s">
        <v>83</v>
      </c>
      <c r="AV582" s="13" t="s">
        <v>83</v>
      </c>
      <c r="AW582" s="13" t="s">
        <v>30</v>
      </c>
      <c r="AX582" s="13" t="s">
        <v>73</v>
      </c>
      <c r="AY582" s="199" t="s">
        <v>174</v>
      </c>
    </row>
    <row r="583" s="14" customFormat="1">
      <c r="A583" s="14"/>
      <c r="B583" s="206"/>
      <c r="C583" s="14"/>
      <c r="D583" s="193" t="s">
        <v>185</v>
      </c>
      <c r="E583" s="207" t="s">
        <v>1</v>
      </c>
      <c r="F583" s="208" t="s">
        <v>199</v>
      </c>
      <c r="G583" s="14"/>
      <c r="H583" s="209">
        <v>95</v>
      </c>
      <c r="I583" s="210"/>
      <c r="J583" s="14"/>
      <c r="K583" s="14"/>
      <c r="L583" s="206"/>
      <c r="M583" s="211"/>
      <c r="N583" s="212"/>
      <c r="O583" s="212"/>
      <c r="P583" s="212"/>
      <c r="Q583" s="212"/>
      <c r="R583" s="212"/>
      <c r="S583" s="212"/>
      <c r="T583" s="21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07" t="s">
        <v>185</v>
      </c>
      <c r="AU583" s="207" t="s">
        <v>83</v>
      </c>
      <c r="AV583" s="14" t="s">
        <v>181</v>
      </c>
      <c r="AW583" s="14" t="s">
        <v>30</v>
      </c>
      <c r="AX583" s="14" t="s">
        <v>81</v>
      </c>
      <c r="AY583" s="207" t="s">
        <v>174</v>
      </c>
    </row>
    <row r="584" s="2" customFormat="1" ht="24.15" customHeight="1">
      <c r="A584" s="38"/>
      <c r="B584" s="179"/>
      <c r="C584" s="221" t="s">
        <v>832</v>
      </c>
      <c r="D584" s="221" t="s">
        <v>446</v>
      </c>
      <c r="E584" s="222" t="s">
        <v>833</v>
      </c>
      <c r="F584" s="223" t="s">
        <v>834</v>
      </c>
      <c r="G584" s="224" t="s">
        <v>233</v>
      </c>
      <c r="H584" s="225">
        <v>3.4199999999999999</v>
      </c>
      <c r="I584" s="226"/>
      <c r="J584" s="227">
        <f>ROUND(I584*H584,2)</f>
        <v>0</v>
      </c>
      <c r="K584" s="223" t="s">
        <v>180</v>
      </c>
      <c r="L584" s="228"/>
      <c r="M584" s="229" t="s">
        <v>1</v>
      </c>
      <c r="N584" s="230" t="s">
        <v>38</v>
      </c>
      <c r="O584" s="77"/>
      <c r="P584" s="189">
        <f>O584*H584</f>
        <v>0</v>
      </c>
      <c r="Q584" s="189">
        <v>0.55000000000000004</v>
      </c>
      <c r="R584" s="189">
        <f>Q584*H584</f>
        <v>1.881</v>
      </c>
      <c r="S584" s="189">
        <v>0</v>
      </c>
      <c r="T584" s="190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191" t="s">
        <v>382</v>
      </c>
      <c r="AT584" s="191" t="s">
        <v>446</v>
      </c>
      <c r="AU584" s="191" t="s">
        <v>83</v>
      </c>
      <c r="AY584" s="19" t="s">
        <v>174</v>
      </c>
      <c r="BE584" s="192">
        <f>IF(N584="základní",J584,0)</f>
        <v>0</v>
      </c>
      <c r="BF584" s="192">
        <f>IF(N584="snížená",J584,0)</f>
        <v>0</v>
      </c>
      <c r="BG584" s="192">
        <f>IF(N584="zákl. přenesená",J584,0)</f>
        <v>0</v>
      </c>
      <c r="BH584" s="192">
        <f>IF(N584="sníž. přenesená",J584,0)</f>
        <v>0</v>
      </c>
      <c r="BI584" s="192">
        <f>IF(N584="nulová",J584,0)</f>
        <v>0</v>
      </c>
      <c r="BJ584" s="19" t="s">
        <v>81</v>
      </c>
      <c r="BK584" s="192">
        <f>ROUND(I584*H584,2)</f>
        <v>0</v>
      </c>
      <c r="BL584" s="19" t="s">
        <v>278</v>
      </c>
      <c r="BM584" s="191" t="s">
        <v>835</v>
      </c>
    </row>
    <row r="585" s="2" customFormat="1">
      <c r="A585" s="38"/>
      <c r="B585" s="39"/>
      <c r="C585" s="38"/>
      <c r="D585" s="193" t="s">
        <v>183</v>
      </c>
      <c r="E585" s="38"/>
      <c r="F585" s="194" t="s">
        <v>834</v>
      </c>
      <c r="G585" s="38"/>
      <c r="H585" s="38"/>
      <c r="I585" s="195"/>
      <c r="J585" s="38"/>
      <c r="K585" s="38"/>
      <c r="L585" s="39"/>
      <c r="M585" s="196"/>
      <c r="N585" s="197"/>
      <c r="O585" s="77"/>
      <c r="P585" s="77"/>
      <c r="Q585" s="77"/>
      <c r="R585" s="77"/>
      <c r="S585" s="77"/>
      <c r="T585" s="7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9" t="s">
        <v>183</v>
      </c>
      <c r="AU585" s="19" t="s">
        <v>83</v>
      </c>
    </row>
    <row r="586" s="13" customFormat="1">
      <c r="A586" s="13"/>
      <c r="B586" s="198"/>
      <c r="C586" s="13"/>
      <c r="D586" s="193" t="s">
        <v>185</v>
      </c>
      <c r="E586" s="13"/>
      <c r="F586" s="200" t="s">
        <v>836</v>
      </c>
      <c r="G586" s="13"/>
      <c r="H586" s="201">
        <v>3.4199999999999999</v>
      </c>
      <c r="I586" s="202"/>
      <c r="J586" s="13"/>
      <c r="K586" s="13"/>
      <c r="L586" s="198"/>
      <c r="M586" s="203"/>
      <c r="N586" s="204"/>
      <c r="O586" s="204"/>
      <c r="P586" s="204"/>
      <c r="Q586" s="204"/>
      <c r="R586" s="204"/>
      <c r="S586" s="204"/>
      <c r="T586" s="205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199" t="s">
        <v>185</v>
      </c>
      <c r="AU586" s="199" t="s">
        <v>83</v>
      </c>
      <c r="AV586" s="13" t="s">
        <v>83</v>
      </c>
      <c r="AW586" s="13" t="s">
        <v>3</v>
      </c>
      <c r="AX586" s="13" t="s">
        <v>81</v>
      </c>
      <c r="AY586" s="199" t="s">
        <v>174</v>
      </c>
    </row>
    <row r="587" s="2" customFormat="1" ht="24.15" customHeight="1">
      <c r="A587" s="38"/>
      <c r="B587" s="179"/>
      <c r="C587" s="180" t="s">
        <v>837</v>
      </c>
      <c r="D587" s="180" t="s">
        <v>176</v>
      </c>
      <c r="E587" s="181" t="s">
        <v>838</v>
      </c>
      <c r="F587" s="182" t="s">
        <v>839</v>
      </c>
      <c r="G587" s="183" t="s">
        <v>749</v>
      </c>
      <c r="H587" s="232"/>
      <c r="I587" s="185"/>
      <c r="J587" s="186">
        <f>ROUND(I587*H587,2)</f>
        <v>0</v>
      </c>
      <c r="K587" s="182" t="s">
        <v>180</v>
      </c>
      <c r="L587" s="39"/>
      <c r="M587" s="187" t="s">
        <v>1</v>
      </c>
      <c r="N587" s="188" t="s">
        <v>38</v>
      </c>
      <c r="O587" s="77"/>
      <c r="P587" s="189">
        <f>O587*H587</f>
        <v>0</v>
      </c>
      <c r="Q587" s="189">
        <v>0</v>
      </c>
      <c r="R587" s="189">
        <f>Q587*H587</f>
        <v>0</v>
      </c>
      <c r="S587" s="189">
        <v>0</v>
      </c>
      <c r="T587" s="190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191" t="s">
        <v>278</v>
      </c>
      <c r="AT587" s="191" t="s">
        <v>176</v>
      </c>
      <c r="AU587" s="191" t="s">
        <v>83</v>
      </c>
      <c r="AY587" s="19" t="s">
        <v>174</v>
      </c>
      <c r="BE587" s="192">
        <f>IF(N587="základní",J587,0)</f>
        <v>0</v>
      </c>
      <c r="BF587" s="192">
        <f>IF(N587="snížená",J587,0)</f>
        <v>0</v>
      </c>
      <c r="BG587" s="192">
        <f>IF(N587="zákl. přenesená",J587,0)</f>
        <v>0</v>
      </c>
      <c r="BH587" s="192">
        <f>IF(N587="sníž. přenesená",J587,0)</f>
        <v>0</v>
      </c>
      <c r="BI587" s="192">
        <f>IF(N587="nulová",J587,0)</f>
        <v>0</v>
      </c>
      <c r="BJ587" s="19" t="s">
        <v>81</v>
      </c>
      <c r="BK587" s="192">
        <f>ROUND(I587*H587,2)</f>
        <v>0</v>
      </c>
      <c r="BL587" s="19" t="s">
        <v>278</v>
      </c>
      <c r="BM587" s="191" t="s">
        <v>840</v>
      </c>
    </row>
    <row r="588" s="2" customFormat="1">
      <c r="A588" s="38"/>
      <c r="B588" s="39"/>
      <c r="C588" s="38"/>
      <c r="D588" s="193" t="s">
        <v>183</v>
      </c>
      <c r="E588" s="38"/>
      <c r="F588" s="194" t="s">
        <v>841</v>
      </c>
      <c r="G588" s="38"/>
      <c r="H588" s="38"/>
      <c r="I588" s="195"/>
      <c r="J588" s="38"/>
      <c r="K588" s="38"/>
      <c r="L588" s="39"/>
      <c r="M588" s="196"/>
      <c r="N588" s="197"/>
      <c r="O588" s="77"/>
      <c r="P588" s="77"/>
      <c r="Q588" s="77"/>
      <c r="R588" s="77"/>
      <c r="S588" s="77"/>
      <c r="T588" s="7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T588" s="19" t="s">
        <v>183</v>
      </c>
      <c r="AU588" s="19" t="s">
        <v>83</v>
      </c>
    </row>
    <row r="589" s="12" customFormat="1" ht="22.8" customHeight="1">
      <c r="A589" s="12"/>
      <c r="B589" s="166"/>
      <c r="C589" s="12"/>
      <c r="D589" s="167" t="s">
        <v>72</v>
      </c>
      <c r="E589" s="177" t="s">
        <v>842</v>
      </c>
      <c r="F589" s="177" t="s">
        <v>843</v>
      </c>
      <c r="G589" s="12"/>
      <c r="H589" s="12"/>
      <c r="I589" s="169"/>
      <c r="J589" s="178">
        <f>BK589</f>
        <v>0</v>
      </c>
      <c r="K589" s="12"/>
      <c r="L589" s="166"/>
      <c r="M589" s="171"/>
      <c r="N589" s="172"/>
      <c r="O589" s="172"/>
      <c r="P589" s="173">
        <f>SUM(P590:P596)</f>
        <v>0</v>
      </c>
      <c r="Q589" s="172"/>
      <c r="R589" s="173">
        <f>SUM(R590:R596)</f>
        <v>0</v>
      </c>
      <c r="S589" s="172"/>
      <c r="T589" s="174">
        <f>SUM(T590:T596)</f>
        <v>0</v>
      </c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R589" s="167" t="s">
        <v>83</v>
      </c>
      <c r="AT589" s="175" t="s">
        <v>72</v>
      </c>
      <c r="AU589" s="175" t="s">
        <v>81</v>
      </c>
      <c r="AY589" s="167" t="s">
        <v>174</v>
      </c>
      <c r="BK589" s="176">
        <f>SUM(BK590:BK596)</f>
        <v>0</v>
      </c>
    </row>
    <row r="590" s="2" customFormat="1" ht="37.8" customHeight="1">
      <c r="A590" s="38"/>
      <c r="B590" s="179"/>
      <c r="C590" s="180" t="s">
        <v>844</v>
      </c>
      <c r="D590" s="180" t="s">
        <v>176</v>
      </c>
      <c r="E590" s="181" t="s">
        <v>845</v>
      </c>
      <c r="F590" s="182" t="s">
        <v>846</v>
      </c>
      <c r="G590" s="183" t="s">
        <v>214</v>
      </c>
      <c r="H590" s="184">
        <v>131</v>
      </c>
      <c r="I590" s="185"/>
      <c r="J590" s="186">
        <f>ROUND(I590*H590,2)</f>
        <v>0</v>
      </c>
      <c r="K590" s="182" t="s">
        <v>1</v>
      </c>
      <c r="L590" s="39"/>
      <c r="M590" s="187" t="s">
        <v>1</v>
      </c>
      <c r="N590" s="188" t="s">
        <v>38</v>
      </c>
      <c r="O590" s="77"/>
      <c r="P590" s="189">
        <f>O590*H590</f>
        <v>0</v>
      </c>
      <c r="Q590" s="189">
        <v>0</v>
      </c>
      <c r="R590" s="189">
        <f>Q590*H590</f>
        <v>0</v>
      </c>
      <c r="S590" s="189">
        <v>0</v>
      </c>
      <c r="T590" s="190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191" t="s">
        <v>278</v>
      </c>
      <c r="AT590" s="191" t="s">
        <v>176</v>
      </c>
      <c r="AU590" s="191" t="s">
        <v>83</v>
      </c>
      <c r="AY590" s="19" t="s">
        <v>174</v>
      </c>
      <c r="BE590" s="192">
        <f>IF(N590="základní",J590,0)</f>
        <v>0</v>
      </c>
      <c r="BF590" s="192">
        <f>IF(N590="snížená",J590,0)</f>
        <v>0</v>
      </c>
      <c r="BG590" s="192">
        <f>IF(N590="zákl. přenesená",J590,0)</f>
        <v>0</v>
      </c>
      <c r="BH590" s="192">
        <f>IF(N590="sníž. přenesená",J590,0)</f>
        <v>0</v>
      </c>
      <c r="BI590" s="192">
        <f>IF(N590="nulová",J590,0)</f>
        <v>0</v>
      </c>
      <c r="BJ590" s="19" t="s">
        <v>81</v>
      </c>
      <c r="BK590" s="192">
        <f>ROUND(I590*H590,2)</f>
        <v>0</v>
      </c>
      <c r="BL590" s="19" t="s">
        <v>278</v>
      </c>
      <c r="BM590" s="191" t="s">
        <v>847</v>
      </c>
    </row>
    <row r="591" s="2" customFormat="1">
      <c r="A591" s="38"/>
      <c r="B591" s="39"/>
      <c r="C591" s="38"/>
      <c r="D591" s="193" t="s">
        <v>183</v>
      </c>
      <c r="E591" s="38"/>
      <c r="F591" s="194" t="s">
        <v>846</v>
      </c>
      <c r="G591" s="38"/>
      <c r="H591" s="38"/>
      <c r="I591" s="195"/>
      <c r="J591" s="38"/>
      <c r="K591" s="38"/>
      <c r="L591" s="39"/>
      <c r="M591" s="196"/>
      <c r="N591" s="197"/>
      <c r="O591" s="77"/>
      <c r="P591" s="77"/>
      <c r="Q591" s="77"/>
      <c r="R591" s="77"/>
      <c r="S591" s="77"/>
      <c r="T591" s="7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T591" s="19" t="s">
        <v>183</v>
      </c>
      <c r="AU591" s="19" t="s">
        <v>83</v>
      </c>
    </row>
    <row r="592" s="2" customFormat="1">
      <c r="A592" s="38"/>
      <c r="B592" s="39"/>
      <c r="C592" s="38"/>
      <c r="D592" s="193" t="s">
        <v>710</v>
      </c>
      <c r="E592" s="38"/>
      <c r="F592" s="231" t="s">
        <v>848</v>
      </c>
      <c r="G592" s="38"/>
      <c r="H592" s="38"/>
      <c r="I592" s="195"/>
      <c r="J592" s="38"/>
      <c r="K592" s="38"/>
      <c r="L592" s="39"/>
      <c r="M592" s="196"/>
      <c r="N592" s="197"/>
      <c r="O592" s="77"/>
      <c r="P592" s="77"/>
      <c r="Q592" s="77"/>
      <c r="R592" s="77"/>
      <c r="S592" s="77"/>
      <c r="T592" s="7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T592" s="19" t="s">
        <v>710</v>
      </c>
      <c r="AU592" s="19" t="s">
        <v>83</v>
      </c>
    </row>
    <row r="593" s="15" customFormat="1">
      <c r="A593" s="15"/>
      <c r="B593" s="214"/>
      <c r="C593" s="15"/>
      <c r="D593" s="193" t="s">
        <v>185</v>
      </c>
      <c r="E593" s="215" t="s">
        <v>1</v>
      </c>
      <c r="F593" s="216" t="s">
        <v>849</v>
      </c>
      <c r="G593" s="15"/>
      <c r="H593" s="215" t="s">
        <v>1</v>
      </c>
      <c r="I593" s="217"/>
      <c r="J593" s="15"/>
      <c r="K593" s="15"/>
      <c r="L593" s="214"/>
      <c r="M593" s="218"/>
      <c r="N593" s="219"/>
      <c r="O593" s="219"/>
      <c r="P593" s="219"/>
      <c r="Q593" s="219"/>
      <c r="R593" s="219"/>
      <c r="S593" s="219"/>
      <c r="T593" s="220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15" t="s">
        <v>185</v>
      </c>
      <c r="AU593" s="215" t="s">
        <v>83</v>
      </c>
      <c r="AV593" s="15" t="s">
        <v>81</v>
      </c>
      <c r="AW593" s="15" t="s">
        <v>30</v>
      </c>
      <c r="AX593" s="15" t="s">
        <v>73</v>
      </c>
      <c r="AY593" s="215" t="s">
        <v>174</v>
      </c>
    </row>
    <row r="594" s="13" customFormat="1">
      <c r="A594" s="13"/>
      <c r="B594" s="198"/>
      <c r="C594" s="13"/>
      <c r="D594" s="193" t="s">
        <v>185</v>
      </c>
      <c r="E594" s="199" t="s">
        <v>1</v>
      </c>
      <c r="F594" s="200" t="s">
        <v>850</v>
      </c>
      <c r="G594" s="13"/>
      <c r="H594" s="201">
        <v>131</v>
      </c>
      <c r="I594" s="202"/>
      <c r="J594" s="13"/>
      <c r="K594" s="13"/>
      <c r="L594" s="198"/>
      <c r="M594" s="203"/>
      <c r="N594" s="204"/>
      <c r="O594" s="204"/>
      <c r="P594" s="204"/>
      <c r="Q594" s="204"/>
      <c r="R594" s="204"/>
      <c r="S594" s="204"/>
      <c r="T594" s="205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99" t="s">
        <v>185</v>
      </c>
      <c r="AU594" s="199" t="s">
        <v>83</v>
      </c>
      <c r="AV594" s="13" t="s">
        <v>83</v>
      </c>
      <c r="AW594" s="13" t="s">
        <v>30</v>
      </c>
      <c r="AX594" s="13" t="s">
        <v>81</v>
      </c>
      <c r="AY594" s="199" t="s">
        <v>174</v>
      </c>
    </row>
    <row r="595" s="2" customFormat="1" ht="33" customHeight="1">
      <c r="A595" s="38"/>
      <c r="B595" s="179"/>
      <c r="C595" s="180" t="s">
        <v>851</v>
      </c>
      <c r="D595" s="180" t="s">
        <v>176</v>
      </c>
      <c r="E595" s="181" t="s">
        <v>852</v>
      </c>
      <c r="F595" s="182" t="s">
        <v>853</v>
      </c>
      <c r="G595" s="183" t="s">
        <v>749</v>
      </c>
      <c r="H595" s="232"/>
      <c r="I595" s="185"/>
      <c r="J595" s="186">
        <f>ROUND(I595*H595,2)</f>
        <v>0</v>
      </c>
      <c r="K595" s="182" t="s">
        <v>180</v>
      </c>
      <c r="L595" s="39"/>
      <c r="M595" s="187" t="s">
        <v>1</v>
      </c>
      <c r="N595" s="188" t="s">
        <v>38</v>
      </c>
      <c r="O595" s="77"/>
      <c r="P595" s="189">
        <f>O595*H595</f>
        <v>0</v>
      </c>
      <c r="Q595" s="189">
        <v>0</v>
      </c>
      <c r="R595" s="189">
        <f>Q595*H595</f>
        <v>0</v>
      </c>
      <c r="S595" s="189">
        <v>0</v>
      </c>
      <c r="T595" s="190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191" t="s">
        <v>278</v>
      </c>
      <c r="AT595" s="191" t="s">
        <v>176</v>
      </c>
      <c r="AU595" s="191" t="s">
        <v>83</v>
      </c>
      <c r="AY595" s="19" t="s">
        <v>174</v>
      </c>
      <c r="BE595" s="192">
        <f>IF(N595="základní",J595,0)</f>
        <v>0</v>
      </c>
      <c r="BF595" s="192">
        <f>IF(N595="snížená",J595,0)</f>
        <v>0</v>
      </c>
      <c r="BG595" s="192">
        <f>IF(N595="zákl. přenesená",J595,0)</f>
        <v>0</v>
      </c>
      <c r="BH595" s="192">
        <f>IF(N595="sníž. přenesená",J595,0)</f>
        <v>0</v>
      </c>
      <c r="BI595" s="192">
        <f>IF(N595="nulová",J595,0)</f>
        <v>0</v>
      </c>
      <c r="BJ595" s="19" t="s">
        <v>81</v>
      </c>
      <c r="BK595" s="192">
        <f>ROUND(I595*H595,2)</f>
        <v>0</v>
      </c>
      <c r="BL595" s="19" t="s">
        <v>278</v>
      </c>
      <c r="BM595" s="191" t="s">
        <v>854</v>
      </c>
    </row>
    <row r="596" s="2" customFormat="1">
      <c r="A596" s="38"/>
      <c r="B596" s="39"/>
      <c r="C596" s="38"/>
      <c r="D596" s="193" t="s">
        <v>183</v>
      </c>
      <c r="E596" s="38"/>
      <c r="F596" s="194" t="s">
        <v>855</v>
      </c>
      <c r="G596" s="38"/>
      <c r="H596" s="38"/>
      <c r="I596" s="195"/>
      <c r="J596" s="38"/>
      <c r="K596" s="38"/>
      <c r="L596" s="39"/>
      <c r="M596" s="196"/>
      <c r="N596" s="197"/>
      <c r="O596" s="77"/>
      <c r="P596" s="77"/>
      <c r="Q596" s="77"/>
      <c r="R596" s="77"/>
      <c r="S596" s="77"/>
      <c r="T596" s="7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9" t="s">
        <v>183</v>
      </c>
      <c r="AU596" s="19" t="s">
        <v>83</v>
      </c>
    </row>
    <row r="597" s="12" customFormat="1" ht="22.8" customHeight="1">
      <c r="A597" s="12"/>
      <c r="B597" s="166"/>
      <c r="C597" s="12"/>
      <c r="D597" s="167" t="s">
        <v>72</v>
      </c>
      <c r="E597" s="177" t="s">
        <v>856</v>
      </c>
      <c r="F597" s="177" t="s">
        <v>857</v>
      </c>
      <c r="G597" s="12"/>
      <c r="H597" s="12"/>
      <c r="I597" s="169"/>
      <c r="J597" s="178">
        <f>BK597</f>
        <v>0</v>
      </c>
      <c r="K597" s="12"/>
      <c r="L597" s="166"/>
      <c r="M597" s="171"/>
      <c r="N597" s="172"/>
      <c r="O597" s="172"/>
      <c r="P597" s="173">
        <f>SUM(P598:P789)</f>
        <v>0</v>
      </c>
      <c r="Q597" s="172"/>
      <c r="R597" s="173">
        <f>SUM(R598:R789)</f>
        <v>0</v>
      </c>
      <c r="S597" s="172"/>
      <c r="T597" s="174">
        <f>SUM(T598:T789)</f>
        <v>0</v>
      </c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R597" s="167" t="s">
        <v>83</v>
      </c>
      <c r="AT597" s="175" t="s">
        <v>72</v>
      </c>
      <c r="AU597" s="175" t="s">
        <v>81</v>
      </c>
      <c r="AY597" s="167" t="s">
        <v>174</v>
      </c>
      <c r="BK597" s="176">
        <f>SUM(BK598:BK789)</f>
        <v>0</v>
      </c>
    </row>
    <row r="598" s="2" customFormat="1" ht="24.15" customHeight="1">
      <c r="A598" s="38"/>
      <c r="B598" s="179"/>
      <c r="C598" s="180" t="s">
        <v>858</v>
      </c>
      <c r="D598" s="180" t="s">
        <v>176</v>
      </c>
      <c r="E598" s="181" t="s">
        <v>859</v>
      </c>
      <c r="F598" s="182" t="s">
        <v>860</v>
      </c>
      <c r="G598" s="183" t="s">
        <v>202</v>
      </c>
      <c r="H598" s="184">
        <v>1</v>
      </c>
      <c r="I598" s="185"/>
      <c r="J598" s="186">
        <f>ROUND(I598*H598,2)</f>
        <v>0</v>
      </c>
      <c r="K598" s="182" t="s">
        <v>1</v>
      </c>
      <c r="L598" s="39"/>
      <c r="M598" s="187" t="s">
        <v>1</v>
      </c>
      <c r="N598" s="188" t="s">
        <v>38</v>
      </c>
      <c r="O598" s="77"/>
      <c r="P598" s="189">
        <f>O598*H598</f>
        <v>0</v>
      </c>
      <c r="Q598" s="189">
        <v>0</v>
      </c>
      <c r="R598" s="189">
        <f>Q598*H598</f>
        <v>0</v>
      </c>
      <c r="S598" s="189">
        <v>0</v>
      </c>
      <c r="T598" s="190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191" t="s">
        <v>278</v>
      </c>
      <c r="AT598" s="191" t="s">
        <v>176</v>
      </c>
      <c r="AU598" s="191" t="s">
        <v>83</v>
      </c>
      <c r="AY598" s="19" t="s">
        <v>174</v>
      </c>
      <c r="BE598" s="192">
        <f>IF(N598="základní",J598,0)</f>
        <v>0</v>
      </c>
      <c r="BF598" s="192">
        <f>IF(N598="snížená",J598,0)</f>
        <v>0</v>
      </c>
      <c r="BG598" s="192">
        <f>IF(N598="zákl. přenesená",J598,0)</f>
        <v>0</v>
      </c>
      <c r="BH598" s="192">
        <f>IF(N598="sníž. přenesená",J598,0)</f>
        <v>0</v>
      </c>
      <c r="BI598" s="192">
        <f>IF(N598="nulová",J598,0)</f>
        <v>0</v>
      </c>
      <c r="BJ598" s="19" t="s">
        <v>81</v>
      </c>
      <c r="BK598" s="192">
        <f>ROUND(I598*H598,2)</f>
        <v>0</v>
      </c>
      <c r="BL598" s="19" t="s">
        <v>278</v>
      </c>
      <c r="BM598" s="191" t="s">
        <v>861</v>
      </c>
    </row>
    <row r="599" s="2" customFormat="1">
      <c r="A599" s="38"/>
      <c r="B599" s="39"/>
      <c r="C599" s="38"/>
      <c r="D599" s="193" t="s">
        <v>183</v>
      </c>
      <c r="E599" s="38"/>
      <c r="F599" s="194" t="s">
        <v>860</v>
      </c>
      <c r="G599" s="38"/>
      <c r="H599" s="38"/>
      <c r="I599" s="195"/>
      <c r="J599" s="38"/>
      <c r="K599" s="38"/>
      <c r="L599" s="39"/>
      <c r="M599" s="196"/>
      <c r="N599" s="197"/>
      <c r="O599" s="77"/>
      <c r="P599" s="77"/>
      <c r="Q599" s="77"/>
      <c r="R599" s="77"/>
      <c r="S599" s="77"/>
      <c r="T599" s="7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T599" s="19" t="s">
        <v>183</v>
      </c>
      <c r="AU599" s="19" t="s">
        <v>83</v>
      </c>
    </row>
    <row r="600" s="2" customFormat="1">
      <c r="A600" s="38"/>
      <c r="B600" s="39"/>
      <c r="C600" s="38"/>
      <c r="D600" s="193" t="s">
        <v>710</v>
      </c>
      <c r="E600" s="38"/>
      <c r="F600" s="231" t="s">
        <v>862</v>
      </c>
      <c r="G600" s="38"/>
      <c r="H600" s="38"/>
      <c r="I600" s="195"/>
      <c r="J600" s="38"/>
      <c r="K600" s="38"/>
      <c r="L600" s="39"/>
      <c r="M600" s="196"/>
      <c r="N600" s="197"/>
      <c r="O600" s="77"/>
      <c r="P600" s="77"/>
      <c r="Q600" s="77"/>
      <c r="R600" s="77"/>
      <c r="S600" s="77"/>
      <c r="T600" s="7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T600" s="19" t="s">
        <v>710</v>
      </c>
      <c r="AU600" s="19" t="s">
        <v>83</v>
      </c>
    </row>
    <row r="601" s="15" customFormat="1">
      <c r="A601" s="15"/>
      <c r="B601" s="214"/>
      <c r="C601" s="15"/>
      <c r="D601" s="193" t="s">
        <v>185</v>
      </c>
      <c r="E601" s="215" t="s">
        <v>1</v>
      </c>
      <c r="F601" s="216" t="s">
        <v>863</v>
      </c>
      <c r="G601" s="15"/>
      <c r="H601" s="215" t="s">
        <v>1</v>
      </c>
      <c r="I601" s="217"/>
      <c r="J601" s="15"/>
      <c r="K601" s="15"/>
      <c r="L601" s="214"/>
      <c r="M601" s="218"/>
      <c r="N601" s="219"/>
      <c r="O601" s="219"/>
      <c r="P601" s="219"/>
      <c r="Q601" s="219"/>
      <c r="R601" s="219"/>
      <c r="S601" s="219"/>
      <c r="T601" s="220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15" t="s">
        <v>185</v>
      </c>
      <c r="AU601" s="215" t="s">
        <v>83</v>
      </c>
      <c r="AV601" s="15" t="s">
        <v>81</v>
      </c>
      <c r="AW601" s="15" t="s">
        <v>30</v>
      </c>
      <c r="AX601" s="15" t="s">
        <v>73</v>
      </c>
      <c r="AY601" s="215" t="s">
        <v>174</v>
      </c>
    </row>
    <row r="602" s="13" customFormat="1">
      <c r="A602" s="13"/>
      <c r="B602" s="198"/>
      <c r="C602" s="13"/>
      <c r="D602" s="193" t="s">
        <v>185</v>
      </c>
      <c r="E602" s="199" t="s">
        <v>1</v>
      </c>
      <c r="F602" s="200" t="s">
        <v>864</v>
      </c>
      <c r="G602" s="13"/>
      <c r="H602" s="201">
        <v>1</v>
      </c>
      <c r="I602" s="202"/>
      <c r="J602" s="13"/>
      <c r="K602" s="13"/>
      <c r="L602" s="198"/>
      <c r="M602" s="203"/>
      <c r="N602" s="204"/>
      <c r="O602" s="204"/>
      <c r="P602" s="204"/>
      <c r="Q602" s="204"/>
      <c r="R602" s="204"/>
      <c r="S602" s="204"/>
      <c r="T602" s="205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99" t="s">
        <v>185</v>
      </c>
      <c r="AU602" s="199" t="s">
        <v>83</v>
      </c>
      <c r="AV602" s="13" t="s">
        <v>83</v>
      </c>
      <c r="AW602" s="13" t="s">
        <v>30</v>
      </c>
      <c r="AX602" s="13" t="s">
        <v>81</v>
      </c>
      <c r="AY602" s="199" t="s">
        <v>174</v>
      </c>
    </row>
    <row r="603" s="2" customFormat="1" ht="37.8" customHeight="1">
      <c r="A603" s="38"/>
      <c r="B603" s="179"/>
      <c r="C603" s="180" t="s">
        <v>865</v>
      </c>
      <c r="D603" s="180" t="s">
        <v>176</v>
      </c>
      <c r="E603" s="181" t="s">
        <v>866</v>
      </c>
      <c r="F603" s="182" t="s">
        <v>867</v>
      </c>
      <c r="G603" s="183" t="s">
        <v>202</v>
      </c>
      <c r="H603" s="184">
        <v>12</v>
      </c>
      <c r="I603" s="185"/>
      <c r="J603" s="186">
        <f>ROUND(I603*H603,2)</f>
        <v>0</v>
      </c>
      <c r="K603" s="182" t="s">
        <v>1</v>
      </c>
      <c r="L603" s="39"/>
      <c r="M603" s="187" t="s">
        <v>1</v>
      </c>
      <c r="N603" s="188" t="s">
        <v>38</v>
      </c>
      <c r="O603" s="77"/>
      <c r="P603" s="189">
        <f>O603*H603</f>
        <v>0</v>
      </c>
      <c r="Q603" s="189">
        <v>0</v>
      </c>
      <c r="R603" s="189">
        <f>Q603*H603</f>
        <v>0</v>
      </c>
      <c r="S603" s="189">
        <v>0</v>
      </c>
      <c r="T603" s="190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191" t="s">
        <v>278</v>
      </c>
      <c r="AT603" s="191" t="s">
        <v>176</v>
      </c>
      <c r="AU603" s="191" t="s">
        <v>83</v>
      </c>
      <c r="AY603" s="19" t="s">
        <v>174</v>
      </c>
      <c r="BE603" s="192">
        <f>IF(N603="základní",J603,0)</f>
        <v>0</v>
      </c>
      <c r="BF603" s="192">
        <f>IF(N603="snížená",J603,0)</f>
        <v>0</v>
      </c>
      <c r="BG603" s="192">
        <f>IF(N603="zákl. přenesená",J603,0)</f>
        <v>0</v>
      </c>
      <c r="BH603" s="192">
        <f>IF(N603="sníž. přenesená",J603,0)</f>
        <v>0</v>
      </c>
      <c r="BI603" s="192">
        <f>IF(N603="nulová",J603,0)</f>
        <v>0</v>
      </c>
      <c r="BJ603" s="19" t="s">
        <v>81</v>
      </c>
      <c r="BK603" s="192">
        <f>ROUND(I603*H603,2)</f>
        <v>0</v>
      </c>
      <c r="BL603" s="19" t="s">
        <v>278</v>
      </c>
      <c r="BM603" s="191" t="s">
        <v>868</v>
      </c>
    </row>
    <row r="604" s="2" customFormat="1">
      <c r="A604" s="38"/>
      <c r="B604" s="39"/>
      <c r="C604" s="38"/>
      <c r="D604" s="193" t="s">
        <v>183</v>
      </c>
      <c r="E604" s="38"/>
      <c r="F604" s="194" t="s">
        <v>867</v>
      </c>
      <c r="G604" s="38"/>
      <c r="H604" s="38"/>
      <c r="I604" s="195"/>
      <c r="J604" s="38"/>
      <c r="K604" s="38"/>
      <c r="L604" s="39"/>
      <c r="M604" s="196"/>
      <c r="N604" s="197"/>
      <c r="O604" s="77"/>
      <c r="P604" s="77"/>
      <c r="Q604" s="77"/>
      <c r="R604" s="77"/>
      <c r="S604" s="77"/>
      <c r="T604" s="7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9" t="s">
        <v>183</v>
      </c>
      <c r="AU604" s="19" t="s">
        <v>83</v>
      </c>
    </row>
    <row r="605" s="2" customFormat="1">
      <c r="A605" s="38"/>
      <c r="B605" s="39"/>
      <c r="C605" s="38"/>
      <c r="D605" s="193" t="s">
        <v>710</v>
      </c>
      <c r="E605" s="38"/>
      <c r="F605" s="231" t="s">
        <v>869</v>
      </c>
      <c r="G605" s="38"/>
      <c r="H605" s="38"/>
      <c r="I605" s="195"/>
      <c r="J605" s="38"/>
      <c r="K605" s="38"/>
      <c r="L605" s="39"/>
      <c r="M605" s="196"/>
      <c r="N605" s="197"/>
      <c r="O605" s="77"/>
      <c r="P605" s="77"/>
      <c r="Q605" s="77"/>
      <c r="R605" s="77"/>
      <c r="S605" s="77"/>
      <c r="T605" s="7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9" t="s">
        <v>710</v>
      </c>
      <c r="AU605" s="19" t="s">
        <v>83</v>
      </c>
    </row>
    <row r="606" s="15" customFormat="1">
      <c r="A606" s="15"/>
      <c r="B606" s="214"/>
      <c r="C606" s="15"/>
      <c r="D606" s="193" t="s">
        <v>185</v>
      </c>
      <c r="E606" s="215" t="s">
        <v>1</v>
      </c>
      <c r="F606" s="216" t="s">
        <v>870</v>
      </c>
      <c r="G606" s="15"/>
      <c r="H606" s="215" t="s">
        <v>1</v>
      </c>
      <c r="I606" s="217"/>
      <c r="J606" s="15"/>
      <c r="K606" s="15"/>
      <c r="L606" s="214"/>
      <c r="M606" s="218"/>
      <c r="N606" s="219"/>
      <c r="O606" s="219"/>
      <c r="P606" s="219"/>
      <c r="Q606" s="219"/>
      <c r="R606" s="219"/>
      <c r="S606" s="219"/>
      <c r="T606" s="220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15" t="s">
        <v>185</v>
      </c>
      <c r="AU606" s="215" t="s">
        <v>83</v>
      </c>
      <c r="AV606" s="15" t="s">
        <v>81</v>
      </c>
      <c r="AW606" s="15" t="s">
        <v>30</v>
      </c>
      <c r="AX606" s="15" t="s">
        <v>73</v>
      </c>
      <c r="AY606" s="215" t="s">
        <v>174</v>
      </c>
    </row>
    <row r="607" s="13" customFormat="1">
      <c r="A607" s="13"/>
      <c r="B607" s="198"/>
      <c r="C607" s="13"/>
      <c r="D607" s="193" t="s">
        <v>185</v>
      </c>
      <c r="E607" s="199" t="s">
        <v>1</v>
      </c>
      <c r="F607" s="200" t="s">
        <v>871</v>
      </c>
      <c r="G607" s="13"/>
      <c r="H607" s="201">
        <v>12</v>
      </c>
      <c r="I607" s="202"/>
      <c r="J607" s="13"/>
      <c r="K607" s="13"/>
      <c r="L607" s="198"/>
      <c r="M607" s="203"/>
      <c r="N607" s="204"/>
      <c r="O607" s="204"/>
      <c r="P607" s="204"/>
      <c r="Q607" s="204"/>
      <c r="R607" s="204"/>
      <c r="S607" s="204"/>
      <c r="T607" s="20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99" t="s">
        <v>185</v>
      </c>
      <c r="AU607" s="199" t="s">
        <v>83</v>
      </c>
      <c r="AV607" s="13" t="s">
        <v>83</v>
      </c>
      <c r="AW607" s="13" t="s">
        <v>30</v>
      </c>
      <c r="AX607" s="13" t="s">
        <v>81</v>
      </c>
      <c r="AY607" s="199" t="s">
        <v>174</v>
      </c>
    </row>
    <row r="608" s="2" customFormat="1" ht="37.8" customHeight="1">
      <c r="A608" s="38"/>
      <c r="B608" s="179"/>
      <c r="C608" s="180" t="s">
        <v>872</v>
      </c>
      <c r="D608" s="180" t="s">
        <v>176</v>
      </c>
      <c r="E608" s="181" t="s">
        <v>873</v>
      </c>
      <c r="F608" s="182" t="s">
        <v>874</v>
      </c>
      <c r="G608" s="183" t="s">
        <v>202</v>
      </c>
      <c r="H608" s="184">
        <v>2</v>
      </c>
      <c r="I608" s="185"/>
      <c r="J608" s="186">
        <f>ROUND(I608*H608,2)</f>
        <v>0</v>
      </c>
      <c r="K608" s="182" t="s">
        <v>1</v>
      </c>
      <c r="L608" s="39"/>
      <c r="M608" s="187" t="s">
        <v>1</v>
      </c>
      <c r="N608" s="188" t="s">
        <v>38</v>
      </c>
      <c r="O608" s="77"/>
      <c r="P608" s="189">
        <f>O608*H608</f>
        <v>0</v>
      </c>
      <c r="Q608" s="189">
        <v>0</v>
      </c>
      <c r="R608" s="189">
        <f>Q608*H608</f>
        <v>0</v>
      </c>
      <c r="S608" s="189">
        <v>0</v>
      </c>
      <c r="T608" s="190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191" t="s">
        <v>278</v>
      </c>
      <c r="AT608" s="191" t="s">
        <v>176</v>
      </c>
      <c r="AU608" s="191" t="s">
        <v>83</v>
      </c>
      <c r="AY608" s="19" t="s">
        <v>174</v>
      </c>
      <c r="BE608" s="192">
        <f>IF(N608="základní",J608,0)</f>
        <v>0</v>
      </c>
      <c r="BF608" s="192">
        <f>IF(N608="snížená",J608,0)</f>
        <v>0</v>
      </c>
      <c r="BG608" s="192">
        <f>IF(N608="zákl. přenesená",J608,0)</f>
        <v>0</v>
      </c>
      <c r="BH608" s="192">
        <f>IF(N608="sníž. přenesená",J608,0)</f>
        <v>0</v>
      </c>
      <c r="BI608" s="192">
        <f>IF(N608="nulová",J608,0)</f>
        <v>0</v>
      </c>
      <c r="BJ608" s="19" t="s">
        <v>81</v>
      </c>
      <c r="BK608" s="192">
        <f>ROUND(I608*H608,2)</f>
        <v>0</v>
      </c>
      <c r="BL608" s="19" t="s">
        <v>278</v>
      </c>
      <c r="BM608" s="191" t="s">
        <v>875</v>
      </c>
    </row>
    <row r="609" s="2" customFormat="1">
      <c r="A609" s="38"/>
      <c r="B609" s="39"/>
      <c r="C609" s="38"/>
      <c r="D609" s="193" t="s">
        <v>183</v>
      </c>
      <c r="E609" s="38"/>
      <c r="F609" s="194" t="s">
        <v>874</v>
      </c>
      <c r="G609" s="38"/>
      <c r="H609" s="38"/>
      <c r="I609" s="195"/>
      <c r="J609" s="38"/>
      <c r="K609" s="38"/>
      <c r="L609" s="39"/>
      <c r="M609" s="196"/>
      <c r="N609" s="197"/>
      <c r="O609" s="77"/>
      <c r="P609" s="77"/>
      <c r="Q609" s="77"/>
      <c r="R609" s="77"/>
      <c r="S609" s="77"/>
      <c r="T609" s="7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T609" s="19" t="s">
        <v>183</v>
      </c>
      <c r="AU609" s="19" t="s">
        <v>83</v>
      </c>
    </row>
    <row r="610" s="2" customFormat="1">
      <c r="A610" s="38"/>
      <c r="B610" s="39"/>
      <c r="C610" s="38"/>
      <c r="D610" s="193" t="s">
        <v>710</v>
      </c>
      <c r="E610" s="38"/>
      <c r="F610" s="231" t="s">
        <v>869</v>
      </c>
      <c r="G610" s="38"/>
      <c r="H610" s="38"/>
      <c r="I610" s="195"/>
      <c r="J610" s="38"/>
      <c r="K610" s="38"/>
      <c r="L610" s="39"/>
      <c r="M610" s="196"/>
      <c r="N610" s="197"/>
      <c r="O610" s="77"/>
      <c r="P610" s="77"/>
      <c r="Q610" s="77"/>
      <c r="R610" s="77"/>
      <c r="S610" s="77"/>
      <c r="T610" s="7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T610" s="19" t="s">
        <v>710</v>
      </c>
      <c r="AU610" s="19" t="s">
        <v>83</v>
      </c>
    </row>
    <row r="611" s="15" customFormat="1">
      <c r="A611" s="15"/>
      <c r="B611" s="214"/>
      <c r="C611" s="15"/>
      <c r="D611" s="193" t="s">
        <v>185</v>
      </c>
      <c r="E611" s="215" t="s">
        <v>1</v>
      </c>
      <c r="F611" s="216" t="s">
        <v>870</v>
      </c>
      <c r="G611" s="15"/>
      <c r="H611" s="215" t="s">
        <v>1</v>
      </c>
      <c r="I611" s="217"/>
      <c r="J611" s="15"/>
      <c r="K611" s="15"/>
      <c r="L611" s="214"/>
      <c r="M611" s="218"/>
      <c r="N611" s="219"/>
      <c r="O611" s="219"/>
      <c r="P611" s="219"/>
      <c r="Q611" s="219"/>
      <c r="R611" s="219"/>
      <c r="S611" s="219"/>
      <c r="T611" s="220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15" t="s">
        <v>185</v>
      </c>
      <c r="AU611" s="215" t="s">
        <v>83</v>
      </c>
      <c r="AV611" s="15" t="s">
        <v>81</v>
      </c>
      <c r="AW611" s="15" t="s">
        <v>30</v>
      </c>
      <c r="AX611" s="15" t="s">
        <v>73</v>
      </c>
      <c r="AY611" s="215" t="s">
        <v>174</v>
      </c>
    </row>
    <row r="612" s="13" customFormat="1">
      <c r="A612" s="13"/>
      <c r="B612" s="198"/>
      <c r="C612" s="13"/>
      <c r="D612" s="193" t="s">
        <v>185</v>
      </c>
      <c r="E612" s="199" t="s">
        <v>1</v>
      </c>
      <c r="F612" s="200" t="s">
        <v>876</v>
      </c>
      <c r="G612" s="13"/>
      <c r="H612" s="201">
        <v>2</v>
      </c>
      <c r="I612" s="202"/>
      <c r="J612" s="13"/>
      <c r="K612" s="13"/>
      <c r="L612" s="198"/>
      <c r="M612" s="203"/>
      <c r="N612" s="204"/>
      <c r="O612" s="204"/>
      <c r="P612" s="204"/>
      <c r="Q612" s="204"/>
      <c r="R612" s="204"/>
      <c r="S612" s="204"/>
      <c r="T612" s="205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199" t="s">
        <v>185</v>
      </c>
      <c r="AU612" s="199" t="s">
        <v>83</v>
      </c>
      <c r="AV612" s="13" t="s">
        <v>83</v>
      </c>
      <c r="AW612" s="13" t="s">
        <v>30</v>
      </c>
      <c r="AX612" s="13" t="s">
        <v>81</v>
      </c>
      <c r="AY612" s="199" t="s">
        <v>174</v>
      </c>
    </row>
    <row r="613" s="2" customFormat="1" ht="37.8" customHeight="1">
      <c r="A613" s="38"/>
      <c r="B613" s="179"/>
      <c r="C613" s="180" t="s">
        <v>877</v>
      </c>
      <c r="D613" s="180" t="s">
        <v>176</v>
      </c>
      <c r="E613" s="181" t="s">
        <v>878</v>
      </c>
      <c r="F613" s="182" t="s">
        <v>879</v>
      </c>
      <c r="G613" s="183" t="s">
        <v>202</v>
      </c>
      <c r="H613" s="184">
        <v>8</v>
      </c>
      <c r="I613" s="185"/>
      <c r="J613" s="186">
        <f>ROUND(I613*H613,2)</f>
        <v>0</v>
      </c>
      <c r="K613" s="182" t="s">
        <v>1</v>
      </c>
      <c r="L613" s="39"/>
      <c r="M613" s="187" t="s">
        <v>1</v>
      </c>
      <c r="N613" s="188" t="s">
        <v>38</v>
      </c>
      <c r="O613" s="77"/>
      <c r="P613" s="189">
        <f>O613*H613</f>
        <v>0</v>
      </c>
      <c r="Q613" s="189">
        <v>0</v>
      </c>
      <c r="R613" s="189">
        <f>Q613*H613</f>
        <v>0</v>
      </c>
      <c r="S613" s="189">
        <v>0</v>
      </c>
      <c r="T613" s="190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191" t="s">
        <v>278</v>
      </c>
      <c r="AT613" s="191" t="s">
        <v>176</v>
      </c>
      <c r="AU613" s="191" t="s">
        <v>83</v>
      </c>
      <c r="AY613" s="19" t="s">
        <v>174</v>
      </c>
      <c r="BE613" s="192">
        <f>IF(N613="základní",J613,0)</f>
        <v>0</v>
      </c>
      <c r="BF613" s="192">
        <f>IF(N613="snížená",J613,0)</f>
        <v>0</v>
      </c>
      <c r="BG613" s="192">
        <f>IF(N613="zákl. přenesená",J613,0)</f>
        <v>0</v>
      </c>
      <c r="BH613" s="192">
        <f>IF(N613="sníž. přenesená",J613,0)</f>
        <v>0</v>
      </c>
      <c r="BI613" s="192">
        <f>IF(N613="nulová",J613,0)</f>
        <v>0</v>
      </c>
      <c r="BJ613" s="19" t="s">
        <v>81</v>
      </c>
      <c r="BK613" s="192">
        <f>ROUND(I613*H613,2)</f>
        <v>0</v>
      </c>
      <c r="BL613" s="19" t="s">
        <v>278</v>
      </c>
      <c r="BM613" s="191" t="s">
        <v>880</v>
      </c>
    </row>
    <row r="614" s="2" customFormat="1">
      <c r="A614" s="38"/>
      <c r="B614" s="39"/>
      <c r="C614" s="38"/>
      <c r="D614" s="193" t="s">
        <v>183</v>
      </c>
      <c r="E614" s="38"/>
      <c r="F614" s="194" t="s">
        <v>879</v>
      </c>
      <c r="G614" s="38"/>
      <c r="H614" s="38"/>
      <c r="I614" s="195"/>
      <c r="J614" s="38"/>
      <c r="K614" s="38"/>
      <c r="L614" s="39"/>
      <c r="M614" s="196"/>
      <c r="N614" s="197"/>
      <c r="O614" s="77"/>
      <c r="P614" s="77"/>
      <c r="Q614" s="77"/>
      <c r="R614" s="77"/>
      <c r="S614" s="77"/>
      <c r="T614" s="7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T614" s="19" t="s">
        <v>183</v>
      </c>
      <c r="AU614" s="19" t="s">
        <v>83</v>
      </c>
    </row>
    <row r="615" s="2" customFormat="1">
      <c r="A615" s="38"/>
      <c r="B615" s="39"/>
      <c r="C615" s="38"/>
      <c r="D615" s="193" t="s">
        <v>710</v>
      </c>
      <c r="E615" s="38"/>
      <c r="F615" s="231" t="s">
        <v>869</v>
      </c>
      <c r="G615" s="38"/>
      <c r="H615" s="38"/>
      <c r="I615" s="195"/>
      <c r="J615" s="38"/>
      <c r="K615" s="38"/>
      <c r="L615" s="39"/>
      <c r="M615" s="196"/>
      <c r="N615" s="197"/>
      <c r="O615" s="77"/>
      <c r="P615" s="77"/>
      <c r="Q615" s="77"/>
      <c r="R615" s="77"/>
      <c r="S615" s="77"/>
      <c r="T615" s="7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T615" s="19" t="s">
        <v>710</v>
      </c>
      <c r="AU615" s="19" t="s">
        <v>83</v>
      </c>
    </row>
    <row r="616" s="15" customFormat="1">
      <c r="A616" s="15"/>
      <c r="B616" s="214"/>
      <c r="C616" s="15"/>
      <c r="D616" s="193" t="s">
        <v>185</v>
      </c>
      <c r="E616" s="215" t="s">
        <v>1</v>
      </c>
      <c r="F616" s="216" t="s">
        <v>870</v>
      </c>
      <c r="G616" s="15"/>
      <c r="H616" s="215" t="s">
        <v>1</v>
      </c>
      <c r="I616" s="217"/>
      <c r="J616" s="15"/>
      <c r="K616" s="15"/>
      <c r="L616" s="214"/>
      <c r="M616" s="218"/>
      <c r="N616" s="219"/>
      <c r="O616" s="219"/>
      <c r="P616" s="219"/>
      <c r="Q616" s="219"/>
      <c r="R616" s="219"/>
      <c r="S616" s="219"/>
      <c r="T616" s="220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15" t="s">
        <v>185</v>
      </c>
      <c r="AU616" s="215" t="s">
        <v>83</v>
      </c>
      <c r="AV616" s="15" t="s">
        <v>81</v>
      </c>
      <c r="AW616" s="15" t="s">
        <v>30</v>
      </c>
      <c r="AX616" s="15" t="s">
        <v>73</v>
      </c>
      <c r="AY616" s="215" t="s">
        <v>174</v>
      </c>
    </row>
    <row r="617" s="13" customFormat="1">
      <c r="A617" s="13"/>
      <c r="B617" s="198"/>
      <c r="C617" s="13"/>
      <c r="D617" s="193" t="s">
        <v>185</v>
      </c>
      <c r="E617" s="199" t="s">
        <v>1</v>
      </c>
      <c r="F617" s="200" t="s">
        <v>881</v>
      </c>
      <c r="G617" s="13"/>
      <c r="H617" s="201">
        <v>8</v>
      </c>
      <c r="I617" s="202"/>
      <c r="J617" s="13"/>
      <c r="K617" s="13"/>
      <c r="L617" s="198"/>
      <c r="M617" s="203"/>
      <c r="N617" s="204"/>
      <c r="O617" s="204"/>
      <c r="P617" s="204"/>
      <c r="Q617" s="204"/>
      <c r="R617" s="204"/>
      <c r="S617" s="204"/>
      <c r="T617" s="205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199" t="s">
        <v>185</v>
      </c>
      <c r="AU617" s="199" t="s">
        <v>83</v>
      </c>
      <c r="AV617" s="13" t="s">
        <v>83</v>
      </c>
      <c r="AW617" s="13" t="s">
        <v>30</v>
      </c>
      <c r="AX617" s="13" t="s">
        <v>81</v>
      </c>
      <c r="AY617" s="199" t="s">
        <v>174</v>
      </c>
    </row>
    <row r="618" s="2" customFormat="1" ht="37.8" customHeight="1">
      <c r="A618" s="38"/>
      <c r="B618" s="179"/>
      <c r="C618" s="180" t="s">
        <v>882</v>
      </c>
      <c r="D618" s="180" t="s">
        <v>176</v>
      </c>
      <c r="E618" s="181" t="s">
        <v>883</v>
      </c>
      <c r="F618" s="182" t="s">
        <v>884</v>
      </c>
      <c r="G618" s="183" t="s">
        <v>202</v>
      </c>
      <c r="H618" s="184">
        <v>4</v>
      </c>
      <c r="I618" s="185"/>
      <c r="J618" s="186">
        <f>ROUND(I618*H618,2)</f>
        <v>0</v>
      </c>
      <c r="K618" s="182" t="s">
        <v>1</v>
      </c>
      <c r="L618" s="39"/>
      <c r="M618" s="187" t="s">
        <v>1</v>
      </c>
      <c r="N618" s="188" t="s">
        <v>38</v>
      </c>
      <c r="O618" s="77"/>
      <c r="P618" s="189">
        <f>O618*H618</f>
        <v>0</v>
      </c>
      <c r="Q618" s="189">
        <v>0</v>
      </c>
      <c r="R618" s="189">
        <f>Q618*H618</f>
        <v>0</v>
      </c>
      <c r="S618" s="189">
        <v>0</v>
      </c>
      <c r="T618" s="190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191" t="s">
        <v>278</v>
      </c>
      <c r="AT618" s="191" t="s">
        <v>176</v>
      </c>
      <c r="AU618" s="191" t="s">
        <v>83</v>
      </c>
      <c r="AY618" s="19" t="s">
        <v>174</v>
      </c>
      <c r="BE618" s="192">
        <f>IF(N618="základní",J618,0)</f>
        <v>0</v>
      </c>
      <c r="BF618" s="192">
        <f>IF(N618="snížená",J618,0)</f>
        <v>0</v>
      </c>
      <c r="BG618" s="192">
        <f>IF(N618="zákl. přenesená",J618,0)</f>
        <v>0</v>
      </c>
      <c r="BH618" s="192">
        <f>IF(N618="sníž. přenesená",J618,0)</f>
        <v>0</v>
      </c>
      <c r="BI618" s="192">
        <f>IF(N618="nulová",J618,0)</f>
        <v>0</v>
      </c>
      <c r="BJ618" s="19" t="s">
        <v>81</v>
      </c>
      <c r="BK618" s="192">
        <f>ROUND(I618*H618,2)</f>
        <v>0</v>
      </c>
      <c r="BL618" s="19" t="s">
        <v>278</v>
      </c>
      <c r="BM618" s="191" t="s">
        <v>885</v>
      </c>
    </row>
    <row r="619" s="2" customFormat="1">
      <c r="A619" s="38"/>
      <c r="B619" s="39"/>
      <c r="C619" s="38"/>
      <c r="D619" s="193" t="s">
        <v>183</v>
      </c>
      <c r="E619" s="38"/>
      <c r="F619" s="194" t="s">
        <v>884</v>
      </c>
      <c r="G619" s="38"/>
      <c r="H619" s="38"/>
      <c r="I619" s="195"/>
      <c r="J619" s="38"/>
      <c r="K619" s="38"/>
      <c r="L619" s="39"/>
      <c r="M619" s="196"/>
      <c r="N619" s="197"/>
      <c r="O619" s="77"/>
      <c r="P619" s="77"/>
      <c r="Q619" s="77"/>
      <c r="R619" s="77"/>
      <c r="S619" s="77"/>
      <c r="T619" s="7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T619" s="19" t="s">
        <v>183</v>
      </c>
      <c r="AU619" s="19" t="s">
        <v>83</v>
      </c>
    </row>
    <row r="620" s="2" customFormat="1">
      <c r="A620" s="38"/>
      <c r="B620" s="39"/>
      <c r="C620" s="38"/>
      <c r="D620" s="193" t="s">
        <v>710</v>
      </c>
      <c r="E620" s="38"/>
      <c r="F620" s="231" t="s">
        <v>869</v>
      </c>
      <c r="G620" s="38"/>
      <c r="H620" s="38"/>
      <c r="I620" s="195"/>
      <c r="J620" s="38"/>
      <c r="K620" s="38"/>
      <c r="L620" s="39"/>
      <c r="M620" s="196"/>
      <c r="N620" s="197"/>
      <c r="O620" s="77"/>
      <c r="P620" s="77"/>
      <c r="Q620" s="77"/>
      <c r="R620" s="77"/>
      <c r="S620" s="77"/>
      <c r="T620" s="7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T620" s="19" t="s">
        <v>710</v>
      </c>
      <c r="AU620" s="19" t="s">
        <v>83</v>
      </c>
    </row>
    <row r="621" s="15" customFormat="1">
      <c r="A621" s="15"/>
      <c r="B621" s="214"/>
      <c r="C621" s="15"/>
      <c r="D621" s="193" t="s">
        <v>185</v>
      </c>
      <c r="E621" s="215" t="s">
        <v>1</v>
      </c>
      <c r="F621" s="216" t="s">
        <v>870</v>
      </c>
      <c r="G621" s="15"/>
      <c r="H621" s="215" t="s">
        <v>1</v>
      </c>
      <c r="I621" s="217"/>
      <c r="J621" s="15"/>
      <c r="K621" s="15"/>
      <c r="L621" s="214"/>
      <c r="M621" s="218"/>
      <c r="N621" s="219"/>
      <c r="O621" s="219"/>
      <c r="P621" s="219"/>
      <c r="Q621" s="219"/>
      <c r="R621" s="219"/>
      <c r="S621" s="219"/>
      <c r="T621" s="220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15" t="s">
        <v>185</v>
      </c>
      <c r="AU621" s="215" t="s">
        <v>83</v>
      </c>
      <c r="AV621" s="15" t="s">
        <v>81</v>
      </c>
      <c r="AW621" s="15" t="s">
        <v>30</v>
      </c>
      <c r="AX621" s="15" t="s">
        <v>73</v>
      </c>
      <c r="AY621" s="215" t="s">
        <v>174</v>
      </c>
    </row>
    <row r="622" s="13" customFormat="1">
      <c r="A622" s="13"/>
      <c r="B622" s="198"/>
      <c r="C622" s="13"/>
      <c r="D622" s="193" t="s">
        <v>185</v>
      </c>
      <c r="E622" s="199" t="s">
        <v>1</v>
      </c>
      <c r="F622" s="200" t="s">
        <v>886</v>
      </c>
      <c r="G622" s="13"/>
      <c r="H622" s="201">
        <v>4</v>
      </c>
      <c r="I622" s="202"/>
      <c r="J622" s="13"/>
      <c r="K622" s="13"/>
      <c r="L622" s="198"/>
      <c r="M622" s="203"/>
      <c r="N622" s="204"/>
      <c r="O622" s="204"/>
      <c r="P622" s="204"/>
      <c r="Q622" s="204"/>
      <c r="R622" s="204"/>
      <c r="S622" s="204"/>
      <c r="T622" s="205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199" t="s">
        <v>185</v>
      </c>
      <c r="AU622" s="199" t="s">
        <v>83</v>
      </c>
      <c r="AV622" s="13" t="s">
        <v>83</v>
      </c>
      <c r="AW622" s="13" t="s">
        <v>30</v>
      </c>
      <c r="AX622" s="13" t="s">
        <v>81</v>
      </c>
      <c r="AY622" s="199" t="s">
        <v>174</v>
      </c>
    </row>
    <row r="623" s="2" customFormat="1" ht="37.8" customHeight="1">
      <c r="A623" s="38"/>
      <c r="B623" s="179"/>
      <c r="C623" s="180" t="s">
        <v>887</v>
      </c>
      <c r="D623" s="180" t="s">
        <v>176</v>
      </c>
      <c r="E623" s="181" t="s">
        <v>888</v>
      </c>
      <c r="F623" s="182" t="s">
        <v>889</v>
      </c>
      <c r="G623" s="183" t="s">
        <v>202</v>
      </c>
      <c r="H623" s="184">
        <v>8</v>
      </c>
      <c r="I623" s="185"/>
      <c r="J623" s="186">
        <f>ROUND(I623*H623,2)</f>
        <v>0</v>
      </c>
      <c r="K623" s="182" t="s">
        <v>1</v>
      </c>
      <c r="L623" s="39"/>
      <c r="M623" s="187" t="s">
        <v>1</v>
      </c>
      <c r="N623" s="188" t="s">
        <v>38</v>
      </c>
      <c r="O623" s="77"/>
      <c r="P623" s="189">
        <f>O623*H623</f>
        <v>0</v>
      </c>
      <c r="Q623" s="189">
        <v>0</v>
      </c>
      <c r="R623" s="189">
        <f>Q623*H623</f>
        <v>0</v>
      </c>
      <c r="S623" s="189">
        <v>0</v>
      </c>
      <c r="T623" s="190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191" t="s">
        <v>278</v>
      </c>
      <c r="AT623" s="191" t="s">
        <v>176</v>
      </c>
      <c r="AU623" s="191" t="s">
        <v>83</v>
      </c>
      <c r="AY623" s="19" t="s">
        <v>174</v>
      </c>
      <c r="BE623" s="192">
        <f>IF(N623="základní",J623,0)</f>
        <v>0</v>
      </c>
      <c r="BF623" s="192">
        <f>IF(N623="snížená",J623,0)</f>
        <v>0</v>
      </c>
      <c r="BG623" s="192">
        <f>IF(N623="zákl. přenesená",J623,0)</f>
        <v>0</v>
      </c>
      <c r="BH623" s="192">
        <f>IF(N623="sníž. přenesená",J623,0)</f>
        <v>0</v>
      </c>
      <c r="BI623" s="192">
        <f>IF(N623="nulová",J623,0)</f>
        <v>0</v>
      </c>
      <c r="BJ623" s="19" t="s">
        <v>81</v>
      </c>
      <c r="BK623" s="192">
        <f>ROUND(I623*H623,2)</f>
        <v>0</v>
      </c>
      <c r="BL623" s="19" t="s">
        <v>278</v>
      </c>
      <c r="BM623" s="191" t="s">
        <v>890</v>
      </c>
    </row>
    <row r="624" s="2" customFormat="1">
      <c r="A624" s="38"/>
      <c r="B624" s="39"/>
      <c r="C624" s="38"/>
      <c r="D624" s="193" t="s">
        <v>183</v>
      </c>
      <c r="E624" s="38"/>
      <c r="F624" s="194" t="s">
        <v>889</v>
      </c>
      <c r="G624" s="38"/>
      <c r="H624" s="38"/>
      <c r="I624" s="195"/>
      <c r="J624" s="38"/>
      <c r="K624" s="38"/>
      <c r="L624" s="39"/>
      <c r="M624" s="196"/>
      <c r="N624" s="197"/>
      <c r="O624" s="77"/>
      <c r="P624" s="77"/>
      <c r="Q624" s="77"/>
      <c r="R624" s="77"/>
      <c r="S624" s="77"/>
      <c r="T624" s="7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T624" s="19" t="s">
        <v>183</v>
      </c>
      <c r="AU624" s="19" t="s">
        <v>83</v>
      </c>
    </row>
    <row r="625" s="2" customFormat="1">
      <c r="A625" s="38"/>
      <c r="B625" s="39"/>
      <c r="C625" s="38"/>
      <c r="D625" s="193" t="s">
        <v>710</v>
      </c>
      <c r="E625" s="38"/>
      <c r="F625" s="231" t="s">
        <v>869</v>
      </c>
      <c r="G625" s="38"/>
      <c r="H625" s="38"/>
      <c r="I625" s="195"/>
      <c r="J625" s="38"/>
      <c r="K625" s="38"/>
      <c r="L625" s="39"/>
      <c r="M625" s="196"/>
      <c r="N625" s="197"/>
      <c r="O625" s="77"/>
      <c r="P625" s="77"/>
      <c r="Q625" s="77"/>
      <c r="R625" s="77"/>
      <c r="S625" s="77"/>
      <c r="T625" s="7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T625" s="19" t="s">
        <v>710</v>
      </c>
      <c r="AU625" s="19" t="s">
        <v>83</v>
      </c>
    </row>
    <row r="626" s="15" customFormat="1">
      <c r="A626" s="15"/>
      <c r="B626" s="214"/>
      <c r="C626" s="15"/>
      <c r="D626" s="193" t="s">
        <v>185</v>
      </c>
      <c r="E626" s="215" t="s">
        <v>1</v>
      </c>
      <c r="F626" s="216" t="s">
        <v>870</v>
      </c>
      <c r="G626" s="15"/>
      <c r="H626" s="215" t="s">
        <v>1</v>
      </c>
      <c r="I626" s="217"/>
      <c r="J626" s="15"/>
      <c r="K626" s="15"/>
      <c r="L626" s="214"/>
      <c r="M626" s="218"/>
      <c r="N626" s="219"/>
      <c r="O626" s="219"/>
      <c r="P626" s="219"/>
      <c r="Q626" s="219"/>
      <c r="R626" s="219"/>
      <c r="S626" s="219"/>
      <c r="T626" s="220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15" t="s">
        <v>185</v>
      </c>
      <c r="AU626" s="215" t="s">
        <v>83</v>
      </c>
      <c r="AV626" s="15" t="s">
        <v>81</v>
      </c>
      <c r="AW626" s="15" t="s">
        <v>30</v>
      </c>
      <c r="AX626" s="15" t="s">
        <v>73</v>
      </c>
      <c r="AY626" s="215" t="s">
        <v>174</v>
      </c>
    </row>
    <row r="627" s="13" customFormat="1">
      <c r="A627" s="13"/>
      <c r="B627" s="198"/>
      <c r="C627" s="13"/>
      <c r="D627" s="193" t="s">
        <v>185</v>
      </c>
      <c r="E627" s="199" t="s">
        <v>1</v>
      </c>
      <c r="F627" s="200" t="s">
        <v>891</v>
      </c>
      <c r="G627" s="13"/>
      <c r="H627" s="201">
        <v>8</v>
      </c>
      <c r="I627" s="202"/>
      <c r="J627" s="13"/>
      <c r="K627" s="13"/>
      <c r="L627" s="198"/>
      <c r="M627" s="203"/>
      <c r="N627" s="204"/>
      <c r="O627" s="204"/>
      <c r="P627" s="204"/>
      <c r="Q627" s="204"/>
      <c r="R627" s="204"/>
      <c r="S627" s="204"/>
      <c r="T627" s="20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199" t="s">
        <v>185</v>
      </c>
      <c r="AU627" s="199" t="s">
        <v>83</v>
      </c>
      <c r="AV627" s="13" t="s">
        <v>83</v>
      </c>
      <c r="AW627" s="13" t="s">
        <v>30</v>
      </c>
      <c r="AX627" s="13" t="s">
        <v>81</v>
      </c>
      <c r="AY627" s="199" t="s">
        <v>174</v>
      </c>
    </row>
    <row r="628" s="2" customFormat="1" ht="37.8" customHeight="1">
      <c r="A628" s="38"/>
      <c r="B628" s="179"/>
      <c r="C628" s="180" t="s">
        <v>892</v>
      </c>
      <c r="D628" s="180" t="s">
        <v>176</v>
      </c>
      <c r="E628" s="181" t="s">
        <v>893</v>
      </c>
      <c r="F628" s="182" t="s">
        <v>894</v>
      </c>
      <c r="G628" s="183" t="s">
        <v>202</v>
      </c>
      <c r="H628" s="184">
        <v>5</v>
      </c>
      <c r="I628" s="185"/>
      <c r="J628" s="186">
        <f>ROUND(I628*H628,2)</f>
        <v>0</v>
      </c>
      <c r="K628" s="182" t="s">
        <v>1</v>
      </c>
      <c r="L628" s="39"/>
      <c r="M628" s="187" t="s">
        <v>1</v>
      </c>
      <c r="N628" s="188" t="s">
        <v>38</v>
      </c>
      <c r="O628" s="77"/>
      <c r="P628" s="189">
        <f>O628*H628</f>
        <v>0</v>
      </c>
      <c r="Q628" s="189">
        <v>0</v>
      </c>
      <c r="R628" s="189">
        <f>Q628*H628</f>
        <v>0</v>
      </c>
      <c r="S628" s="189">
        <v>0</v>
      </c>
      <c r="T628" s="190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191" t="s">
        <v>278</v>
      </c>
      <c r="AT628" s="191" t="s">
        <v>176</v>
      </c>
      <c r="AU628" s="191" t="s">
        <v>83</v>
      </c>
      <c r="AY628" s="19" t="s">
        <v>174</v>
      </c>
      <c r="BE628" s="192">
        <f>IF(N628="základní",J628,0)</f>
        <v>0</v>
      </c>
      <c r="BF628" s="192">
        <f>IF(N628="snížená",J628,0)</f>
        <v>0</v>
      </c>
      <c r="BG628" s="192">
        <f>IF(N628="zákl. přenesená",J628,0)</f>
        <v>0</v>
      </c>
      <c r="BH628" s="192">
        <f>IF(N628="sníž. přenesená",J628,0)</f>
        <v>0</v>
      </c>
      <c r="BI628" s="192">
        <f>IF(N628="nulová",J628,0)</f>
        <v>0</v>
      </c>
      <c r="BJ628" s="19" t="s">
        <v>81</v>
      </c>
      <c r="BK628" s="192">
        <f>ROUND(I628*H628,2)</f>
        <v>0</v>
      </c>
      <c r="BL628" s="19" t="s">
        <v>278</v>
      </c>
      <c r="BM628" s="191" t="s">
        <v>895</v>
      </c>
    </row>
    <row r="629" s="2" customFormat="1">
      <c r="A629" s="38"/>
      <c r="B629" s="39"/>
      <c r="C629" s="38"/>
      <c r="D629" s="193" t="s">
        <v>183</v>
      </c>
      <c r="E629" s="38"/>
      <c r="F629" s="194" t="s">
        <v>894</v>
      </c>
      <c r="G629" s="38"/>
      <c r="H629" s="38"/>
      <c r="I629" s="195"/>
      <c r="J629" s="38"/>
      <c r="K629" s="38"/>
      <c r="L629" s="39"/>
      <c r="M629" s="196"/>
      <c r="N629" s="197"/>
      <c r="O629" s="77"/>
      <c r="P629" s="77"/>
      <c r="Q629" s="77"/>
      <c r="R629" s="77"/>
      <c r="S629" s="77"/>
      <c r="T629" s="7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T629" s="19" t="s">
        <v>183</v>
      </c>
      <c r="AU629" s="19" t="s">
        <v>83</v>
      </c>
    </row>
    <row r="630" s="2" customFormat="1">
      <c r="A630" s="38"/>
      <c r="B630" s="39"/>
      <c r="C630" s="38"/>
      <c r="D630" s="193" t="s">
        <v>710</v>
      </c>
      <c r="E630" s="38"/>
      <c r="F630" s="231" t="s">
        <v>869</v>
      </c>
      <c r="G630" s="38"/>
      <c r="H630" s="38"/>
      <c r="I630" s="195"/>
      <c r="J630" s="38"/>
      <c r="K630" s="38"/>
      <c r="L630" s="39"/>
      <c r="M630" s="196"/>
      <c r="N630" s="197"/>
      <c r="O630" s="77"/>
      <c r="P630" s="77"/>
      <c r="Q630" s="77"/>
      <c r="R630" s="77"/>
      <c r="S630" s="77"/>
      <c r="T630" s="7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9" t="s">
        <v>710</v>
      </c>
      <c r="AU630" s="19" t="s">
        <v>83</v>
      </c>
    </row>
    <row r="631" s="15" customFormat="1">
      <c r="A631" s="15"/>
      <c r="B631" s="214"/>
      <c r="C631" s="15"/>
      <c r="D631" s="193" t="s">
        <v>185</v>
      </c>
      <c r="E631" s="215" t="s">
        <v>1</v>
      </c>
      <c r="F631" s="216" t="s">
        <v>870</v>
      </c>
      <c r="G631" s="15"/>
      <c r="H631" s="215" t="s">
        <v>1</v>
      </c>
      <c r="I631" s="217"/>
      <c r="J631" s="15"/>
      <c r="K631" s="15"/>
      <c r="L631" s="214"/>
      <c r="M631" s="218"/>
      <c r="N631" s="219"/>
      <c r="O631" s="219"/>
      <c r="P631" s="219"/>
      <c r="Q631" s="219"/>
      <c r="R631" s="219"/>
      <c r="S631" s="219"/>
      <c r="T631" s="220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15" t="s">
        <v>185</v>
      </c>
      <c r="AU631" s="215" t="s">
        <v>83</v>
      </c>
      <c r="AV631" s="15" t="s">
        <v>81</v>
      </c>
      <c r="AW631" s="15" t="s">
        <v>30</v>
      </c>
      <c r="AX631" s="15" t="s">
        <v>73</v>
      </c>
      <c r="AY631" s="215" t="s">
        <v>174</v>
      </c>
    </row>
    <row r="632" s="13" customFormat="1">
      <c r="A632" s="13"/>
      <c r="B632" s="198"/>
      <c r="C632" s="13"/>
      <c r="D632" s="193" t="s">
        <v>185</v>
      </c>
      <c r="E632" s="199" t="s">
        <v>1</v>
      </c>
      <c r="F632" s="200" t="s">
        <v>896</v>
      </c>
      <c r="G632" s="13"/>
      <c r="H632" s="201">
        <v>5</v>
      </c>
      <c r="I632" s="202"/>
      <c r="J632" s="13"/>
      <c r="K632" s="13"/>
      <c r="L632" s="198"/>
      <c r="M632" s="203"/>
      <c r="N632" s="204"/>
      <c r="O632" s="204"/>
      <c r="P632" s="204"/>
      <c r="Q632" s="204"/>
      <c r="R632" s="204"/>
      <c r="S632" s="204"/>
      <c r="T632" s="20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99" t="s">
        <v>185</v>
      </c>
      <c r="AU632" s="199" t="s">
        <v>83</v>
      </c>
      <c r="AV632" s="13" t="s">
        <v>83</v>
      </c>
      <c r="AW632" s="13" t="s">
        <v>30</v>
      </c>
      <c r="AX632" s="13" t="s">
        <v>81</v>
      </c>
      <c r="AY632" s="199" t="s">
        <v>174</v>
      </c>
    </row>
    <row r="633" s="2" customFormat="1" ht="37.8" customHeight="1">
      <c r="A633" s="38"/>
      <c r="B633" s="179"/>
      <c r="C633" s="180" t="s">
        <v>897</v>
      </c>
      <c r="D633" s="180" t="s">
        <v>176</v>
      </c>
      <c r="E633" s="181" t="s">
        <v>898</v>
      </c>
      <c r="F633" s="182" t="s">
        <v>899</v>
      </c>
      <c r="G633" s="183" t="s">
        <v>202</v>
      </c>
      <c r="H633" s="184">
        <v>1</v>
      </c>
      <c r="I633" s="185"/>
      <c r="J633" s="186">
        <f>ROUND(I633*H633,2)</f>
        <v>0</v>
      </c>
      <c r="K633" s="182" t="s">
        <v>1</v>
      </c>
      <c r="L633" s="39"/>
      <c r="M633" s="187" t="s">
        <v>1</v>
      </c>
      <c r="N633" s="188" t="s">
        <v>38</v>
      </c>
      <c r="O633" s="77"/>
      <c r="P633" s="189">
        <f>O633*H633</f>
        <v>0</v>
      </c>
      <c r="Q633" s="189">
        <v>0</v>
      </c>
      <c r="R633" s="189">
        <f>Q633*H633</f>
        <v>0</v>
      </c>
      <c r="S633" s="189">
        <v>0</v>
      </c>
      <c r="T633" s="190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191" t="s">
        <v>278</v>
      </c>
      <c r="AT633" s="191" t="s">
        <v>176</v>
      </c>
      <c r="AU633" s="191" t="s">
        <v>83</v>
      </c>
      <c r="AY633" s="19" t="s">
        <v>174</v>
      </c>
      <c r="BE633" s="192">
        <f>IF(N633="základní",J633,0)</f>
        <v>0</v>
      </c>
      <c r="BF633" s="192">
        <f>IF(N633="snížená",J633,0)</f>
        <v>0</v>
      </c>
      <c r="BG633" s="192">
        <f>IF(N633="zákl. přenesená",J633,0)</f>
        <v>0</v>
      </c>
      <c r="BH633" s="192">
        <f>IF(N633="sníž. přenesená",J633,0)</f>
        <v>0</v>
      </c>
      <c r="BI633" s="192">
        <f>IF(N633="nulová",J633,0)</f>
        <v>0</v>
      </c>
      <c r="BJ633" s="19" t="s">
        <v>81</v>
      </c>
      <c r="BK633" s="192">
        <f>ROUND(I633*H633,2)</f>
        <v>0</v>
      </c>
      <c r="BL633" s="19" t="s">
        <v>278</v>
      </c>
      <c r="BM633" s="191" t="s">
        <v>900</v>
      </c>
    </row>
    <row r="634" s="2" customFormat="1">
      <c r="A634" s="38"/>
      <c r="B634" s="39"/>
      <c r="C634" s="38"/>
      <c r="D634" s="193" t="s">
        <v>183</v>
      </c>
      <c r="E634" s="38"/>
      <c r="F634" s="194" t="s">
        <v>899</v>
      </c>
      <c r="G634" s="38"/>
      <c r="H634" s="38"/>
      <c r="I634" s="195"/>
      <c r="J634" s="38"/>
      <c r="K634" s="38"/>
      <c r="L634" s="39"/>
      <c r="M634" s="196"/>
      <c r="N634" s="197"/>
      <c r="O634" s="77"/>
      <c r="P634" s="77"/>
      <c r="Q634" s="77"/>
      <c r="R634" s="77"/>
      <c r="S634" s="77"/>
      <c r="T634" s="7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T634" s="19" t="s">
        <v>183</v>
      </c>
      <c r="AU634" s="19" t="s">
        <v>83</v>
      </c>
    </row>
    <row r="635" s="2" customFormat="1">
      <c r="A635" s="38"/>
      <c r="B635" s="39"/>
      <c r="C635" s="38"/>
      <c r="D635" s="193" t="s">
        <v>710</v>
      </c>
      <c r="E635" s="38"/>
      <c r="F635" s="231" t="s">
        <v>869</v>
      </c>
      <c r="G635" s="38"/>
      <c r="H635" s="38"/>
      <c r="I635" s="195"/>
      <c r="J635" s="38"/>
      <c r="K635" s="38"/>
      <c r="L635" s="39"/>
      <c r="M635" s="196"/>
      <c r="N635" s="197"/>
      <c r="O635" s="77"/>
      <c r="P635" s="77"/>
      <c r="Q635" s="77"/>
      <c r="R635" s="77"/>
      <c r="S635" s="77"/>
      <c r="T635" s="7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T635" s="19" t="s">
        <v>710</v>
      </c>
      <c r="AU635" s="19" t="s">
        <v>83</v>
      </c>
    </row>
    <row r="636" s="15" customFormat="1">
      <c r="A636" s="15"/>
      <c r="B636" s="214"/>
      <c r="C636" s="15"/>
      <c r="D636" s="193" t="s">
        <v>185</v>
      </c>
      <c r="E636" s="215" t="s">
        <v>1</v>
      </c>
      <c r="F636" s="216" t="s">
        <v>870</v>
      </c>
      <c r="G636" s="15"/>
      <c r="H636" s="215" t="s">
        <v>1</v>
      </c>
      <c r="I636" s="217"/>
      <c r="J636" s="15"/>
      <c r="K636" s="15"/>
      <c r="L636" s="214"/>
      <c r="M636" s="218"/>
      <c r="N636" s="219"/>
      <c r="O636" s="219"/>
      <c r="P636" s="219"/>
      <c r="Q636" s="219"/>
      <c r="R636" s="219"/>
      <c r="S636" s="219"/>
      <c r="T636" s="220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15" t="s">
        <v>185</v>
      </c>
      <c r="AU636" s="215" t="s">
        <v>83</v>
      </c>
      <c r="AV636" s="15" t="s">
        <v>81</v>
      </c>
      <c r="AW636" s="15" t="s">
        <v>30</v>
      </c>
      <c r="AX636" s="15" t="s">
        <v>73</v>
      </c>
      <c r="AY636" s="215" t="s">
        <v>174</v>
      </c>
    </row>
    <row r="637" s="13" customFormat="1">
      <c r="A637" s="13"/>
      <c r="B637" s="198"/>
      <c r="C637" s="13"/>
      <c r="D637" s="193" t="s">
        <v>185</v>
      </c>
      <c r="E637" s="199" t="s">
        <v>1</v>
      </c>
      <c r="F637" s="200" t="s">
        <v>901</v>
      </c>
      <c r="G637" s="13"/>
      <c r="H637" s="201">
        <v>1</v>
      </c>
      <c r="I637" s="202"/>
      <c r="J637" s="13"/>
      <c r="K637" s="13"/>
      <c r="L637" s="198"/>
      <c r="M637" s="203"/>
      <c r="N637" s="204"/>
      <c r="O637" s="204"/>
      <c r="P637" s="204"/>
      <c r="Q637" s="204"/>
      <c r="R637" s="204"/>
      <c r="S637" s="204"/>
      <c r="T637" s="205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99" t="s">
        <v>185</v>
      </c>
      <c r="AU637" s="199" t="s">
        <v>83</v>
      </c>
      <c r="AV637" s="13" t="s">
        <v>83</v>
      </c>
      <c r="AW637" s="13" t="s">
        <v>30</v>
      </c>
      <c r="AX637" s="13" t="s">
        <v>81</v>
      </c>
      <c r="AY637" s="199" t="s">
        <v>174</v>
      </c>
    </row>
    <row r="638" s="2" customFormat="1" ht="37.8" customHeight="1">
      <c r="A638" s="38"/>
      <c r="B638" s="179"/>
      <c r="C638" s="180" t="s">
        <v>902</v>
      </c>
      <c r="D638" s="180" t="s">
        <v>176</v>
      </c>
      <c r="E638" s="181" t="s">
        <v>903</v>
      </c>
      <c r="F638" s="182" t="s">
        <v>904</v>
      </c>
      <c r="G638" s="183" t="s">
        <v>202</v>
      </c>
      <c r="H638" s="184">
        <v>2</v>
      </c>
      <c r="I638" s="185"/>
      <c r="J638" s="186">
        <f>ROUND(I638*H638,2)</f>
        <v>0</v>
      </c>
      <c r="K638" s="182" t="s">
        <v>1</v>
      </c>
      <c r="L638" s="39"/>
      <c r="M638" s="187" t="s">
        <v>1</v>
      </c>
      <c r="N638" s="188" t="s">
        <v>38</v>
      </c>
      <c r="O638" s="77"/>
      <c r="P638" s="189">
        <f>O638*H638</f>
        <v>0</v>
      </c>
      <c r="Q638" s="189">
        <v>0</v>
      </c>
      <c r="R638" s="189">
        <f>Q638*H638</f>
        <v>0</v>
      </c>
      <c r="S638" s="189">
        <v>0</v>
      </c>
      <c r="T638" s="190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191" t="s">
        <v>278</v>
      </c>
      <c r="AT638" s="191" t="s">
        <v>176</v>
      </c>
      <c r="AU638" s="191" t="s">
        <v>83</v>
      </c>
      <c r="AY638" s="19" t="s">
        <v>174</v>
      </c>
      <c r="BE638" s="192">
        <f>IF(N638="základní",J638,0)</f>
        <v>0</v>
      </c>
      <c r="BF638" s="192">
        <f>IF(N638="snížená",J638,0)</f>
        <v>0</v>
      </c>
      <c r="BG638" s="192">
        <f>IF(N638="zákl. přenesená",J638,0)</f>
        <v>0</v>
      </c>
      <c r="BH638" s="192">
        <f>IF(N638="sníž. přenesená",J638,0)</f>
        <v>0</v>
      </c>
      <c r="BI638" s="192">
        <f>IF(N638="nulová",J638,0)</f>
        <v>0</v>
      </c>
      <c r="BJ638" s="19" t="s">
        <v>81</v>
      </c>
      <c r="BK638" s="192">
        <f>ROUND(I638*H638,2)</f>
        <v>0</v>
      </c>
      <c r="BL638" s="19" t="s">
        <v>278</v>
      </c>
      <c r="BM638" s="191" t="s">
        <v>905</v>
      </c>
    </row>
    <row r="639" s="2" customFormat="1">
      <c r="A639" s="38"/>
      <c r="B639" s="39"/>
      <c r="C639" s="38"/>
      <c r="D639" s="193" t="s">
        <v>183</v>
      </c>
      <c r="E639" s="38"/>
      <c r="F639" s="194" t="s">
        <v>904</v>
      </c>
      <c r="G639" s="38"/>
      <c r="H639" s="38"/>
      <c r="I639" s="195"/>
      <c r="J639" s="38"/>
      <c r="K639" s="38"/>
      <c r="L639" s="39"/>
      <c r="M639" s="196"/>
      <c r="N639" s="197"/>
      <c r="O639" s="77"/>
      <c r="P639" s="77"/>
      <c r="Q639" s="77"/>
      <c r="R639" s="77"/>
      <c r="S639" s="77"/>
      <c r="T639" s="7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9" t="s">
        <v>183</v>
      </c>
      <c r="AU639" s="19" t="s">
        <v>83</v>
      </c>
    </row>
    <row r="640" s="2" customFormat="1">
      <c r="A640" s="38"/>
      <c r="B640" s="39"/>
      <c r="C640" s="38"/>
      <c r="D640" s="193" t="s">
        <v>710</v>
      </c>
      <c r="E640" s="38"/>
      <c r="F640" s="231" t="s">
        <v>869</v>
      </c>
      <c r="G640" s="38"/>
      <c r="H640" s="38"/>
      <c r="I640" s="195"/>
      <c r="J640" s="38"/>
      <c r="K640" s="38"/>
      <c r="L640" s="39"/>
      <c r="M640" s="196"/>
      <c r="N640" s="197"/>
      <c r="O640" s="77"/>
      <c r="P640" s="77"/>
      <c r="Q640" s="77"/>
      <c r="R640" s="77"/>
      <c r="S640" s="77"/>
      <c r="T640" s="7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T640" s="19" t="s">
        <v>710</v>
      </c>
      <c r="AU640" s="19" t="s">
        <v>83</v>
      </c>
    </row>
    <row r="641" s="15" customFormat="1">
      <c r="A641" s="15"/>
      <c r="B641" s="214"/>
      <c r="C641" s="15"/>
      <c r="D641" s="193" t="s">
        <v>185</v>
      </c>
      <c r="E641" s="215" t="s">
        <v>1</v>
      </c>
      <c r="F641" s="216" t="s">
        <v>870</v>
      </c>
      <c r="G641" s="15"/>
      <c r="H641" s="215" t="s">
        <v>1</v>
      </c>
      <c r="I641" s="217"/>
      <c r="J641" s="15"/>
      <c r="K641" s="15"/>
      <c r="L641" s="214"/>
      <c r="M641" s="218"/>
      <c r="N641" s="219"/>
      <c r="O641" s="219"/>
      <c r="P641" s="219"/>
      <c r="Q641" s="219"/>
      <c r="R641" s="219"/>
      <c r="S641" s="219"/>
      <c r="T641" s="220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15" t="s">
        <v>185</v>
      </c>
      <c r="AU641" s="215" t="s">
        <v>83</v>
      </c>
      <c r="AV641" s="15" t="s">
        <v>81</v>
      </c>
      <c r="AW641" s="15" t="s">
        <v>30</v>
      </c>
      <c r="AX641" s="15" t="s">
        <v>73</v>
      </c>
      <c r="AY641" s="215" t="s">
        <v>174</v>
      </c>
    </row>
    <row r="642" s="13" customFormat="1">
      <c r="A642" s="13"/>
      <c r="B642" s="198"/>
      <c r="C642" s="13"/>
      <c r="D642" s="193" t="s">
        <v>185</v>
      </c>
      <c r="E642" s="199" t="s">
        <v>1</v>
      </c>
      <c r="F642" s="200" t="s">
        <v>906</v>
      </c>
      <c r="G642" s="13"/>
      <c r="H642" s="201">
        <v>2</v>
      </c>
      <c r="I642" s="202"/>
      <c r="J642" s="13"/>
      <c r="K642" s="13"/>
      <c r="L642" s="198"/>
      <c r="M642" s="203"/>
      <c r="N642" s="204"/>
      <c r="O642" s="204"/>
      <c r="P642" s="204"/>
      <c r="Q642" s="204"/>
      <c r="R642" s="204"/>
      <c r="S642" s="204"/>
      <c r="T642" s="205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199" t="s">
        <v>185</v>
      </c>
      <c r="AU642" s="199" t="s">
        <v>83</v>
      </c>
      <c r="AV642" s="13" t="s">
        <v>83</v>
      </c>
      <c r="AW642" s="13" t="s">
        <v>30</v>
      </c>
      <c r="AX642" s="13" t="s">
        <v>81</v>
      </c>
      <c r="AY642" s="199" t="s">
        <v>174</v>
      </c>
    </row>
    <row r="643" s="2" customFormat="1" ht="37.8" customHeight="1">
      <c r="A643" s="38"/>
      <c r="B643" s="179"/>
      <c r="C643" s="180" t="s">
        <v>907</v>
      </c>
      <c r="D643" s="180" t="s">
        <v>176</v>
      </c>
      <c r="E643" s="181" t="s">
        <v>908</v>
      </c>
      <c r="F643" s="182" t="s">
        <v>909</v>
      </c>
      <c r="G643" s="183" t="s">
        <v>202</v>
      </c>
      <c r="H643" s="184">
        <v>2</v>
      </c>
      <c r="I643" s="185"/>
      <c r="J643" s="186">
        <f>ROUND(I643*H643,2)</f>
        <v>0</v>
      </c>
      <c r="K643" s="182" t="s">
        <v>1</v>
      </c>
      <c r="L643" s="39"/>
      <c r="M643" s="187" t="s">
        <v>1</v>
      </c>
      <c r="N643" s="188" t="s">
        <v>38</v>
      </c>
      <c r="O643" s="77"/>
      <c r="P643" s="189">
        <f>O643*H643</f>
        <v>0</v>
      </c>
      <c r="Q643" s="189">
        <v>0</v>
      </c>
      <c r="R643" s="189">
        <f>Q643*H643</f>
        <v>0</v>
      </c>
      <c r="S643" s="189">
        <v>0</v>
      </c>
      <c r="T643" s="190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191" t="s">
        <v>278</v>
      </c>
      <c r="AT643" s="191" t="s">
        <v>176</v>
      </c>
      <c r="AU643" s="191" t="s">
        <v>83</v>
      </c>
      <c r="AY643" s="19" t="s">
        <v>174</v>
      </c>
      <c r="BE643" s="192">
        <f>IF(N643="základní",J643,0)</f>
        <v>0</v>
      </c>
      <c r="BF643" s="192">
        <f>IF(N643="snížená",J643,0)</f>
        <v>0</v>
      </c>
      <c r="BG643" s="192">
        <f>IF(N643="zákl. přenesená",J643,0)</f>
        <v>0</v>
      </c>
      <c r="BH643" s="192">
        <f>IF(N643="sníž. přenesená",J643,0)</f>
        <v>0</v>
      </c>
      <c r="BI643" s="192">
        <f>IF(N643="nulová",J643,0)</f>
        <v>0</v>
      </c>
      <c r="BJ643" s="19" t="s">
        <v>81</v>
      </c>
      <c r="BK643" s="192">
        <f>ROUND(I643*H643,2)</f>
        <v>0</v>
      </c>
      <c r="BL643" s="19" t="s">
        <v>278</v>
      </c>
      <c r="BM643" s="191" t="s">
        <v>910</v>
      </c>
    </row>
    <row r="644" s="2" customFormat="1">
      <c r="A644" s="38"/>
      <c r="B644" s="39"/>
      <c r="C644" s="38"/>
      <c r="D644" s="193" t="s">
        <v>183</v>
      </c>
      <c r="E644" s="38"/>
      <c r="F644" s="194" t="s">
        <v>909</v>
      </c>
      <c r="G644" s="38"/>
      <c r="H644" s="38"/>
      <c r="I644" s="195"/>
      <c r="J644" s="38"/>
      <c r="K644" s="38"/>
      <c r="L644" s="39"/>
      <c r="M644" s="196"/>
      <c r="N644" s="197"/>
      <c r="O644" s="77"/>
      <c r="P644" s="77"/>
      <c r="Q644" s="77"/>
      <c r="R644" s="77"/>
      <c r="S644" s="77"/>
      <c r="T644" s="7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T644" s="19" t="s">
        <v>183</v>
      </c>
      <c r="AU644" s="19" t="s">
        <v>83</v>
      </c>
    </row>
    <row r="645" s="2" customFormat="1">
      <c r="A645" s="38"/>
      <c r="B645" s="39"/>
      <c r="C645" s="38"/>
      <c r="D645" s="193" t="s">
        <v>710</v>
      </c>
      <c r="E645" s="38"/>
      <c r="F645" s="231" t="s">
        <v>869</v>
      </c>
      <c r="G645" s="38"/>
      <c r="H645" s="38"/>
      <c r="I645" s="195"/>
      <c r="J645" s="38"/>
      <c r="K645" s="38"/>
      <c r="L645" s="39"/>
      <c r="M645" s="196"/>
      <c r="N645" s="197"/>
      <c r="O645" s="77"/>
      <c r="P645" s="77"/>
      <c r="Q645" s="77"/>
      <c r="R645" s="77"/>
      <c r="S645" s="77"/>
      <c r="T645" s="7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T645" s="19" t="s">
        <v>710</v>
      </c>
      <c r="AU645" s="19" t="s">
        <v>83</v>
      </c>
    </row>
    <row r="646" s="15" customFormat="1">
      <c r="A646" s="15"/>
      <c r="B646" s="214"/>
      <c r="C646" s="15"/>
      <c r="D646" s="193" t="s">
        <v>185</v>
      </c>
      <c r="E646" s="215" t="s">
        <v>1</v>
      </c>
      <c r="F646" s="216" t="s">
        <v>870</v>
      </c>
      <c r="G646" s="15"/>
      <c r="H646" s="215" t="s">
        <v>1</v>
      </c>
      <c r="I646" s="217"/>
      <c r="J646" s="15"/>
      <c r="K646" s="15"/>
      <c r="L646" s="214"/>
      <c r="M646" s="218"/>
      <c r="N646" s="219"/>
      <c r="O646" s="219"/>
      <c r="P646" s="219"/>
      <c r="Q646" s="219"/>
      <c r="R646" s="219"/>
      <c r="S646" s="219"/>
      <c r="T646" s="220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15" t="s">
        <v>185</v>
      </c>
      <c r="AU646" s="215" t="s">
        <v>83</v>
      </c>
      <c r="AV646" s="15" t="s">
        <v>81</v>
      </c>
      <c r="AW646" s="15" t="s">
        <v>30</v>
      </c>
      <c r="AX646" s="15" t="s">
        <v>73</v>
      </c>
      <c r="AY646" s="215" t="s">
        <v>174</v>
      </c>
    </row>
    <row r="647" s="13" customFormat="1">
      <c r="A647" s="13"/>
      <c r="B647" s="198"/>
      <c r="C647" s="13"/>
      <c r="D647" s="193" t="s">
        <v>185</v>
      </c>
      <c r="E647" s="199" t="s">
        <v>1</v>
      </c>
      <c r="F647" s="200" t="s">
        <v>911</v>
      </c>
      <c r="G647" s="13"/>
      <c r="H647" s="201">
        <v>2</v>
      </c>
      <c r="I647" s="202"/>
      <c r="J647" s="13"/>
      <c r="K647" s="13"/>
      <c r="L647" s="198"/>
      <c r="M647" s="203"/>
      <c r="N647" s="204"/>
      <c r="O647" s="204"/>
      <c r="P647" s="204"/>
      <c r="Q647" s="204"/>
      <c r="R647" s="204"/>
      <c r="S647" s="204"/>
      <c r="T647" s="20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99" t="s">
        <v>185</v>
      </c>
      <c r="AU647" s="199" t="s">
        <v>83</v>
      </c>
      <c r="AV647" s="13" t="s">
        <v>83</v>
      </c>
      <c r="AW647" s="13" t="s">
        <v>30</v>
      </c>
      <c r="AX647" s="13" t="s">
        <v>81</v>
      </c>
      <c r="AY647" s="199" t="s">
        <v>174</v>
      </c>
    </row>
    <row r="648" s="2" customFormat="1" ht="37.8" customHeight="1">
      <c r="A648" s="38"/>
      <c r="B648" s="179"/>
      <c r="C648" s="180" t="s">
        <v>912</v>
      </c>
      <c r="D648" s="180" t="s">
        <v>176</v>
      </c>
      <c r="E648" s="181" t="s">
        <v>913</v>
      </c>
      <c r="F648" s="182" t="s">
        <v>914</v>
      </c>
      <c r="G648" s="183" t="s">
        <v>202</v>
      </c>
      <c r="H648" s="184">
        <v>13</v>
      </c>
      <c r="I648" s="185"/>
      <c r="J648" s="186">
        <f>ROUND(I648*H648,2)</f>
        <v>0</v>
      </c>
      <c r="K648" s="182" t="s">
        <v>1</v>
      </c>
      <c r="L648" s="39"/>
      <c r="M648" s="187" t="s">
        <v>1</v>
      </c>
      <c r="N648" s="188" t="s">
        <v>38</v>
      </c>
      <c r="O648" s="77"/>
      <c r="P648" s="189">
        <f>O648*H648</f>
        <v>0</v>
      </c>
      <c r="Q648" s="189">
        <v>0</v>
      </c>
      <c r="R648" s="189">
        <f>Q648*H648</f>
        <v>0</v>
      </c>
      <c r="S648" s="189">
        <v>0</v>
      </c>
      <c r="T648" s="190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191" t="s">
        <v>278</v>
      </c>
      <c r="AT648" s="191" t="s">
        <v>176</v>
      </c>
      <c r="AU648" s="191" t="s">
        <v>83</v>
      </c>
      <c r="AY648" s="19" t="s">
        <v>174</v>
      </c>
      <c r="BE648" s="192">
        <f>IF(N648="základní",J648,0)</f>
        <v>0</v>
      </c>
      <c r="BF648" s="192">
        <f>IF(N648="snížená",J648,0)</f>
        <v>0</v>
      </c>
      <c r="BG648" s="192">
        <f>IF(N648="zákl. přenesená",J648,0)</f>
        <v>0</v>
      </c>
      <c r="BH648" s="192">
        <f>IF(N648="sníž. přenesená",J648,0)</f>
        <v>0</v>
      </c>
      <c r="BI648" s="192">
        <f>IF(N648="nulová",J648,0)</f>
        <v>0</v>
      </c>
      <c r="BJ648" s="19" t="s">
        <v>81</v>
      </c>
      <c r="BK648" s="192">
        <f>ROUND(I648*H648,2)</f>
        <v>0</v>
      </c>
      <c r="BL648" s="19" t="s">
        <v>278</v>
      </c>
      <c r="BM648" s="191" t="s">
        <v>915</v>
      </c>
    </row>
    <row r="649" s="2" customFormat="1">
      <c r="A649" s="38"/>
      <c r="B649" s="39"/>
      <c r="C649" s="38"/>
      <c r="D649" s="193" t="s">
        <v>183</v>
      </c>
      <c r="E649" s="38"/>
      <c r="F649" s="194" t="s">
        <v>914</v>
      </c>
      <c r="G649" s="38"/>
      <c r="H649" s="38"/>
      <c r="I649" s="195"/>
      <c r="J649" s="38"/>
      <c r="K649" s="38"/>
      <c r="L649" s="39"/>
      <c r="M649" s="196"/>
      <c r="N649" s="197"/>
      <c r="O649" s="77"/>
      <c r="P649" s="77"/>
      <c r="Q649" s="77"/>
      <c r="R649" s="77"/>
      <c r="S649" s="77"/>
      <c r="T649" s="7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T649" s="19" t="s">
        <v>183</v>
      </c>
      <c r="AU649" s="19" t="s">
        <v>83</v>
      </c>
    </row>
    <row r="650" s="2" customFormat="1">
      <c r="A650" s="38"/>
      <c r="B650" s="39"/>
      <c r="C650" s="38"/>
      <c r="D650" s="193" t="s">
        <v>710</v>
      </c>
      <c r="E650" s="38"/>
      <c r="F650" s="231" t="s">
        <v>869</v>
      </c>
      <c r="G650" s="38"/>
      <c r="H650" s="38"/>
      <c r="I650" s="195"/>
      <c r="J650" s="38"/>
      <c r="K650" s="38"/>
      <c r="L650" s="39"/>
      <c r="M650" s="196"/>
      <c r="N650" s="197"/>
      <c r="O650" s="77"/>
      <c r="P650" s="77"/>
      <c r="Q650" s="77"/>
      <c r="R650" s="77"/>
      <c r="S650" s="77"/>
      <c r="T650" s="7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T650" s="19" t="s">
        <v>710</v>
      </c>
      <c r="AU650" s="19" t="s">
        <v>83</v>
      </c>
    </row>
    <row r="651" s="15" customFormat="1">
      <c r="A651" s="15"/>
      <c r="B651" s="214"/>
      <c r="C651" s="15"/>
      <c r="D651" s="193" t="s">
        <v>185</v>
      </c>
      <c r="E651" s="215" t="s">
        <v>1</v>
      </c>
      <c r="F651" s="216" t="s">
        <v>870</v>
      </c>
      <c r="G651" s="15"/>
      <c r="H651" s="215" t="s">
        <v>1</v>
      </c>
      <c r="I651" s="217"/>
      <c r="J651" s="15"/>
      <c r="K651" s="15"/>
      <c r="L651" s="214"/>
      <c r="M651" s="218"/>
      <c r="N651" s="219"/>
      <c r="O651" s="219"/>
      <c r="P651" s="219"/>
      <c r="Q651" s="219"/>
      <c r="R651" s="219"/>
      <c r="S651" s="219"/>
      <c r="T651" s="220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15" t="s">
        <v>185</v>
      </c>
      <c r="AU651" s="215" t="s">
        <v>83</v>
      </c>
      <c r="AV651" s="15" t="s">
        <v>81</v>
      </c>
      <c r="AW651" s="15" t="s">
        <v>30</v>
      </c>
      <c r="AX651" s="15" t="s">
        <v>73</v>
      </c>
      <c r="AY651" s="215" t="s">
        <v>174</v>
      </c>
    </row>
    <row r="652" s="13" customFormat="1">
      <c r="A652" s="13"/>
      <c r="B652" s="198"/>
      <c r="C652" s="13"/>
      <c r="D652" s="193" t="s">
        <v>185</v>
      </c>
      <c r="E652" s="199" t="s">
        <v>1</v>
      </c>
      <c r="F652" s="200" t="s">
        <v>916</v>
      </c>
      <c r="G652" s="13"/>
      <c r="H652" s="201">
        <v>13</v>
      </c>
      <c r="I652" s="202"/>
      <c r="J652" s="13"/>
      <c r="K652" s="13"/>
      <c r="L652" s="198"/>
      <c r="M652" s="203"/>
      <c r="N652" s="204"/>
      <c r="O652" s="204"/>
      <c r="P652" s="204"/>
      <c r="Q652" s="204"/>
      <c r="R652" s="204"/>
      <c r="S652" s="204"/>
      <c r="T652" s="20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199" t="s">
        <v>185</v>
      </c>
      <c r="AU652" s="199" t="s">
        <v>83</v>
      </c>
      <c r="AV652" s="13" t="s">
        <v>83</v>
      </c>
      <c r="AW652" s="13" t="s">
        <v>30</v>
      </c>
      <c r="AX652" s="13" t="s">
        <v>81</v>
      </c>
      <c r="AY652" s="199" t="s">
        <v>174</v>
      </c>
    </row>
    <row r="653" s="2" customFormat="1" ht="37.8" customHeight="1">
      <c r="A653" s="38"/>
      <c r="B653" s="179"/>
      <c r="C653" s="180" t="s">
        <v>917</v>
      </c>
      <c r="D653" s="180" t="s">
        <v>176</v>
      </c>
      <c r="E653" s="181" t="s">
        <v>918</v>
      </c>
      <c r="F653" s="182" t="s">
        <v>919</v>
      </c>
      <c r="G653" s="183" t="s">
        <v>202</v>
      </c>
      <c r="H653" s="184">
        <v>2</v>
      </c>
      <c r="I653" s="185"/>
      <c r="J653" s="186">
        <f>ROUND(I653*H653,2)</f>
        <v>0</v>
      </c>
      <c r="K653" s="182" t="s">
        <v>1</v>
      </c>
      <c r="L653" s="39"/>
      <c r="M653" s="187" t="s">
        <v>1</v>
      </c>
      <c r="N653" s="188" t="s">
        <v>38</v>
      </c>
      <c r="O653" s="77"/>
      <c r="P653" s="189">
        <f>O653*H653</f>
        <v>0</v>
      </c>
      <c r="Q653" s="189">
        <v>0</v>
      </c>
      <c r="R653" s="189">
        <f>Q653*H653</f>
        <v>0</v>
      </c>
      <c r="S653" s="189">
        <v>0</v>
      </c>
      <c r="T653" s="190">
        <f>S653*H653</f>
        <v>0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191" t="s">
        <v>278</v>
      </c>
      <c r="AT653" s="191" t="s">
        <v>176</v>
      </c>
      <c r="AU653" s="191" t="s">
        <v>83</v>
      </c>
      <c r="AY653" s="19" t="s">
        <v>174</v>
      </c>
      <c r="BE653" s="192">
        <f>IF(N653="základní",J653,0)</f>
        <v>0</v>
      </c>
      <c r="BF653" s="192">
        <f>IF(N653="snížená",J653,0)</f>
        <v>0</v>
      </c>
      <c r="BG653" s="192">
        <f>IF(N653="zákl. přenesená",J653,0)</f>
        <v>0</v>
      </c>
      <c r="BH653" s="192">
        <f>IF(N653="sníž. přenesená",J653,0)</f>
        <v>0</v>
      </c>
      <c r="BI653" s="192">
        <f>IF(N653="nulová",J653,0)</f>
        <v>0</v>
      </c>
      <c r="BJ653" s="19" t="s">
        <v>81</v>
      </c>
      <c r="BK653" s="192">
        <f>ROUND(I653*H653,2)</f>
        <v>0</v>
      </c>
      <c r="BL653" s="19" t="s">
        <v>278</v>
      </c>
      <c r="BM653" s="191" t="s">
        <v>920</v>
      </c>
    </row>
    <row r="654" s="2" customFormat="1">
      <c r="A654" s="38"/>
      <c r="B654" s="39"/>
      <c r="C654" s="38"/>
      <c r="D654" s="193" t="s">
        <v>183</v>
      </c>
      <c r="E654" s="38"/>
      <c r="F654" s="194" t="s">
        <v>919</v>
      </c>
      <c r="G654" s="38"/>
      <c r="H654" s="38"/>
      <c r="I654" s="195"/>
      <c r="J654" s="38"/>
      <c r="K654" s="38"/>
      <c r="L654" s="39"/>
      <c r="M654" s="196"/>
      <c r="N654" s="197"/>
      <c r="O654" s="77"/>
      <c r="P654" s="77"/>
      <c r="Q654" s="77"/>
      <c r="R654" s="77"/>
      <c r="S654" s="77"/>
      <c r="T654" s="7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T654" s="19" t="s">
        <v>183</v>
      </c>
      <c r="AU654" s="19" t="s">
        <v>83</v>
      </c>
    </row>
    <row r="655" s="2" customFormat="1">
      <c r="A655" s="38"/>
      <c r="B655" s="39"/>
      <c r="C655" s="38"/>
      <c r="D655" s="193" t="s">
        <v>710</v>
      </c>
      <c r="E655" s="38"/>
      <c r="F655" s="231" t="s">
        <v>869</v>
      </c>
      <c r="G655" s="38"/>
      <c r="H655" s="38"/>
      <c r="I655" s="195"/>
      <c r="J655" s="38"/>
      <c r="K655" s="38"/>
      <c r="L655" s="39"/>
      <c r="M655" s="196"/>
      <c r="N655" s="197"/>
      <c r="O655" s="77"/>
      <c r="P655" s="77"/>
      <c r="Q655" s="77"/>
      <c r="R655" s="77"/>
      <c r="S655" s="77"/>
      <c r="T655" s="7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T655" s="19" t="s">
        <v>710</v>
      </c>
      <c r="AU655" s="19" t="s">
        <v>83</v>
      </c>
    </row>
    <row r="656" s="15" customFormat="1">
      <c r="A656" s="15"/>
      <c r="B656" s="214"/>
      <c r="C656" s="15"/>
      <c r="D656" s="193" t="s">
        <v>185</v>
      </c>
      <c r="E656" s="215" t="s">
        <v>1</v>
      </c>
      <c r="F656" s="216" t="s">
        <v>870</v>
      </c>
      <c r="G656" s="15"/>
      <c r="H656" s="215" t="s">
        <v>1</v>
      </c>
      <c r="I656" s="217"/>
      <c r="J656" s="15"/>
      <c r="K656" s="15"/>
      <c r="L656" s="214"/>
      <c r="M656" s="218"/>
      <c r="N656" s="219"/>
      <c r="O656" s="219"/>
      <c r="P656" s="219"/>
      <c r="Q656" s="219"/>
      <c r="R656" s="219"/>
      <c r="S656" s="219"/>
      <c r="T656" s="220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15" t="s">
        <v>185</v>
      </c>
      <c r="AU656" s="215" t="s">
        <v>83</v>
      </c>
      <c r="AV656" s="15" t="s">
        <v>81</v>
      </c>
      <c r="AW656" s="15" t="s">
        <v>30</v>
      </c>
      <c r="AX656" s="15" t="s">
        <v>73</v>
      </c>
      <c r="AY656" s="215" t="s">
        <v>174</v>
      </c>
    </row>
    <row r="657" s="13" customFormat="1">
      <c r="A657" s="13"/>
      <c r="B657" s="198"/>
      <c r="C657" s="13"/>
      <c r="D657" s="193" t="s">
        <v>185</v>
      </c>
      <c r="E657" s="199" t="s">
        <v>1</v>
      </c>
      <c r="F657" s="200" t="s">
        <v>921</v>
      </c>
      <c r="G657" s="13"/>
      <c r="H657" s="201">
        <v>2</v>
      </c>
      <c r="I657" s="202"/>
      <c r="J657" s="13"/>
      <c r="K657" s="13"/>
      <c r="L657" s="198"/>
      <c r="M657" s="203"/>
      <c r="N657" s="204"/>
      <c r="O657" s="204"/>
      <c r="P657" s="204"/>
      <c r="Q657" s="204"/>
      <c r="R657" s="204"/>
      <c r="S657" s="204"/>
      <c r="T657" s="205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199" t="s">
        <v>185</v>
      </c>
      <c r="AU657" s="199" t="s">
        <v>83</v>
      </c>
      <c r="AV657" s="13" t="s">
        <v>83</v>
      </c>
      <c r="AW657" s="13" t="s">
        <v>30</v>
      </c>
      <c r="AX657" s="13" t="s">
        <v>81</v>
      </c>
      <c r="AY657" s="199" t="s">
        <v>174</v>
      </c>
    </row>
    <row r="658" s="2" customFormat="1" ht="37.8" customHeight="1">
      <c r="A658" s="38"/>
      <c r="B658" s="179"/>
      <c r="C658" s="180" t="s">
        <v>922</v>
      </c>
      <c r="D658" s="180" t="s">
        <v>176</v>
      </c>
      <c r="E658" s="181" t="s">
        <v>923</v>
      </c>
      <c r="F658" s="182" t="s">
        <v>924</v>
      </c>
      <c r="G658" s="183" t="s">
        <v>202</v>
      </c>
      <c r="H658" s="184">
        <v>7</v>
      </c>
      <c r="I658" s="185"/>
      <c r="J658" s="186">
        <f>ROUND(I658*H658,2)</f>
        <v>0</v>
      </c>
      <c r="K658" s="182" t="s">
        <v>1</v>
      </c>
      <c r="L658" s="39"/>
      <c r="M658" s="187" t="s">
        <v>1</v>
      </c>
      <c r="N658" s="188" t="s">
        <v>38</v>
      </c>
      <c r="O658" s="77"/>
      <c r="P658" s="189">
        <f>O658*H658</f>
        <v>0</v>
      </c>
      <c r="Q658" s="189">
        <v>0</v>
      </c>
      <c r="R658" s="189">
        <f>Q658*H658</f>
        <v>0</v>
      </c>
      <c r="S658" s="189">
        <v>0</v>
      </c>
      <c r="T658" s="190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191" t="s">
        <v>278</v>
      </c>
      <c r="AT658" s="191" t="s">
        <v>176</v>
      </c>
      <c r="AU658" s="191" t="s">
        <v>83</v>
      </c>
      <c r="AY658" s="19" t="s">
        <v>174</v>
      </c>
      <c r="BE658" s="192">
        <f>IF(N658="základní",J658,0)</f>
        <v>0</v>
      </c>
      <c r="BF658" s="192">
        <f>IF(N658="snížená",J658,0)</f>
        <v>0</v>
      </c>
      <c r="BG658" s="192">
        <f>IF(N658="zákl. přenesená",J658,0)</f>
        <v>0</v>
      </c>
      <c r="BH658" s="192">
        <f>IF(N658="sníž. přenesená",J658,0)</f>
        <v>0</v>
      </c>
      <c r="BI658" s="192">
        <f>IF(N658="nulová",J658,0)</f>
        <v>0</v>
      </c>
      <c r="BJ658" s="19" t="s">
        <v>81</v>
      </c>
      <c r="BK658" s="192">
        <f>ROUND(I658*H658,2)</f>
        <v>0</v>
      </c>
      <c r="BL658" s="19" t="s">
        <v>278</v>
      </c>
      <c r="BM658" s="191" t="s">
        <v>925</v>
      </c>
    </row>
    <row r="659" s="2" customFormat="1">
      <c r="A659" s="38"/>
      <c r="B659" s="39"/>
      <c r="C659" s="38"/>
      <c r="D659" s="193" t="s">
        <v>183</v>
      </c>
      <c r="E659" s="38"/>
      <c r="F659" s="194" t="s">
        <v>924</v>
      </c>
      <c r="G659" s="38"/>
      <c r="H659" s="38"/>
      <c r="I659" s="195"/>
      <c r="J659" s="38"/>
      <c r="K659" s="38"/>
      <c r="L659" s="39"/>
      <c r="M659" s="196"/>
      <c r="N659" s="197"/>
      <c r="O659" s="77"/>
      <c r="P659" s="77"/>
      <c r="Q659" s="77"/>
      <c r="R659" s="77"/>
      <c r="S659" s="77"/>
      <c r="T659" s="7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T659" s="19" t="s">
        <v>183</v>
      </c>
      <c r="AU659" s="19" t="s">
        <v>83</v>
      </c>
    </row>
    <row r="660" s="2" customFormat="1">
      <c r="A660" s="38"/>
      <c r="B660" s="39"/>
      <c r="C660" s="38"/>
      <c r="D660" s="193" t="s">
        <v>710</v>
      </c>
      <c r="E660" s="38"/>
      <c r="F660" s="231" t="s">
        <v>869</v>
      </c>
      <c r="G660" s="38"/>
      <c r="H660" s="38"/>
      <c r="I660" s="195"/>
      <c r="J660" s="38"/>
      <c r="K660" s="38"/>
      <c r="L660" s="39"/>
      <c r="M660" s="196"/>
      <c r="N660" s="197"/>
      <c r="O660" s="77"/>
      <c r="P660" s="77"/>
      <c r="Q660" s="77"/>
      <c r="R660" s="77"/>
      <c r="S660" s="77"/>
      <c r="T660" s="7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9" t="s">
        <v>710</v>
      </c>
      <c r="AU660" s="19" t="s">
        <v>83</v>
      </c>
    </row>
    <row r="661" s="15" customFormat="1">
      <c r="A661" s="15"/>
      <c r="B661" s="214"/>
      <c r="C661" s="15"/>
      <c r="D661" s="193" t="s">
        <v>185</v>
      </c>
      <c r="E661" s="215" t="s">
        <v>1</v>
      </c>
      <c r="F661" s="216" t="s">
        <v>870</v>
      </c>
      <c r="G661" s="15"/>
      <c r="H661" s="215" t="s">
        <v>1</v>
      </c>
      <c r="I661" s="217"/>
      <c r="J661" s="15"/>
      <c r="K661" s="15"/>
      <c r="L661" s="214"/>
      <c r="M661" s="218"/>
      <c r="N661" s="219"/>
      <c r="O661" s="219"/>
      <c r="P661" s="219"/>
      <c r="Q661" s="219"/>
      <c r="R661" s="219"/>
      <c r="S661" s="219"/>
      <c r="T661" s="220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15" t="s">
        <v>185</v>
      </c>
      <c r="AU661" s="215" t="s">
        <v>83</v>
      </c>
      <c r="AV661" s="15" t="s">
        <v>81</v>
      </c>
      <c r="AW661" s="15" t="s">
        <v>30</v>
      </c>
      <c r="AX661" s="15" t="s">
        <v>73</v>
      </c>
      <c r="AY661" s="215" t="s">
        <v>174</v>
      </c>
    </row>
    <row r="662" s="13" customFormat="1">
      <c r="A662" s="13"/>
      <c r="B662" s="198"/>
      <c r="C662" s="13"/>
      <c r="D662" s="193" t="s">
        <v>185</v>
      </c>
      <c r="E662" s="199" t="s">
        <v>1</v>
      </c>
      <c r="F662" s="200" t="s">
        <v>926</v>
      </c>
      <c r="G662" s="13"/>
      <c r="H662" s="201">
        <v>7</v>
      </c>
      <c r="I662" s="202"/>
      <c r="J662" s="13"/>
      <c r="K662" s="13"/>
      <c r="L662" s="198"/>
      <c r="M662" s="203"/>
      <c r="N662" s="204"/>
      <c r="O662" s="204"/>
      <c r="P662" s="204"/>
      <c r="Q662" s="204"/>
      <c r="R662" s="204"/>
      <c r="S662" s="204"/>
      <c r="T662" s="205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199" t="s">
        <v>185</v>
      </c>
      <c r="AU662" s="199" t="s">
        <v>83</v>
      </c>
      <c r="AV662" s="13" t="s">
        <v>83</v>
      </c>
      <c r="AW662" s="13" t="s">
        <v>30</v>
      </c>
      <c r="AX662" s="13" t="s">
        <v>81</v>
      </c>
      <c r="AY662" s="199" t="s">
        <v>174</v>
      </c>
    </row>
    <row r="663" s="2" customFormat="1" ht="37.8" customHeight="1">
      <c r="A663" s="38"/>
      <c r="B663" s="179"/>
      <c r="C663" s="180" t="s">
        <v>927</v>
      </c>
      <c r="D663" s="180" t="s">
        <v>176</v>
      </c>
      <c r="E663" s="181" t="s">
        <v>928</v>
      </c>
      <c r="F663" s="182" t="s">
        <v>929</v>
      </c>
      <c r="G663" s="183" t="s">
        <v>202</v>
      </c>
      <c r="H663" s="184">
        <v>1</v>
      </c>
      <c r="I663" s="185"/>
      <c r="J663" s="186">
        <f>ROUND(I663*H663,2)</f>
        <v>0</v>
      </c>
      <c r="K663" s="182" t="s">
        <v>1</v>
      </c>
      <c r="L663" s="39"/>
      <c r="M663" s="187" t="s">
        <v>1</v>
      </c>
      <c r="N663" s="188" t="s">
        <v>38</v>
      </c>
      <c r="O663" s="77"/>
      <c r="P663" s="189">
        <f>O663*H663</f>
        <v>0</v>
      </c>
      <c r="Q663" s="189">
        <v>0</v>
      </c>
      <c r="R663" s="189">
        <f>Q663*H663</f>
        <v>0</v>
      </c>
      <c r="S663" s="189">
        <v>0</v>
      </c>
      <c r="T663" s="190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191" t="s">
        <v>278</v>
      </c>
      <c r="AT663" s="191" t="s">
        <v>176</v>
      </c>
      <c r="AU663" s="191" t="s">
        <v>83</v>
      </c>
      <c r="AY663" s="19" t="s">
        <v>174</v>
      </c>
      <c r="BE663" s="192">
        <f>IF(N663="základní",J663,0)</f>
        <v>0</v>
      </c>
      <c r="BF663" s="192">
        <f>IF(N663="snížená",J663,0)</f>
        <v>0</v>
      </c>
      <c r="BG663" s="192">
        <f>IF(N663="zákl. přenesená",J663,0)</f>
        <v>0</v>
      </c>
      <c r="BH663" s="192">
        <f>IF(N663="sníž. přenesená",J663,0)</f>
        <v>0</v>
      </c>
      <c r="BI663" s="192">
        <f>IF(N663="nulová",J663,0)</f>
        <v>0</v>
      </c>
      <c r="BJ663" s="19" t="s">
        <v>81</v>
      </c>
      <c r="BK663" s="192">
        <f>ROUND(I663*H663,2)</f>
        <v>0</v>
      </c>
      <c r="BL663" s="19" t="s">
        <v>278</v>
      </c>
      <c r="BM663" s="191" t="s">
        <v>930</v>
      </c>
    </row>
    <row r="664" s="2" customFormat="1">
      <c r="A664" s="38"/>
      <c r="B664" s="39"/>
      <c r="C664" s="38"/>
      <c r="D664" s="193" t="s">
        <v>183</v>
      </c>
      <c r="E664" s="38"/>
      <c r="F664" s="194" t="s">
        <v>929</v>
      </c>
      <c r="G664" s="38"/>
      <c r="H664" s="38"/>
      <c r="I664" s="195"/>
      <c r="J664" s="38"/>
      <c r="K664" s="38"/>
      <c r="L664" s="39"/>
      <c r="M664" s="196"/>
      <c r="N664" s="197"/>
      <c r="O664" s="77"/>
      <c r="P664" s="77"/>
      <c r="Q664" s="77"/>
      <c r="R664" s="77"/>
      <c r="S664" s="77"/>
      <c r="T664" s="7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T664" s="19" t="s">
        <v>183</v>
      </c>
      <c r="AU664" s="19" t="s">
        <v>83</v>
      </c>
    </row>
    <row r="665" s="2" customFormat="1">
      <c r="A665" s="38"/>
      <c r="B665" s="39"/>
      <c r="C665" s="38"/>
      <c r="D665" s="193" t="s">
        <v>710</v>
      </c>
      <c r="E665" s="38"/>
      <c r="F665" s="231" t="s">
        <v>869</v>
      </c>
      <c r="G665" s="38"/>
      <c r="H665" s="38"/>
      <c r="I665" s="195"/>
      <c r="J665" s="38"/>
      <c r="K665" s="38"/>
      <c r="L665" s="39"/>
      <c r="M665" s="196"/>
      <c r="N665" s="197"/>
      <c r="O665" s="77"/>
      <c r="P665" s="77"/>
      <c r="Q665" s="77"/>
      <c r="R665" s="77"/>
      <c r="S665" s="77"/>
      <c r="T665" s="7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T665" s="19" t="s">
        <v>710</v>
      </c>
      <c r="AU665" s="19" t="s">
        <v>83</v>
      </c>
    </row>
    <row r="666" s="15" customFormat="1">
      <c r="A666" s="15"/>
      <c r="B666" s="214"/>
      <c r="C666" s="15"/>
      <c r="D666" s="193" t="s">
        <v>185</v>
      </c>
      <c r="E666" s="215" t="s">
        <v>1</v>
      </c>
      <c r="F666" s="216" t="s">
        <v>870</v>
      </c>
      <c r="G666" s="15"/>
      <c r="H666" s="215" t="s">
        <v>1</v>
      </c>
      <c r="I666" s="217"/>
      <c r="J666" s="15"/>
      <c r="K666" s="15"/>
      <c r="L666" s="214"/>
      <c r="M666" s="218"/>
      <c r="N666" s="219"/>
      <c r="O666" s="219"/>
      <c r="P666" s="219"/>
      <c r="Q666" s="219"/>
      <c r="R666" s="219"/>
      <c r="S666" s="219"/>
      <c r="T666" s="220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15" t="s">
        <v>185</v>
      </c>
      <c r="AU666" s="215" t="s">
        <v>83</v>
      </c>
      <c r="AV666" s="15" t="s">
        <v>81</v>
      </c>
      <c r="AW666" s="15" t="s">
        <v>30</v>
      </c>
      <c r="AX666" s="15" t="s">
        <v>73</v>
      </c>
      <c r="AY666" s="215" t="s">
        <v>174</v>
      </c>
    </row>
    <row r="667" s="13" customFormat="1">
      <c r="A667" s="13"/>
      <c r="B667" s="198"/>
      <c r="C667" s="13"/>
      <c r="D667" s="193" t="s">
        <v>185</v>
      </c>
      <c r="E667" s="199" t="s">
        <v>1</v>
      </c>
      <c r="F667" s="200" t="s">
        <v>931</v>
      </c>
      <c r="G667" s="13"/>
      <c r="H667" s="201">
        <v>1</v>
      </c>
      <c r="I667" s="202"/>
      <c r="J667" s="13"/>
      <c r="K667" s="13"/>
      <c r="L667" s="198"/>
      <c r="M667" s="203"/>
      <c r="N667" s="204"/>
      <c r="O667" s="204"/>
      <c r="P667" s="204"/>
      <c r="Q667" s="204"/>
      <c r="R667" s="204"/>
      <c r="S667" s="204"/>
      <c r="T667" s="205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199" t="s">
        <v>185</v>
      </c>
      <c r="AU667" s="199" t="s">
        <v>83</v>
      </c>
      <c r="AV667" s="13" t="s">
        <v>83</v>
      </c>
      <c r="AW667" s="13" t="s">
        <v>30</v>
      </c>
      <c r="AX667" s="13" t="s">
        <v>81</v>
      </c>
      <c r="AY667" s="199" t="s">
        <v>174</v>
      </c>
    </row>
    <row r="668" s="2" customFormat="1" ht="37.8" customHeight="1">
      <c r="A668" s="38"/>
      <c r="B668" s="179"/>
      <c r="C668" s="180" t="s">
        <v>932</v>
      </c>
      <c r="D668" s="180" t="s">
        <v>176</v>
      </c>
      <c r="E668" s="181" t="s">
        <v>933</v>
      </c>
      <c r="F668" s="182" t="s">
        <v>934</v>
      </c>
      <c r="G668" s="183" t="s">
        <v>202</v>
      </c>
      <c r="H668" s="184">
        <v>1</v>
      </c>
      <c r="I668" s="185"/>
      <c r="J668" s="186">
        <f>ROUND(I668*H668,2)</f>
        <v>0</v>
      </c>
      <c r="K668" s="182" t="s">
        <v>1</v>
      </c>
      <c r="L668" s="39"/>
      <c r="M668" s="187" t="s">
        <v>1</v>
      </c>
      <c r="N668" s="188" t="s">
        <v>38</v>
      </c>
      <c r="O668" s="77"/>
      <c r="P668" s="189">
        <f>O668*H668</f>
        <v>0</v>
      </c>
      <c r="Q668" s="189">
        <v>0</v>
      </c>
      <c r="R668" s="189">
        <f>Q668*H668</f>
        <v>0</v>
      </c>
      <c r="S668" s="189">
        <v>0</v>
      </c>
      <c r="T668" s="190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191" t="s">
        <v>278</v>
      </c>
      <c r="AT668" s="191" t="s">
        <v>176</v>
      </c>
      <c r="AU668" s="191" t="s">
        <v>83</v>
      </c>
      <c r="AY668" s="19" t="s">
        <v>174</v>
      </c>
      <c r="BE668" s="192">
        <f>IF(N668="základní",J668,0)</f>
        <v>0</v>
      </c>
      <c r="BF668" s="192">
        <f>IF(N668="snížená",J668,0)</f>
        <v>0</v>
      </c>
      <c r="BG668" s="192">
        <f>IF(N668="zákl. přenesená",J668,0)</f>
        <v>0</v>
      </c>
      <c r="BH668" s="192">
        <f>IF(N668="sníž. přenesená",J668,0)</f>
        <v>0</v>
      </c>
      <c r="BI668" s="192">
        <f>IF(N668="nulová",J668,0)</f>
        <v>0</v>
      </c>
      <c r="BJ668" s="19" t="s">
        <v>81</v>
      </c>
      <c r="BK668" s="192">
        <f>ROUND(I668*H668,2)</f>
        <v>0</v>
      </c>
      <c r="BL668" s="19" t="s">
        <v>278</v>
      </c>
      <c r="BM668" s="191" t="s">
        <v>935</v>
      </c>
    </row>
    <row r="669" s="2" customFormat="1">
      <c r="A669" s="38"/>
      <c r="B669" s="39"/>
      <c r="C669" s="38"/>
      <c r="D669" s="193" t="s">
        <v>183</v>
      </c>
      <c r="E669" s="38"/>
      <c r="F669" s="194" t="s">
        <v>934</v>
      </c>
      <c r="G669" s="38"/>
      <c r="H669" s="38"/>
      <c r="I669" s="195"/>
      <c r="J669" s="38"/>
      <c r="K669" s="38"/>
      <c r="L669" s="39"/>
      <c r="M669" s="196"/>
      <c r="N669" s="197"/>
      <c r="O669" s="77"/>
      <c r="P669" s="77"/>
      <c r="Q669" s="77"/>
      <c r="R669" s="77"/>
      <c r="S669" s="77"/>
      <c r="T669" s="7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T669" s="19" t="s">
        <v>183</v>
      </c>
      <c r="AU669" s="19" t="s">
        <v>83</v>
      </c>
    </row>
    <row r="670" s="2" customFormat="1">
      <c r="A670" s="38"/>
      <c r="B670" s="39"/>
      <c r="C670" s="38"/>
      <c r="D670" s="193" t="s">
        <v>710</v>
      </c>
      <c r="E670" s="38"/>
      <c r="F670" s="231" t="s">
        <v>869</v>
      </c>
      <c r="G670" s="38"/>
      <c r="H670" s="38"/>
      <c r="I670" s="195"/>
      <c r="J670" s="38"/>
      <c r="K670" s="38"/>
      <c r="L670" s="39"/>
      <c r="M670" s="196"/>
      <c r="N670" s="197"/>
      <c r="O670" s="77"/>
      <c r="P670" s="77"/>
      <c r="Q670" s="77"/>
      <c r="R670" s="77"/>
      <c r="S670" s="77"/>
      <c r="T670" s="7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9" t="s">
        <v>710</v>
      </c>
      <c r="AU670" s="19" t="s">
        <v>83</v>
      </c>
    </row>
    <row r="671" s="15" customFormat="1">
      <c r="A671" s="15"/>
      <c r="B671" s="214"/>
      <c r="C671" s="15"/>
      <c r="D671" s="193" t="s">
        <v>185</v>
      </c>
      <c r="E671" s="215" t="s">
        <v>1</v>
      </c>
      <c r="F671" s="216" t="s">
        <v>870</v>
      </c>
      <c r="G671" s="15"/>
      <c r="H671" s="215" t="s">
        <v>1</v>
      </c>
      <c r="I671" s="217"/>
      <c r="J671" s="15"/>
      <c r="K671" s="15"/>
      <c r="L671" s="214"/>
      <c r="M671" s="218"/>
      <c r="N671" s="219"/>
      <c r="O671" s="219"/>
      <c r="P671" s="219"/>
      <c r="Q671" s="219"/>
      <c r="R671" s="219"/>
      <c r="S671" s="219"/>
      <c r="T671" s="220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15" t="s">
        <v>185</v>
      </c>
      <c r="AU671" s="215" t="s">
        <v>83</v>
      </c>
      <c r="AV671" s="15" t="s">
        <v>81</v>
      </c>
      <c r="AW671" s="15" t="s">
        <v>30</v>
      </c>
      <c r="AX671" s="15" t="s">
        <v>73</v>
      </c>
      <c r="AY671" s="215" t="s">
        <v>174</v>
      </c>
    </row>
    <row r="672" s="13" customFormat="1">
      <c r="A672" s="13"/>
      <c r="B672" s="198"/>
      <c r="C672" s="13"/>
      <c r="D672" s="193" t="s">
        <v>185</v>
      </c>
      <c r="E672" s="199" t="s">
        <v>1</v>
      </c>
      <c r="F672" s="200" t="s">
        <v>936</v>
      </c>
      <c r="G672" s="13"/>
      <c r="H672" s="201">
        <v>1</v>
      </c>
      <c r="I672" s="202"/>
      <c r="J672" s="13"/>
      <c r="K672" s="13"/>
      <c r="L672" s="198"/>
      <c r="M672" s="203"/>
      <c r="N672" s="204"/>
      <c r="O672" s="204"/>
      <c r="P672" s="204"/>
      <c r="Q672" s="204"/>
      <c r="R672" s="204"/>
      <c r="S672" s="204"/>
      <c r="T672" s="205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199" t="s">
        <v>185</v>
      </c>
      <c r="AU672" s="199" t="s">
        <v>83</v>
      </c>
      <c r="AV672" s="13" t="s">
        <v>83</v>
      </c>
      <c r="AW672" s="13" t="s">
        <v>30</v>
      </c>
      <c r="AX672" s="13" t="s">
        <v>81</v>
      </c>
      <c r="AY672" s="199" t="s">
        <v>174</v>
      </c>
    </row>
    <row r="673" s="2" customFormat="1" ht="37.8" customHeight="1">
      <c r="A673" s="38"/>
      <c r="B673" s="179"/>
      <c r="C673" s="180" t="s">
        <v>937</v>
      </c>
      <c r="D673" s="180" t="s">
        <v>176</v>
      </c>
      <c r="E673" s="181" t="s">
        <v>938</v>
      </c>
      <c r="F673" s="182" t="s">
        <v>939</v>
      </c>
      <c r="G673" s="183" t="s">
        <v>202</v>
      </c>
      <c r="H673" s="184">
        <v>5</v>
      </c>
      <c r="I673" s="185"/>
      <c r="J673" s="186">
        <f>ROUND(I673*H673,2)</f>
        <v>0</v>
      </c>
      <c r="K673" s="182" t="s">
        <v>1</v>
      </c>
      <c r="L673" s="39"/>
      <c r="M673" s="187" t="s">
        <v>1</v>
      </c>
      <c r="N673" s="188" t="s">
        <v>38</v>
      </c>
      <c r="O673" s="77"/>
      <c r="P673" s="189">
        <f>O673*H673</f>
        <v>0</v>
      </c>
      <c r="Q673" s="189">
        <v>0</v>
      </c>
      <c r="R673" s="189">
        <f>Q673*H673</f>
        <v>0</v>
      </c>
      <c r="S673" s="189">
        <v>0</v>
      </c>
      <c r="T673" s="190">
        <f>S673*H673</f>
        <v>0</v>
      </c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R673" s="191" t="s">
        <v>278</v>
      </c>
      <c r="AT673" s="191" t="s">
        <v>176</v>
      </c>
      <c r="AU673" s="191" t="s">
        <v>83</v>
      </c>
      <c r="AY673" s="19" t="s">
        <v>174</v>
      </c>
      <c r="BE673" s="192">
        <f>IF(N673="základní",J673,0)</f>
        <v>0</v>
      </c>
      <c r="BF673" s="192">
        <f>IF(N673="snížená",J673,0)</f>
        <v>0</v>
      </c>
      <c r="BG673" s="192">
        <f>IF(N673="zákl. přenesená",J673,0)</f>
        <v>0</v>
      </c>
      <c r="BH673" s="192">
        <f>IF(N673="sníž. přenesená",J673,0)</f>
        <v>0</v>
      </c>
      <c r="BI673" s="192">
        <f>IF(N673="nulová",J673,0)</f>
        <v>0</v>
      </c>
      <c r="BJ673" s="19" t="s">
        <v>81</v>
      </c>
      <c r="BK673" s="192">
        <f>ROUND(I673*H673,2)</f>
        <v>0</v>
      </c>
      <c r="BL673" s="19" t="s">
        <v>278</v>
      </c>
      <c r="BM673" s="191" t="s">
        <v>940</v>
      </c>
    </row>
    <row r="674" s="2" customFormat="1">
      <c r="A674" s="38"/>
      <c r="B674" s="39"/>
      <c r="C674" s="38"/>
      <c r="D674" s="193" t="s">
        <v>183</v>
      </c>
      <c r="E674" s="38"/>
      <c r="F674" s="194" t="s">
        <v>939</v>
      </c>
      <c r="G674" s="38"/>
      <c r="H674" s="38"/>
      <c r="I674" s="195"/>
      <c r="J674" s="38"/>
      <c r="K674" s="38"/>
      <c r="L674" s="39"/>
      <c r="M674" s="196"/>
      <c r="N674" s="197"/>
      <c r="O674" s="77"/>
      <c r="P674" s="77"/>
      <c r="Q674" s="77"/>
      <c r="R674" s="77"/>
      <c r="S674" s="77"/>
      <c r="T674" s="7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T674" s="19" t="s">
        <v>183</v>
      </c>
      <c r="AU674" s="19" t="s">
        <v>83</v>
      </c>
    </row>
    <row r="675" s="2" customFormat="1">
      <c r="A675" s="38"/>
      <c r="B675" s="39"/>
      <c r="C675" s="38"/>
      <c r="D675" s="193" t="s">
        <v>710</v>
      </c>
      <c r="E675" s="38"/>
      <c r="F675" s="231" t="s">
        <v>869</v>
      </c>
      <c r="G675" s="38"/>
      <c r="H675" s="38"/>
      <c r="I675" s="195"/>
      <c r="J675" s="38"/>
      <c r="K675" s="38"/>
      <c r="L675" s="39"/>
      <c r="M675" s="196"/>
      <c r="N675" s="197"/>
      <c r="O675" s="77"/>
      <c r="P675" s="77"/>
      <c r="Q675" s="77"/>
      <c r="R675" s="77"/>
      <c r="S675" s="77"/>
      <c r="T675" s="7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T675" s="19" t="s">
        <v>710</v>
      </c>
      <c r="AU675" s="19" t="s">
        <v>83</v>
      </c>
    </row>
    <row r="676" s="15" customFormat="1">
      <c r="A676" s="15"/>
      <c r="B676" s="214"/>
      <c r="C676" s="15"/>
      <c r="D676" s="193" t="s">
        <v>185</v>
      </c>
      <c r="E676" s="215" t="s">
        <v>1</v>
      </c>
      <c r="F676" s="216" t="s">
        <v>870</v>
      </c>
      <c r="G676" s="15"/>
      <c r="H676" s="215" t="s">
        <v>1</v>
      </c>
      <c r="I676" s="217"/>
      <c r="J676" s="15"/>
      <c r="K676" s="15"/>
      <c r="L676" s="214"/>
      <c r="M676" s="218"/>
      <c r="N676" s="219"/>
      <c r="O676" s="219"/>
      <c r="P676" s="219"/>
      <c r="Q676" s="219"/>
      <c r="R676" s="219"/>
      <c r="S676" s="219"/>
      <c r="T676" s="220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15" t="s">
        <v>185</v>
      </c>
      <c r="AU676" s="215" t="s">
        <v>83</v>
      </c>
      <c r="AV676" s="15" t="s">
        <v>81</v>
      </c>
      <c r="AW676" s="15" t="s">
        <v>30</v>
      </c>
      <c r="AX676" s="15" t="s">
        <v>73</v>
      </c>
      <c r="AY676" s="215" t="s">
        <v>174</v>
      </c>
    </row>
    <row r="677" s="13" customFormat="1">
      <c r="A677" s="13"/>
      <c r="B677" s="198"/>
      <c r="C677" s="13"/>
      <c r="D677" s="193" t="s">
        <v>185</v>
      </c>
      <c r="E677" s="199" t="s">
        <v>1</v>
      </c>
      <c r="F677" s="200" t="s">
        <v>941</v>
      </c>
      <c r="G677" s="13"/>
      <c r="H677" s="201">
        <v>5</v>
      </c>
      <c r="I677" s="202"/>
      <c r="J677" s="13"/>
      <c r="K677" s="13"/>
      <c r="L677" s="198"/>
      <c r="M677" s="203"/>
      <c r="N677" s="204"/>
      <c r="O677" s="204"/>
      <c r="P677" s="204"/>
      <c r="Q677" s="204"/>
      <c r="R677" s="204"/>
      <c r="S677" s="204"/>
      <c r="T677" s="205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199" t="s">
        <v>185</v>
      </c>
      <c r="AU677" s="199" t="s">
        <v>83</v>
      </c>
      <c r="AV677" s="13" t="s">
        <v>83</v>
      </c>
      <c r="AW677" s="13" t="s">
        <v>30</v>
      </c>
      <c r="AX677" s="13" t="s">
        <v>81</v>
      </c>
      <c r="AY677" s="199" t="s">
        <v>174</v>
      </c>
    </row>
    <row r="678" s="2" customFormat="1" ht="24.15" customHeight="1">
      <c r="A678" s="38"/>
      <c r="B678" s="179"/>
      <c r="C678" s="180" t="s">
        <v>942</v>
      </c>
      <c r="D678" s="180" t="s">
        <v>176</v>
      </c>
      <c r="E678" s="181" t="s">
        <v>943</v>
      </c>
      <c r="F678" s="182" t="s">
        <v>944</v>
      </c>
      <c r="G678" s="183" t="s">
        <v>202</v>
      </c>
      <c r="H678" s="184">
        <v>2</v>
      </c>
      <c r="I678" s="185"/>
      <c r="J678" s="186">
        <f>ROUND(I678*H678,2)</f>
        <v>0</v>
      </c>
      <c r="K678" s="182" t="s">
        <v>1</v>
      </c>
      <c r="L678" s="39"/>
      <c r="M678" s="187" t="s">
        <v>1</v>
      </c>
      <c r="N678" s="188" t="s">
        <v>38</v>
      </c>
      <c r="O678" s="77"/>
      <c r="P678" s="189">
        <f>O678*H678</f>
        <v>0</v>
      </c>
      <c r="Q678" s="189">
        <v>0</v>
      </c>
      <c r="R678" s="189">
        <f>Q678*H678</f>
        <v>0</v>
      </c>
      <c r="S678" s="189">
        <v>0</v>
      </c>
      <c r="T678" s="190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191" t="s">
        <v>278</v>
      </c>
      <c r="AT678" s="191" t="s">
        <v>176</v>
      </c>
      <c r="AU678" s="191" t="s">
        <v>83</v>
      </c>
      <c r="AY678" s="19" t="s">
        <v>174</v>
      </c>
      <c r="BE678" s="192">
        <f>IF(N678="základní",J678,0)</f>
        <v>0</v>
      </c>
      <c r="BF678" s="192">
        <f>IF(N678="snížená",J678,0)</f>
        <v>0</v>
      </c>
      <c r="BG678" s="192">
        <f>IF(N678="zákl. přenesená",J678,0)</f>
        <v>0</v>
      </c>
      <c r="BH678" s="192">
        <f>IF(N678="sníž. přenesená",J678,0)</f>
        <v>0</v>
      </c>
      <c r="BI678" s="192">
        <f>IF(N678="nulová",J678,0)</f>
        <v>0</v>
      </c>
      <c r="BJ678" s="19" t="s">
        <v>81</v>
      </c>
      <c r="BK678" s="192">
        <f>ROUND(I678*H678,2)</f>
        <v>0</v>
      </c>
      <c r="BL678" s="19" t="s">
        <v>278</v>
      </c>
      <c r="BM678" s="191" t="s">
        <v>945</v>
      </c>
    </row>
    <row r="679" s="2" customFormat="1">
      <c r="A679" s="38"/>
      <c r="B679" s="39"/>
      <c r="C679" s="38"/>
      <c r="D679" s="193" t="s">
        <v>183</v>
      </c>
      <c r="E679" s="38"/>
      <c r="F679" s="194" t="s">
        <v>946</v>
      </c>
      <c r="G679" s="38"/>
      <c r="H679" s="38"/>
      <c r="I679" s="195"/>
      <c r="J679" s="38"/>
      <c r="K679" s="38"/>
      <c r="L679" s="39"/>
      <c r="M679" s="196"/>
      <c r="N679" s="197"/>
      <c r="O679" s="77"/>
      <c r="P679" s="77"/>
      <c r="Q679" s="77"/>
      <c r="R679" s="77"/>
      <c r="S679" s="77"/>
      <c r="T679" s="7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9" t="s">
        <v>183</v>
      </c>
      <c r="AU679" s="19" t="s">
        <v>83</v>
      </c>
    </row>
    <row r="680" s="2" customFormat="1">
      <c r="A680" s="38"/>
      <c r="B680" s="39"/>
      <c r="C680" s="38"/>
      <c r="D680" s="193" t="s">
        <v>710</v>
      </c>
      <c r="E680" s="38"/>
      <c r="F680" s="231" t="s">
        <v>947</v>
      </c>
      <c r="G680" s="38"/>
      <c r="H680" s="38"/>
      <c r="I680" s="195"/>
      <c r="J680" s="38"/>
      <c r="K680" s="38"/>
      <c r="L680" s="39"/>
      <c r="M680" s="196"/>
      <c r="N680" s="197"/>
      <c r="O680" s="77"/>
      <c r="P680" s="77"/>
      <c r="Q680" s="77"/>
      <c r="R680" s="77"/>
      <c r="S680" s="77"/>
      <c r="T680" s="7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T680" s="19" t="s">
        <v>710</v>
      </c>
      <c r="AU680" s="19" t="s">
        <v>83</v>
      </c>
    </row>
    <row r="681" s="15" customFormat="1">
      <c r="A681" s="15"/>
      <c r="B681" s="214"/>
      <c r="C681" s="15"/>
      <c r="D681" s="193" t="s">
        <v>185</v>
      </c>
      <c r="E681" s="215" t="s">
        <v>1</v>
      </c>
      <c r="F681" s="216" t="s">
        <v>870</v>
      </c>
      <c r="G681" s="15"/>
      <c r="H681" s="215" t="s">
        <v>1</v>
      </c>
      <c r="I681" s="217"/>
      <c r="J681" s="15"/>
      <c r="K681" s="15"/>
      <c r="L681" s="214"/>
      <c r="M681" s="218"/>
      <c r="N681" s="219"/>
      <c r="O681" s="219"/>
      <c r="P681" s="219"/>
      <c r="Q681" s="219"/>
      <c r="R681" s="219"/>
      <c r="S681" s="219"/>
      <c r="T681" s="220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15" t="s">
        <v>185</v>
      </c>
      <c r="AU681" s="215" t="s">
        <v>83</v>
      </c>
      <c r="AV681" s="15" t="s">
        <v>81</v>
      </c>
      <c r="AW681" s="15" t="s">
        <v>30</v>
      </c>
      <c r="AX681" s="15" t="s">
        <v>73</v>
      </c>
      <c r="AY681" s="215" t="s">
        <v>174</v>
      </c>
    </row>
    <row r="682" s="13" customFormat="1">
      <c r="A682" s="13"/>
      <c r="B682" s="198"/>
      <c r="C682" s="13"/>
      <c r="D682" s="193" t="s">
        <v>185</v>
      </c>
      <c r="E682" s="199" t="s">
        <v>1</v>
      </c>
      <c r="F682" s="200" t="s">
        <v>948</v>
      </c>
      <c r="G682" s="13"/>
      <c r="H682" s="201">
        <v>2</v>
      </c>
      <c r="I682" s="202"/>
      <c r="J682" s="13"/>
      <c r="K682" s="13"/>
      <c r="L682" s="198"/>
      <c r="M682" s="203"/>
      <c r="N682" s="204"/>
      <c r="O682" s="204"/>
      <c r="P682" s="204"/>
      <c r="Q682" s="204"/>
      <c r="R682" s="204"/>
      <c r="S682" s="204"/>
      <c r="T682" s="20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199" t="s">
        <v>185</v>
      </c>
      <c r="AU682" s="199" t="s">
        <v>83</v>
      </c>
      <c r="AV682" s="13" t="s">
        <v>83</v>
      </c>
      <c r="AW682" s="13" t="s">
        <v>30</v>
      </c>
      <c r="AX682" s="13" t="s">
        <v>81</v>
      </c>
      <c r="AY682" s="199" t="s">
        <v>174</v>
      </c>
    </row>
    <row r="683" s="2" customFormat="1" ht="33" customHeight="1">
      <c r="A683" s="38"/>
      <c r="B683" s="179"/>
      <c r="C683" s="180" t="s">
        <v>949</v>
      </c>
      <c r="D683" s="180" t="s">
        <v>176</v>
      </c>
      <c r="E683" s="181" t="s">
        <v>950</v>
      </c>
      <c r="F683" s="182" t="s">
        <v>951</v>
      </c>
      <c r="G683" s="183" t="s">
        <v>202</v>
      </c>
      <c r="H683" s="184">
        <v>1</v>
      </c>
      <c r="I683" s="185"/>
      <c r="J683" s="186">
        <f>ROUND(I683*H683,2)</f>
        <v>0</v>
      </c>
      <c r="K683" s="182" t="s">
        <v>1</v>
      </c>
      <c r="L683" s="39"/>
      <c r="M683" s="187" t="s">
        <v>1</v>
      </c>
      <c r="N683" s="188" t="s">
        <v>38</v>
      </c>
      <c r="O683" s="77"/>
      <c r="P683" s="189">
        <f>O683*H683</f>
        <v>0</v>
      </c>
      <c r="Q683" s="189">
        <v>0</v>
      </c>
      <c r="R683" s="189">
        <f>Q683*H683</f>
        <v>0</v>
      </c>
      <c r="S683" s="189">
        <v>0</v>
      </c>
      <c r="T683" s="190">
        <f>S683*H683</f>
        <v>0</v>
      </c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R683" s="191" t="s">
        <v>278</v>
      </c>
      <c r="AT683" s="191" t="s">
        <v>176</v>
      </c>
      <c r="AU683" s="191" t="s">
        <v>83</v>
      </c>
      <c r="AY683" s="19" t="s">
        <v>174</v>
      </c>
      <c r="BE683" s="192">
        <f>IF(N683="základní",J683,0)</f>
        <v>0</v>
      </c>
      <c r="BF683" s="192">
        <f>IF(N683="snížená",J683,0)</f>
        <v>0</v>
      </c>
      <c r="BG683" s="192">
        <f>IF(N683="zákl. přenesená",J683,0)</f>
        <v>0</v>
      </c>
      <c r="BH683" s="192">
        <f>IF(N683="sníž. přenesená",J683,0)</f>
        <v>0</v>
      </c>
      <c r="BI683" s="192">
        <f>IF(N683="nulová",J683,0)</f>
        <v>0</v>
      </c>
      <c r="BJ683" s="19" t="s">
        <v>81</v>
      </c>
      <c r="BK683" s="192">
        <f>ROUND(I683*H683,2)</f>
        <v>0</v>
      </c>
      <c r="BL683" s="19" t="s">
        <v>278</v>
      </c>
      <c r="BM683" s="191" t="s">
        <v>952</v>
      </c>
    </row>
    <row r="684" s="2" customFormat="1">
      <c r="A684" s="38"/>
      <c r="B684" s="39"/>
      <c r="C684" s="38"/>
      <c r="D684" s="193" t="s">
        <v>183</v>
      </c>
      <c r="E684" s="38"/>
      <c r="F684" s="194" t="s">
        <v>951</v>
      </c>
      <c r="G684" s="38"/>
      <c r="H684" s="38"/>
      <c r="I684" s="195"/>
      <c r="J684" s="38"/>
      <c r="K684" s="38"/>
      <c r="L684" s="39"/>
      <c r="M684" s="196"/>
      <c r="N684" s="197"/>
      <c r="O684" s="77"/>
      <c r="P684" s="77"/>
      <c r="Q684" s="77"/>
      <c r="R684" s="77"/>
      <c r="S684" s="77"/>
      <c r="T684" s="7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T684" s="19" t="s">
        <v>183</v>
      </c>
      <c r="AU684" s="19" t="s">
        <v>83</v>
      </c>
    </row>
    <row r="685" s="2" customFormat="1">
      <c r="A685" s="38"/>
      <c r="B685" s="39"/>
      <c r="C685" s="38"/>
      <c r="D685" s="193" t="s">
        <v>710</v>
      </c>
      <c r="E685" s="38"/>
      <c r="F685" s="231" t="s">
        <v>947</v>
      </c>
      <c r="G685" s="38"/>
      <c r="H685" s="38"/>
      <c r="I685" s="195"/>
      <c r="J685" s="38"/>
      <c r="K685" s="38"/>
      <c r="L685" s="39"/>
      <c r="M685" s="196"/>
      <c r="N685" s="197"/>
      <c r="O685" s="77"/>
      <c r="P685" s="77"/>
      <c r="Q685" s="77"/>
      <c r="R685" s="77"/>
      <c r="S685" s="77"/>
      <c r="T685" s="7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T685" s="19" t="s">
        <v>710</v>
      </c>
      <c r="AU685" s="19" t="s">
        <v>83</v>
      </c>
    </row>
    <row r="686" s="15" customFormat="1">
      <c r="A686" s="15"/>
      <c r="B686" s="214"/>
      <c r="C686" s="15"/>
      <c r="D686" s="193" t="s">
        <v>185</v>
      </c>
      <c r="E686" s="215" t="s">
        <v>1</v>
      </c>
      <c r="F686" s="216" t="s">
        <v>870</v>
      </c>
      <c r="G686" s="15"/>
      <c r="H686" s="215" t="s">
        <v>1</v>
      </c>
      <c r="I686" s="217"/>
      <c r="J686" s="15"/>
      <c r="K686" s="15"/>
      <c r="L686" s="214"/>
      <c r="M686" s="218"/>
      <c r="N686" s="219"/>
      <c r="O686" s="219"/>
      <c r="P686" s="219"/>
      <c r="Q686" s="219"/>
      <c r="R686" s="219"/>
      <c r="S686" s="219"/>
      <c r="T686" s="220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15" t="s">
        <v>185</v>
      </c>
      <c r="AU686" s="215" t="s">
        <v>83</v>
      </c>
      <c r="AV686" s="15" t="s">
        <v>81</v>
      </c>
      <c r="AW686" s="15" t="s">
        <v>30</v>
      </c>
      <c r="AX686" s="15" t="s">
        <v>73</v>
      </c>
      <c r="AY686" s="215" t="s">
        <v>174</v>
      </c>
    </row>
    <row r="687" s="13" customFormat="1">
      <c r="A687" s="13"/>
      <c r="B687" s="198"/>
      <c r="C687" s="13"/>
      <c r="D687" s="193" t="s">
        <v>185</v>
      </c>
      <c r="E687" s="199" t="s">
        <v>1</v>
      </c>
      <c r="F687" s="200" t="s">
        <v>953</v>
      </c>
      <c r="G687" s="13"/>
      <c r="H687" s="201">
        <v>1</v>
      </c>
      <c r="I687" s="202"/>
      <c r="J687" s="13"/>
      <c r="K687" s="13"/>
      <c r="L687" s="198"/>
      <c r="M687" s="203"/>
      <c r="N687" s="204"/>
      <c r="O687" s="204"/>
      <c r="P687" s="204"/>
      <c r="Q687" s="204"/>
      <c r="R687" s="204"/>
      <c r="S687" s="204"/>
      <c r="T687" s="20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199" t="s">
        <v>185</v>
      </c>
      <c r="AU687" s="199" t="s">
        <v>83</v>
      </c>
      <c r="AV687" s="13" t="s">
        <v>83</v>
      </c>
      <c r="AW687" s="13" t="s">
        <v>30</v>
      </c>
      <c r="AX687" s="13" t="s">
        <v>81</v>
      </c>
      <c r="AY687" s="199" t="s">
        <v>174</v>
      </c>
    </row>
    <row r="688" s="2" customFormat="1" ht="37.8" customHeight="1">
      <c r="A688" s="38"/>
      <c r="B688" s="179"/>
      <c r="C688" s="180" t="s">
        <v>954</v>
      </c>
      <c r="D688" s="180" t="s">
        <v>176</v>
      </c>
      <c r="E688" s="181" t="s">
        <v>955</v>
      </c>
      <c r="F688" s="182" t="s">
        <v>956</v>
      </c>
      <c r="G688" s="183" t="s">
        <v>202</v>
      </c>
      <c r="H688" s="184">
        <v>4</v>
      </c>
      <c r="I688" s="185"/>
      <c r="J688" s="186">
        <f>ROUND(I688*H688,2)</f>
        <v>0</v>
      </c>
      <c r="K688" s="182" t="s">
        <v>1</v>
      </c>
      <c r="L688" s="39"/>
      <c r="M688" s="187" t="s">
        <v>1</v>
      </c>
      <c r="N688" s="188" t="s">
        <v>38</v>
      </c>
      <c r="O688" s="77"/>
      <c r="P688" s="189">
        <f>O688*H688</f>
        <v>0</v>
      </c>
      <c r="Q688" s="189">
        <v>0</v>
      </c>
      <c r="R688" s="189">
        <f>Q688*H688</f>
        <v>0</v>
      </c>
      <c r="S688" s="189">
        <v>0</v>
      </c>
      <c r="T688" s="190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191" t="s">
        <v>278</v>
      </c>
      <c r="AT688" s="191" t="s">
        <v>176</v>
      </c>
      <c r="AU688" s="191" t="s">
        <v>83</v>
      </c>
      <c r="AY688" s="19" t="s">
        <v>174</v>
      </c>
      <c r="BE688" s="192">
        <f>IF(N688="základní",J688,0)</f>
        <v>0</v>
      </c>
      <c r="BF688" s="192">
        <f>IF(N688="snížená",J688,0)</f>
        <v>0</v>
      </c>
      <c r="BG688" s="192">
        <f>IF(N688="zákl. přenesená",J688,0)</f>
        <v>0</v>
      </c>
      <c r="BH688" s="192">
        <f>IF(N688="sníž. přenesená",J688,0)</f>
        <v>0</v>
      </c>
      <c r="BI688" s="192">
        <f>IF(N688="nulová",J688,0)</f>
        <v>0</v>
      </c>
      <c r="BJ688" s="19" t="s">
        <v>81</v>
      </c>
      <c r="BK688" s="192">
        <f>ROUND(I688*H688,2)</f>
        <v>0</v>
      </c>
      <c r="BL688" s="19" t="s">
        <v>278</v>
      </c>
      <c r="BM688" s="191" t="s">
        <v>957</v>
      </c>
    </row>
    <row r="689" s="2" customFormat="1">
      <c r="A689" s="38"/>
      <c r="B689" s="39"/>
      <c r="C689" s="38"/>
      <c r="D689" s="193" t="s">
        <v>183</v>
      </c>
      <c r="E689" s="38"/>
      <c r="F689" s="194" t="s">
        <v>956</v>
      </c>
      <c r="G689" s="38"/>
      <c r="H689" s="38"/>
      <c r="I689" s="195"/>
      <c r="J689" s="38"/>
      <c r="K689" s="38"/>
      <c r="L689" s="39"/>
      <c r="M689" s="196"/>
      <c r="N689" s="197"/>
      <c r="O689" s="77"/>
      <c r="P689" s="77"/>
      <c r="Q689" s="77"/>
      <c r="R689" s="77"/>
      <c r="S689" s="77"/>
      <c r="T689" s="7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T689" s="19" t="s">
        <v>183</v>
      </c>
      <c r="AU689" s="19" t="s">
        <v>83</v>
      </c>
    </row>
    <row r="690" s="2" customFormat="1">
      <c r="A690" s="38"/>
      <c r="B690" s="39"/>
      <c r="C690" s="38"/>
      <c r="D690" s="193" t="s">
        <v>710</v>
      </c>
      <c r="E690" s="38"/>
      <c r="F690" s="231" t="s">
        <v>869</v>
      </c>
      <c r="G690" s="38"/>
      <c r="H690" s="38"/>
      <c r="I690" s="195"/>
      <c r="J690" s="38"/>
      <c r="K690" s="38"/>
      <c r="L690" s="39"/>
      <c r="M690" s="196"/>
      <c r="N690" s="197"/>
      <c r="O690" s="77"/>
      <c r="P690" s="77"/>
      <c r="Q690" s="77"/>
      <c r="R690" s="77"/>
      <c r="S690" s="77"/>
      <c r="T690" s="7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T690" s="19" t="s">
        <v>710</v>
      </c>
      <c r="AU690" s="19" t="s">
        <v>83</v>
      </c>
    </row>
    <row r="691" s="15" customFormat="1">
      <c r="A691" s="15"/>
      <c r="B691" s="214"/>
      <c r="C691" s="15"/>
      <c r="D691" s="193" t="s">
        <v>185</v>
      </c>
      <c r="E691" s="215" t="s">
        <v>1</v>
      </c>
      <c r="F691" s="216" t="s">
        <v>870</v>
      </c>
      <c r="G691" s="15"/>
      <c r="H691" s="215" t="s">
        <v>1</v>
      </c>
      <c r="I691" s="217"/>
      <c r="J691" s="15"/>
      <c r="K691" s="15"/>
      <c r="L691" s="214"/>
      <c r="M691" s="218"/>
      <c r="N691" s="219"/>
      <c r="O691" s="219"/>
      <c r="P691" s="219"/>
      <c r="Q691" s="219"/>
      <c r="R691" s="219"/>
      <c r="S691" s="219"/>
      <c r="T691" s="220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15" t="s">
        <v>185</v>
      </c>
      <c r="AU691" s="215" t="s">
        <v>83</v>
      </c>
      <c r="AV691" s="15" t="s">
        <v>81</v>
      </c>
      <c r="AW691" s="15" t="s">
        <v>30</v>
      </c>
      <c r="AX691" s="15" t="s">
        <v>73</v>
      </c>
      <c r="AY691" s="215" t="s">
        <v>174</v>
      </c>
    </row>
    <row r="692" s="13" customFormat="1">
      <c r="A692" s="13"/>
      <c r="B692" s="198"/>
      <c r="C692" s="13"/>
      <c r="D692" s="193" t="s">
        <v>185</v>
      </c>
      <c r="E692" s="199" t="s">
        <v>1</v>
      </c>
      <c r="F692" s="200" t="s">
        <v>958</v>
      </c>
      <c r="G692" s="13"/>
      <c r="H692" s="201">
        <v>4</v>
      </c>
      <c r="I692" s="202"/>
      <c r="J692" s="13"/>
      <c r="K692" s="13"/>
      <c r="L692" s="198"/>
      <c r="M692" s="203"/>
      <c r="N692" s="204"/>
      <c r="O692" s="204"/>
      <c r="P692" s="204"/>
      <c r="Q692" s="204"/>
      <c r="R692" s="204"/>
      <c r="S692" s="204"/>
      <c r="T692" s="205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199" t="s">
        <v>185</v>
      </c>
      <c r="AU692" s="199" t="s">
        <v>83</v>
      </c>
      <c r="AV692" s="13" t="s">
        <v>83</v>
      </c>
      <c r="AW692" s="13" t="s">
        <v>30</v>
      </c>
      <c r="AX692" s="13" t="s">
        <v>81</v>
      </c>
      <c r="AY692" s="199" t="s">
        <v>174</v>
      </c>
    </row>
    <row r="693" s="2" customFormat="1" ht="37.8" customHeight="1">
      <c r="A693" s="38"/>
      <c r="B693" s="179"/>
      <c r="C693" s="180" t="s">
        <v>959</v>
      </c>
      <c r="D693" s="180" t="s">
        <v>176</v>
      </c>
      <c r="E693" s="181" t="s">
        <v>960</v>
      </c>
      <c r="F693" s="182" t="s">
        <v>961</v>
      </c>
      <c r="G693" s="183" t="s">
        <v>202</v>
      </c>
      <c r="H693" s="184">
        <v>1</v>
      </c>
      <c r="I693" s="185"/>
      <c r="J693" s="186">
        <f>ROUND(I693*H693,2)</f>
        <v>0</v>
      </c>
      <c r="K693" s="182" t="s">
        <v>1</v>
      </c>
      <c r="L693" s="39"/>
      <c r="M693" s="187" t="s">
        <v>1</v>
      </c>
      <c r="N693" s="188" t="s">
        <v>38</v>
      </c>
      <c r="O693" s="77"/>
      <c r="P693" s="189">
        <f>O693*H693</f>
        <v>0</v>
      </c>
      <c r="Q693" s="189">
        <v>0</v>
      </c>
      <c r="R693" s="189">
        <f>Q693*H693</f>
        <v>0</v>
      </c>
      <c r="S693" s="189">
        <v>0</v>
      </c>
      <c r="T693" s="190">
        <f>S693*H693</f>
        <v>0</v>
      </c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191" t="s">
        <v>278</v>
      </c>
      <c r="AT693" s="191" t="s">
        <v>176</v>
      </c>
      <c r="AU693" s="191" t="s">
        <v>83</v>
      </c>
      <c r="AY693" s="19" t="s">
        <v>174</v>
      </c>
      <c r="BE693" s="192">
        <f>IF(N693="základní",J693,0)</f>
        <v>0</v>
      </c>
      <c r="BF693" s="192">
        <f>IF(N693="snížená",J693,0)</f>
        <v>0</v>
      </c>
      <c r="BG693" s="192">
        <f>IF(N693="zákl. přenesená",J693,0)</f>
        <v>0</v>
      </c>
      <c r="BH693" s="192">
        <f>IF(N693="sníž. přenesená",J693,0)</f>
        <v>0</v>
      </c>
      <c r="BI693" s="192">
        <f>IF(N693="nulová",J693,0)</f>
        <v>0</v>
      </c>
      <c r="BJ693" s="19" t="s">
        <v>81</v>
      </c>
      <c r="BK693" s="192">
        <f>ROUND(I693*H693,2)</f>
        <v>0</v>
      </c>
      <c r="BL693" s="19" t="s">
        <v>278</v>
      </c>
      <c r="BM693" s="191" t="s">
        <v>962</v>
      </c>
    </row>
    <row r="694" s="2" customFormat="1">
      <c r="A694" s="38"/>
      <c r="B694" s="39"/>
      <c r="C694" s="38"/>
      <c r="D694" s="193" t="s">
        <v>183</v>
      </c>
      <c r="E694" s="38"/>
      <c r="F694" s="194" t="s">
        <v>961</v>
      </c>
      <c r="G694" s="38"/>
      <c r="H694" s="38"/>
      <c r="I694" s="195"/>
      <c r="J694" s="38"/>
      <c r="K694" s="38"/>
      <c r="L694" s="39"/>
      <c r="M694" s="196"/>
      <c r="N694" s="197"/>
      <c r="O694" s="77"/>
      <c r="P694" s="77"/>
      <c r="Q694" s="77"/>
      <c r="R694" s="77"/>
      <c r="S694" s="77"/>
      <c r="T694" s="7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T694" s="19" t="s">
        <v>183</v>
      </c>
      <c r="AU694" s="19" t="s">
        <v>83</v>
      </c>
    </row>
    <row r="695" s="2" customFormat="1">
      <c r="A695" s="38"/>
      <c r="B695" s="39"/>
      <c r="C695" s="38"/>
      <c r="D695" s="193" t="s">
        <v>710</v>
      </c>
      <c r="E695" s="38"/>
      <c r="F695" s="231" t="s">
        <v>869</v>
      </c>
      <c r="G695" s="38"/>
      <c r="H695" s="38"/>
      <c r="I695" s="195"/>
      <c r="J695" s="38"/>
      <c r="K695" s="38"/>
      <c r="L695" s="39"/>
      <c r="M695" s="196"/>
      <c r="N695" s="197"/>
      <c r="O695" s="77"/>
      <c r="P695" s="77"/>
      <c r="Q695" s="77"/>
      <c r="R695" s="77"/>
      <c r="S695" s="77"/>
      <c r="T695" s="7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T695" s="19" t="s">
        <v>710</v>
      </c>
      <c r="AU695" s="19" t="s">
        <v>83</v>
      </c>
    </row>
    <row r="696" s="15" customFormat="1">
      <c r="A696" s="15"/>
      <c r="B696" s="214"/>
      <c r="C696" s="15"/>
      <c r="D696" s="193" t="s">
        <v>185</v>
      </c>
      <c r="E696" s="215" t="s">
        <v>1</v>
      </c>
      <c r="F696" s="216" t="s">
        <v>870</v>
      </c>
      <c r="G696" s="15"/>
      <c r="H696" s="215" t="s">
        <v>1</v>
      </c>
      <c r="I696" s="217"/>
      <c r="J696" s="15"/>
      <c r="K696" s="15"/>
      <c r="L696" s="214"/>
      <c r="M696" s="218"/>
      <c r="N696" s="219"/>
      <c r="O696" s="219"/>
      <c r="P696" s="219"/>
      <c r="Q696" s="219"/>
      <c r="R696" s="219"/>
      <c r="S696" s="219"/>
      <c r="T696" s="220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15" t="s">
        <v>185</v>
      </c>
      <c r="AU696" s="215" t="s">
        <v>83</v>
      </c>
      <c r="AV696" s="15" t="s">
        <v>81</v>
      </c>
      <c r="AW696" s="15" t="s">
        <v>30</v>
      </c>
      <c r="AX696" s="15" t="s">
        <v>73</v>
      </c>
      <c r="AY696" s="215" t="s">
        <v>174</v>
      </c>
    </row>
    <row r="697" s="13" customFormat="1">
      <c r="A697" s="13"/>
      <c r="B697" s="198"/>
      <c r="C697" s="13"/>
      <c r="D697" s="193" t="s">
        <v>185</v>
      </c>
      <c r="E697" s="199" t="s">
        <v>1</v>
      </c>
      <c r="F697" s="200" t="s">
        <v>963</v>
      </c>
      <c r="G697" s="13"/>
      <c r="H697" s="201">
        <v>1</v>
      </c>
      <c r="I697" s="202"/>
      <c r="J697" s="13"/>
      <c r="K697" s="13"/>
      <c r="L697" s="198"/>
      <c r="M697" s="203"/>
      <c r="N697" s="204"/>
      <c r="O697" s="204"/>
      <c r="P697" s="204"/>
      <c r="Q697" s="204"/>
      <c r="R697" s="204"/>
      <c r="S697" s="204"/>
      <c r="T697" s="205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199" t="s">
        <v>185</v>
      </c>
      <c r="AU697" s="199" t="s">
        <v>83</v>
      </c>
      <c r="AV697" s="13" t="s">
        <v>83</v>
      </c>
      <c r="AW697" s="13" t="s">
        <v>30</v>
      </c>
      <c r="AX697" s="13" t="s">
        <v>81</v>
      </c>
      <c r="AY697" s="199" t="s">
        <v>174</v>
      </c>
    </row>
    <row r="698" s="2" customFormat="1" ht="37.8" customHeight="1">
      <c r="A698" s="38"/>
      <c r="B698" s="179"/>
      <c r="C698" s="180" t="s">
        <v>964</v>
      </c>
      <c r="D698" s="180" t="s">
        <v>176</v>
      </c>
      <c r="E698" s="181" t="s">
        <v>965</v>
      </c>
      <c r="F698" s="182" t="s">
        <v>966</v>
      </c>
      <c r="G698" s="183" t="s">
        <v>202</v>
      </c>
      <c r="H698" s="184">
        <v>4</v>
      </c>
      <c r="I698" s="185"/>
      <c r="J698" s="186">
        <f>ROUND(I698*H698,2)</f>
        <v>0</v>
      </c>
      <c r="K698" s="182" t="s">
        <v>1</v>
      </c>
      <c r="L698" s="39"/>
      <c r="M698" s="187" t="s">
        <v>1</v>
      </c>
      <c r="N698" s="188" t="s">
        <v>38</v>
      </c>
      <c r="O698" s="77"/>
      <c r="P698" s="189">
        <f>O698*H698</f>
        <v>0</v>
      </c>
      <c r="Q698" s="189">
        <v>0</v>
      </c>
      <c r="R698" s="189">
        <f>Q698*H698</f>
        <v>0</v>
      </c>
      <c r="S698" s="189">
        <v>0</v>
      </c>
      <c r="T698" s="190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191" t="s">
        <v>278</v>
      </c>
      <c r="AT698" s="191" t="s">
        <v>176</v>
      </c>
      <c r="AU698" s="191" t="s">
        <v>83</v>
      </c>
      <c r="AY698" s="19" t="s">
        <v>174</v>
      </c>
      <c r="BE698" s="192">
        <f>IF(N698="základní",J698,0)</f>
        <v>0</v>
      </c>
      <c r="BF698" s="192">
        <f>IF(N698="snížená",J698,0)</f>
        <v>0</v>
      </c>
      <c r="BG698" s="192">
        <f>IF(N698="zákl. přenesená",J698,0)</f>
        <v>0</v>
      </c>
      <c r="BH698" s="192">
        <f>IF(N698="sníž. přenesená",J698,0)</f>
        <v>0</v>
      </c>
      <c r="BI698" s="192">
        <f>IF(N698="nulová",J698,0)</f>
        <v>0</v>
      </c>
      <c r="BJ698" s="19" t="s">
        <v>81</v>
      </c>
      <c r="BK698" s="192">
        <f>ROUND(I698*H698,2)</f>
        <v>0</v>
      </c>
      <c r="BL698" s="19" t="s">
        <v>278</v>
      </c>
      <c r="BM698" s="191" t="s">
        <v>967</v>
      </c>
    </row>
    <row r="699" s="2" customFormat="1">
      <c r="A699" s="38"/>
      <c r="B699" s="39"/>
      <c r="C699" s="38"/>
      <c r="D699" s="193" t="s">
        <v>183</v>
      </c>
      <c r="E699" s="38"/>
      <c r="F699" s="194" t="s">
        <v>966</v>
      </c>
      <c r="G699" s="38"/>
      <c r="H699" s="38"/>
      <c r="I699" s="195"/>
      <c r="J699" s="38"/>
      <c r="K699" s="38"/>
      <c r="L699" s="39"/>
      <c r="M699" s="196"/>
      <c r="N699" s="197"/>
      <c r="O699" s="77"/>
      <c r="P699" s="77"/>
      <c r="Q699" s="77"/>
      <c r="R699" s="77"/>
      <c r="S699" s="77"/>
      <c r="T699" s="7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T699" s="19" t="s">
        <v>183</v>
      </c>
      <c r="AU699" s="19" t="s">
        <v>83</v>
      </c>
    </row>
    <row r="700" s="2" customFormat="1">
      <c r="A700" s="38"/>
      <c r="B700" s="39"/>
      <c r="C700" s="38"/>
      <c r="D700" s="193" t="s">
        <v>710</v>
      </c>
      <c r="E700" s="38"/>
      <c r="F700" s="231" t="s">
        <v>869</v>
      </c>
      <c r="G700" s="38"/>
      <c r="H700" s="38"/>
      <c r="I700" s="195"/>
      <c r="J700" s="38"/>
      <c r="K700" s="38"/>
      <c r="L700" s="39"/>
      <c r="M700" s="196"/>
      <c r="N700" s="197"/>
      <c r="O700" s="77"/>
      <c r="P700" s="77"/>
      <c r="Q700" s="77"/>
      <c r="R700" s="77"/>
      <c r="S700" s="77"/>
      <c r="T700" s="7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9" t="s">
        <v>710</v>
      </c>
      <c r="AU700" s="19" t="s">
        <v>83</v>
      </c>
    </row>
    <row r="701" s="15" customFormat="1">
      <c r="A701" s="15"/>
      <c r="B701" s="214"/>
      <c r="C701" s="15"/>
      <c r="D701" s="193" t="s">
        <v>185</v>
      </c>
      <c r="E701" s="215" t="s">
        <v>1</v>
      </c>
      <c r="F701" s="216" t="s">
        <v>870</v>
      </c>
      <c r="G701" s="15"/>
      <c r="H701" s="215" t="s">
        <v>1</v>
      </c>
      <c r="I701" s="217"/>
      <c r="J701" s="15"/>
      <c r="K701" s="15"/>
      <c r="L701" s="214"/>
      <c r="M701" s="218"/>
      <c r="N701" s="219"/>
      <c r="O701" s="219"/>
      <c r="P701" s="219"/>
      <c r="Q701" s="219"/>
      <c r="R701" s="219"/>
      <c r="S701" s="219"/>
      <c r="T701" s="220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15" t="s">
        <v>185</v>
      </c>
      <c r="AU701" s="215" t="s">
        <v>83</v>
      </c>
      <c r="AV701" s="15" t="s">
        <v>81</v>
      </c>
      <c r="AW701" s="15" t="s">
        <v>30</v>
      </c>
      <c r="AX701" s="15" t="s">
        <v>73</v>
      </c>
      <c r="AY701" s="215" t="s">
        <v>174</v>
      </c>
    </row>
    <row r="702" s="13" customFormat="1">
      <c r="A702" s="13"/>
      <c r="B702" s="198"/>
      <c r="C702" s="13"/>
      <c r="D702" s="193" t="s">
        <v>185</v>
      </c>
      <c r="E702" s="199" t="s">
        <v>1</v>
      </c>
      <c r="F702" s="200" t="s">
        <v>968</v>
      </c>
      <c r="G702" s="13"/>
      <c r="H702" s="201">
        <v>4</v>
      </c>
      <c r="I702" s="202"/>
      <c r="J702" s="13"/>
      <c r="K702" s="13"/>
      <c r="L702" s="198"/>
      <c r="M702" s="203"/>
      <c r="N702" s="204"/>
      <c r="O702" s="204"/>
      <c r="P702" s="204"/>
      <c r="Q702" s="204"/>
      <c r="R702" s="204"/>
      <c r="S702" s="204"/>
      <c r="T702" s="20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199" t="s">
        <v>185</v>
      </c>
      <c r="AU702" s="199" t="s">
        <v>83</v>
      </c>
      <c r="AV702" s="13" t="s">
        <v>83</v>
      </c>
      <c r="AW702" s="13" t="s">
        <v>30</v>
      </c>
      <c r="AX702" s="13" t="s">
        <v>81</v>
      </c>
      <c r="AY702" s="199" t="s">
        <v>174</v>
      </c>
    </row>
    <row r="703" s="2" customFormat="1" ht="37.8" customHeight="1">
      <c r="A703" s="38"/>
      <c r="B703" s="179"/>
      <c r="C703" s="180" t="s">
        <v>969</v>
      </c>
      <c r="D703" s="180" t="s">
        <v>176</v>
      </c>
      <c r="E703" s="181" t="s">
        <v>970</v>
      </c>
      <c r="F703" s="182" t="s">
        <v>971</v>
      </c>
      <c r="G703" s="183" t="s">
        <v>202</v>
      </c>
      <c r="H703" s="184">
        <v>2</v>
      </c>
      <c r="I703" s="185"/>
      <c r="J703" s="186">
        <f>ROUND(I703*H703,2)</f>
        <v>0</v>
      </c>
      <c r="K703" s="182" t="s">
        <v>1</v>
      </c>
      <c r="L703" s="39"/>
      <c r="M703" s="187" t="s">
        <v>1</v>
      </c>
      <c r="N703" s="188" t="s">
        <v>38</v>
      </c>
      <c r="O703" s="77"/>
      <c r="P703" s="189">
        <f>O703*H703</f>
        <v>0</v>
      </c>
      <c r="Q703" s="189">
        <v>0</v>
      </c>
      <c r="R703" s="189">
        <f>Q703*H703</f>
        <v>0</v>
      </c>
      <c r="S703" s="189">
        <v>0</v>
      </c>
      <c r="T703" s="190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191" t="s">
        <v>278</v>
      </c>
      <c r="AT703" s="191" t="s">
        <v>176</v>
      </c>
      <c r="AU703" s="191" t="s">
        <v>83</v>
      </c>
      <c r="AY703" s="19" t="s">
        <v>174</v>
      </c>
      <c r="BE703" s="192">
        <f>IF(N703="základní",J703,0)</f>
        <v>0</v>
      </c>
      <c r="BF703" s="192">
        <f>IF(N703="snížená",J703,0)</f>
        <v>0</v>
      </c>
      <c r="BG703" s="192">
        <f>IF(N703="zákl. přenesená",J703,0)</f>
        <v>0</v>
      </c>
      <c r="BH703" s="192">
        <f>IF(N703="sníž. přenesená",J703,0)</f>
        <v>0</v>
      </c>
      <c r="BI703" s="192">
        <f>IF(N703="nulová",J703,0)</f>
        <v>0</v>
      </c>
      <c r="BJ703" s="19" t="s">
        <v>81</v>
      </c>
      <c r="BK703" s="192">
        <f>ROUND(I703*H703,2)</f>
        <v>0</v>
      </c>
      <c r="BL703" s="19" t="s">
        <v>278</v>
      </c>
      <c r="BM703" s="191" t="s">
        <v>972</v>
      </c>
    </row>
    <row r="704" s="2" customFormat="1">
      <c r="A704" s="38"/>
      <c r="B704" s="39"/>
      <c r="C704" s="38"/>
      <c r="D704" s="193" t="s">
        <v>183</v>
      </c>
      <c r="E704" s="38"/>
      <c r="F704" s="194" t="s">
        <v>971</v>
      </c>
      <c r="G704" s="38"/>
      <c r="H704" s="38"/>
      <c r="I704" s="195"/>
      <c r="J704" s="38"/>
      <c r="K704" s="38"/>
      <c r="L704" s="39"/>
      <c r="M704" s="196"/>
      <c r="N704" s="197"/>
      <c r="O704" s="77"/>
      <c r="P704" s="77"/>
      <c r="Q704" s="77"/>
      <c r="R704" s="77"/>
      <c r="S704" s="77"/>
      <c r="T704" s="7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T704" s="19" t="s">
        <v>183</v>
      </c>
      <c r="AU704" s="19" t="s">
        <v>83</v>
      </c>
    </row>
    <row r="705" s="2" customFormat="1">
      <c r="A705" s="38"/>
      <c r="B705" s="39"/>
      <c r="C705" s="38"/>
      <c r="D705" s="193" t="s">
        <v>710</v>
      </c>
      <c r="E705" s="38"/>
      <c r="F705" s="231" t="s">
        <v>973</v>
      </c>
      <c r="G705" s="38"/>
      <c r="H705" s="38"/>
      <c r="I705" s="195"/>
      <c r="J705" s="38"/>
      <c r="K705" s="38"/>
      <c r="L705" s="39"/>
      <c r="M705" s="196"/>
      <c r="N705" s="197"/>
      <c r="O705" s="77"/>
      <c r="P705" s="77"/>
      <c r="Q705" s="77"/>
      <c r="R705" s="77"/>
      <c r="S705" s="77"/>
      <c r="T705" s="7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T705" s="19" t="s">
        <v>710</v>
      </c>
      <c r="AU705" s="19" t="s">
        <v>83</v>
      </c>
    </row>
    <row r="706" s="15" customFormat="1">
      <c r="A706" s="15"/>
      <c r="B706" s="214"/>
      <c r="C706" s="15"/>
      <c r="D706" s="193" t="s">
        <v>185</v>
      </c>
      <c r="E706" s="215" t="s">
        <v>1</v>
      </c>
      <c r="F706" s="216" t="s">
        <v>870</v>
      </c>
      <c r="G706" s="15"/>
      <c r="H706" s="215" t="s">
        <v>1</v>
      </c>
      <c r="I706" s="217"/>
      <c r="J706" s="15"/>
      <c r="K706" s="15"/>
      <c r="L706" s="214"/>
      <c r="M706" s="218"/>
      <c r="N706" s="219"/>
      <c r="O706" s="219"/>
      <c r="P706" s="219"/>
      <c r="Q706" s="219"/>
      <c r="R706" s="219"/>
      <c r="S706" s="219"/>
      <c r="T706" s="220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15" t="s">
        <v>185</v>
      </c>
      <c r="AU706" s="215" t="s">
        <v>83</v>
      </c>
      <c r="AV706" s="15" t="s">
        <v>81</v>
      </c>
      <c r="AW706" s="15" t="s">
        <v>30</v>
      </c>
      <c r="AX706" s="15" t="s">
        <v>73</v>
      </c>
      <c r="AY706" s="215" t="s">
        <v>174</v>
      </c>
    </row>
    <row r="707" s="13" customFormat="1">
      <c r="A707" s="13"/>
      <c r="B707" s="198"/>
      <c r="C707" s="13"/>
      <c r="D707" s="193" t="s">
        <v>185</v>
      </c>
      <c r="E707" s="199" t="s">
        <v>1</v>
      </c>
      <c r="F707" s="200" t="s">
        <v>974</v>
      </c>
      <c r="G707" s="13"/>
      <c r="H707" s="201">
        <v>2</v>
      </c>
      <c r="I707" s="202"/>
      <c r="J707" s="13"/>
      <c r="K707" s="13"/>
      <c r="L707" s="198"/>
      <c r="M707" s="203"/>
      <c r="N707" s="204"/>
      <c r="O707" s="204"/>
      <c r="P707" s="204"/>
      <c r="Q707" s="204"/>
      <c r="R707" s="204"/>
      <c r="S707" s="204"/>
      <c r="T707" s="205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199" t="s">
        <v>185</v>
      </c>
      <c r="AU707" s="199" t="s">
        <v>83</v>
      </c>
      <c r="AV707" s="13" t="s">
        <v>83</v>
      </c>
      <c r="AW707" s="13" t="s">
        <v>30</v>
      </c>
      <c r="AX707" s="13" t="s">
        <v>81</v>
      </c>
      <c r="AY707" s="199" t="s">
        <v>174</v>
      </c>
    </row>
    <row r="708" s="2" customFormat="1" ht="37.8" customHeight="1">
      <c r="A708" s="38"/>
      <c r="B708" s="179"/>
      <c r="C708" s="180" t="s">
        <v>975</v>
      </c>
      <c r="D708" s="180" t="s">
        <v>176</v>
      </c>
      <c r="E708" s="181" t="s">
        <v>976</v>
      </c>
      <c r="F708" s="182" t="s">
        <v>977</v>
      </c>
      <c r="G708" s="183" t="s">
        <v>202</v>
      </c>
      <c r="H708" s="184">
        <v>1</v>
      </c>
      <c r="I708" s="185"/>
      <c r="J708" s="186">
        <f>ROUND(I708*H708,2)</f>
        <v>0</v>
      </c>
      <c r="K708" s="182" t="s">
        <v>1</v>
      </c>
      <c r="L708" s="39"/>
      <c r="M708" s="187" t="s">
        <v>1</v>
      </c>
      <c r="N708" s="188" t="s">
        <v>38</v>
      </c>
      <c r="O708" s="77"/>
      <c r="P708" s="189">
        <f>O708*H708</f>
        <v>0</v>
      </c>
      <c r="Q708" s="189">
        <v>0</v>
      </c>
      <c r="R708" s="189">
        <f>Q708*H708</f>
        <v>0</v>
      </c>
      <c r="S708" s="189">
        <v>0</v>
      </c>
      <c r="T708" s="190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191" t="s">
        <v>278</v>
      </c>
      <c r="AT708" s="191" t="s">
        <v>176</v>
      </c>
      <c r="AU708" s="191" t="s">
        <v>83</v>
      </c>
      <c r="AY708" s="19" t="s">
        <v>174</v>
      </c>
      <c r="BE708" s="192">
        <f>IF(N708="základní",J708,0)</f>
        <v>0</v>
      </c>
      <c r="BF708" s="192">
        <f>IF(N708="snížená",J708,0)</f>
        <v>0</v>
      </c>
      <c r="BG708" s="192">
        <f>IF(N708="zákl. přenesená",J708,0)</f>
        <v>0</v>
      </c>
      <c r="BH708" s="192">
        <f>IF(N708="sníž. přenesená",J708,0)</f>
        <v>0</v>
      </c>
      <c r="BI708" s="192">
        <f>IF(N708="nulová",J708,0)</f>
        <v>0</v>
      </c>
      <c r="BJ708" s="19" t="s">
        <v>81</v>
      </c>
      <c r="BK708" s="192">
        <f>ROUND(I708*H708,2)</f>
        <v>0</v>
      </c>
      <c r="BL708" s="19" t="s">
        <v>278</v>
      </c>
      <c r="BM708" s="191" t="s">
        <v>978</v>
      </c>
    </row>
    <row r="709" s="2" customFormat="1">
      <c r="A709" s="38"/>
      <c r="B709" s="39"/>
      <c r="C709" s="38"/>
      <c r="D709" s="193" t="s">
        <v>183</v>
      </c>
      <c r="E709" s="38"/>
      <c r="F709" s="194" t="s">
        <v>977</v>
      </c>
      <c r="G709" s="38"/>
      <c r="H709" s="38"/>
      <c r="I709" s="195"/>
      <c r="J709" s="38"/>
      <c r="K709" s="38"/>
      <c r="L709" s="39"/>
      <c r="M709" s="196"/>
      <c r="N709" s="197"/>
      <c r="O709" s="77"/>
      <c r="P709" s="77"/>
      <c r="Q709" s="77"/>
      <c r="R709" s="77"/>
      <c r="S709" s="77"/>
      <c r="T709" s="7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9" t="s">
        <v>183</v>
      </c>
      <c r="AU709" s="19" t="s">
        <v>83</v>
      </c>
    </row>
    <row r="710" s="2" customFormat="1">
      <c r="A710" s="38"/>
      <c r="B710" s="39"/>
      <c r="C710" s="38"/>
      <c r="D710" s="193" t="s">
        <v>710</v>
      </c>
      <c r="E710" s="38"/>
      <c r="F710" s="231" t="s">
        <v>869</v>
      </c>
      <c r="G710" s="38"/>
      <c r="H710" s="38"/>
      <c r="I710" s="195"/>
      <c r="J710" s="38"/>
      <c r="K710" s="38"/>
      <c r="L710" s="39"/>
      <c r="M710" s="196"/>
      <c r="N710" s="197"/>
      <c r="O710" s="77"/>
      <c r="P710" s="77"/>
      <c r="Q710" s="77"/>
      <c r="R710" s="77"/>
      <c r="S710" s="77"/>
      <c r="T710" s="7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T710" s="19" t="s">
        <v>710</v>
      </c>
      <c r="AU710" s="19" t="s">
        <v>83</v>
      </c>
    </row>
    <row r="711" s="15" customFormat="1">
      <c r="A711" s="15"/>
      <c r="B711" s="214"/>
      <c r="C711" s="15"/>
      <c r="D711" s="193" t="s">
        <v>185</v>
      </c>
      <c r="E711" s="215" t="s">
        <v>1</v>
      </c>
      <c r="F711" s="216" t="s">
        <v>870</v>
      </c>
      <c r="G711" s="15"/>
      <c r="H711" s="215" t="s">
        <v>1</v>
      </c>
      <c r="I711" s="217"/>
      <c r="J711" s="15"/>
      <c r="K711" s="15"/>
      <c r="L711" s="214"/>
      <c r="M711" s="218"/>
      <c r="N711" s="219"/>
      <c r="O711" s="219"/>
      <c r="P711" s="219"/>
      <c r="Q711" s="219"/>
      <c r="R711" s="219"/>
      <c r="S711" s="219"/>
      <c r="T711" s="220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15" t="s">
        <v>185</v>
      </c>
      <c r="AU711" s="215" t="s">
        <v>83</v>
      </c>
      <c r="AV711" s="15" t="s">
        <v>81</v>
      </c>
      <c r="AW711" s="15" t="s">
        <v>30</v>
      </c>
      <c r="AX711" s="15" t="s">
        <v>73</v>
      </c>
      <c r="AY711" s="215" t="s">
        <v>174</v>
      </c>
    </row>
    <row r="712" s="13" customFormat="1">
      <c r="A712" s="13"/>
      <c r="B712" s="198"/>
      <c r="C712" s="13"/>
      <c r="D712" s="193" t="s">
        <v>185</v>
      </c>
      <c r="E712" s="199" t="s">
        <v>1</v>
      </c>
      <c r="F712" s="200" t="s">
        <v>979</v>
      </c>
      <c r="G712" s="13"/>
      <c r="H712" s="201">
        <v>1</v>
      </c>
      <c r="I712" s="202"/>
      <c r="J712" s="13"/>
      <c r="K712" s="13"/>
      <c r="L712" s="198"/>
      <c r="M712" s="203"/>
      <c r="N712" s="204"/>
      <c r="O712" s="204"/>
      <c r="P712" s="204"/>
      <c r="Q712" s="204"/>
      <c r="R712" s="204"/>
      <c r="S712" s="204"/>
      <c r="T712" s="205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199" t="s">
        <v>185</v>
      </c>
      <c r="AU712" s="199" t="s">
        <v>83</v>
      </c>
      <c r="AV712" s="13" t="s">
        <v>83</v>
      </c>
      <c r="AW712" s="13" t="s">
        <v>30</v>
      </c>
      <c r="AX712" s="13" t="s">
        <v>81</v>
      </c>
      <c r="AY712" s="199" t="s">
        <v>174</v>
      </c>
    </row>
    <row r="713" s="2" customFormat="1" ht="37.8" customHeight="1">
      <c r="A713" s="38"/>
      <c r="B713" s="179"/>
      <c r="C713" s="180" t="s">
        <v>980</v>
      </c>
      <c r="D713" s="180" t="s">
        <v>176</v>
      </c>
      <c r="E713" s="181" t="s">
        <v>981</v>
      </c>
      <c r="F713" s="182" t="s">
        <v>982</v>
      </c>
      <c r="G713" s="183" t="s">
        <v>202</v>
      </c>
      <c r="H713" s="184">
        <v>1</v>
      </c>
      <c r="I713" s="185"/>
      <c r="J713" s="186">
        <f>ROUND(I713*H713,2)</f>
        <v>0</v>
      </c>
      <c r="K713" s="182" t="s">
        <v>1</v>
      </c>
      <c r="L713" s="39"/>
      <c r="M713" s="187" t="s">
        <v>1</v>
      </c>
      <c r="N713" s="188" t="s">
        <v>38</v>
      </c>
      <c r="O713" s="77"/>
      <c r="P713" s="189">
        <f>O713*H713</f>
        <v>0</v>
      </c>
      <c r="Q713" s="189">
        <v>0</v>
      </c>
      <c r="R713" s="189">
        <f>Q713*H713</f>
        <v>0</v>
      </c>
      <c r="S713" s="189">
        <v>0</v>
      </c>
      <c r="T713" s="190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191" t="s">
        <v>278</v>
      </c>
      <c r="AT713" s="191" t="s">
        <v>176</v>
      </c>
      <c r="AU713" s="191" t="s">
        <v>83</v>
      </c>
      <c r="AY713" s="19" t="s">
        <v>174</v>
      </c>
      <c r="BE713" s="192">
        <f>IF(N713="základní",J713,0)</f>
        <v>0</v>
      </c>
      <c r="BF713" s="192">
        <f>IF(N713="snížená",J713,0)</f>
        <v>0</v>
      </c>
      <c r="BG713" s="192">
        <f>IF(N713="zákl. přenesená",J713,0)</f>
        <v>0</v>
      </c>
      <c r="BH713" s="192">
        <f>IF(N713="sníž. přenesená",J713,0)</f>
        <v>0</v>
      </c>
      <c r="BI713" s="192">
        <f>IF(N713="nulová",J713,0)</f>
        <v>0</v>
      </c>
      <c r="BJ713" s="19" t="s">
        <v>81</v>
      </c>
      <c r="BK713" s="192">
        <f>ROUND(I713*H713,2)</f>
        <v>0</v>
      </c>
      <c r="BL713" s="19" t="s">
        <v>278</v>
      </c>
      <c r="BM713" s="191" t="s">
        <v>983</v>
      </c>
    </row>
    <row r="714" s="2" customFormat="1">
      <c r="A714" s="38"/>
      <c r="B714" s="39"/>
      <c r="C714" s="38"/>
      <c r="D714" s="193" t="s">
        <v>183</v>
      </c>
      <c r="E714" s="38"/>
      <c r="F714" s="194" t="s">
        <v>982</v>
      </c>
      <c r="G714" s="38"/>
      <c r="H714" s="38"/>
      <c r="I714" s="195"/>
      <c r="J714" s="38"/>
      <c r="K714" s="38"/>
      <c r="L714" s="39"/>
      <c r="M714" s="196"/>
      <c r="N714" s="197"/>
      <c r="O714" s="77"/>
      <c r="P714" s="77"/>
      <c r="Q714" s="77"/>
      <c r="R714" s="77"/>
      <c r="S714" s="77"/>
      <c r="T714" s="7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T714" s="19" t="s">
        <v>183</v>
      </c>
      <c r="AU714" s="19" t="s">
        <v>83</v>
      </c>
    </row>
    <row r="715" s="2" customFormat="1">
      <c r="A715" s="38"/>
      <c r="B715" s="39"/>
      <c r="C715" s="38"/>
      <c r="D715" s="193" t="s">
        <v>710</v>
      </c>
      <c r="E715" s="38"/>
      <c r="F715" s="231" t="s">
        <v>869</v>
      </c>
      <c r="G715" s="38"/>
      <c r="H715" s="38"/>
      <c r="I715" s="195"/>
      <c r="J715" s="38"/>
      <c r="K715" s="38"/>
      <c r="L715" s="39"/>
      <c r="M715" s="196"/>
      <c r="N715" s="197"/>
      <c r="O715" s="77"/>
      <c r="P715" s="77"/>
      <c r="Q715" s="77"/>
      <c r="R715" s="77"/>
      <c r="S715" s="77"/>
      <c r="T715" s="7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T715" s="19" t="s">
        <v>710</v>
      </c>
      <c r="AU715" s="19" t="s">
        <v>83</v>
      </c>
    </row>
    <row r="716" s="15" customFormat="1">
      <c r="A716" s="15"/>
      <c r="B716" s="214"/>
      <c r="C716" s="15"/>
      <c r="D716" s="193" t="s">
        <v>185</v>
      </c>
      <c r="E716" s="215" t="s">
        <v>1</v>
      </c>
      <c r="F716" s="216" t="s">
        <v>870</v>
      </c>
      <c r="G716" s="15"/>
      <c r="H716" s="215" t="s">
        <v>1</v>
      </c>
      <c r="I716" s="217"/>
      <c r="J716" s="15"/>
      <c r="K716" s="15"/>
      <c r="L716" s="214"/>
      <c r="M716" s="218"/>
      <c r="N716" s="219"/>
      <c r="O716" s="219"/>
      <c r="P716" s="219"/>
      <c r="Q716" s="219"/>
      <c r="R716" s="219"/>
      <c r="S716" s="219"/>
      <c r="T716" s="220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15" t="s">
        <v>185</v>
      </c>
      <c r="AU716" s="215" t="s">
        <v>83</v>
      </c>
      <c r="AV716" s="15" t="s">
        <v>81</v>
      </c>
      <c r="AW716" s="15" t="s">
        <v>30</v>
      </c>
      <c r="AX716" s="15" t="s">
        <v>73</v>
      </c>
      <c r="AY716" s="215" t="s">
        <v>174</v>
      </c>
    </row>
    <row r="717" s="13" customFormat="1">
      <c r="A717" s="13"/>
      <c r="B717" s="198"/>
      <c r="C717" s="13"/>
      <c r="D717" s="193" t="s">
        <v>185</v>
      </c>
      <c r="E717" s="199" t="s">
        <v>1</v>
      </c>
      <c r="F717" s="200" t="s">
        <v>984</v>
      </c>
      <c r="G717" s="13"/>
      <c r="H717" s="201">
        <v>1</v>
      </c>
      <c r="I717" s="202"/>
      <c r="J717" s="13"/>
      <c r="K717" s="13"/>
      <c r="L717" s="198"/>
      <c r="M717" s="203"/>
      <c r="N717" s="204"/>
      <c r="O717" s="204"/>
      <c r="P717" s="204"/>
      <c r="Q717" s="204"/>
      <c r="R717" s="204"/>
      <c r="S717" s="204"/>
      <c r="T717" s="205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199" t="s">
        <v>185</v>
      </c>
      <c r="AU717" s="199" t="s">
        <v>83</v>
      </c>
      <c r="AV717" s="13" t="s">
        <v>83</v>
      </c>
      <c r="AW717" s="13" t="s">
        <v>30</v>
      </c>
      <c r="AX717" s="13" t="s">
        <v>81</v>
      </c>
      <c r="AY717" s="199" t="s">
        <v>174</v>
      </c>
    </row>
    <row r="718" s="2" customFormat="1" ht="37.8" customHeight="1">
      <c r="A718" s="38"/>
      <c r="B718" s="179"/>
      <c r="C718" s="180" t="s">
        <v>985</v>
      </c>
      <c r="D718" s="180" t="s">
        <v>176</v>
      </c>
      <c r="E718" s="181" t="s">
        <v>986</v>
      </c>
      <c r="F718" s="182" t="s">
        <v>987</v>
      </c>
      <c r="G718" s="183" t="s">
        <v>202</v>
      </c>
      <c r="H718" s="184">
        <v>2</v>
      </c>
      <c r="I718" s="185"/>
      <c r="J718" s="186">
        <f>ROUND(I718*H718,2)</f>
        <v>0</v>
      </c>
      <c r="K718" s="182" t="s">
        <v>1</v>
      </c>
      <c r="L718" s="39"/>
      <c r="M718" s="187" t="s">
        <v>1</v>
      </c>
      <c r="N718" s="188" t="s">
        <v>38</v>
      </c>
      <c r="O718" s="77"/>
      <c r="P718" s="189">
        <f>O718*H718</f>
        <v>0</v>
      </c>
      <c r="Q718" s="189">
        <v>0</v>
      </c>
      <c r="R718" s="189">
        <f>Q718*H718</f>
        <v>0</v>
      </c>
      <c r="S718" s="189">
        <v>0</v>
      </c>
      <c r="T718" s="190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191" t="s">
        <v>278</v>
      </c>
      <c r="AT718" s="191" t="s">
        <v>176</v>
      </c>
      <c r="AU718" s="191" t="s">
        <v>83</v>
      </c>
      <c r="AY718" s="19" t="s">
        <v>174</v>
      </c>
      <c r="BE718" s="192">
        <f>IF(N718="základní",J718,0)</f>
        <v>0</v>
      </c>
      <c r="BF718" s="192">
        <f>IF(N718="snížená",J718,0)</f>
        <v>0</v>
      </c>
      <c r="BG718" s="192">
        <f>IF(N718="zákl. přenesená",J718,0)</f>
        <v>0</v>
      </c>
      <c r="BH718" s="192">
        <f>IF(N718="sníž. přenesená",J718,0)</f>
        <v>0</v>
      </c>
      <c r="BI718" s="192">
        <f>IF(N718="nulová",J718,0)</f>
        <v>0</v>
      </c>
      <c r="BJ718" s="19" t="s">
        <v>81</v>
      </c>
      <c r="BK718" s="192">
        <f>ROUND(I718*H718,2)</f>
        <v>0</v>
      </c>
      <c r="BL718" s="19" t="s">
        <v>278</v>
      </c>
      <c r="BM718" s="191" t="s">
        <v>988</v>
      </c>
    </row>
    <row r="719" s="2" customFormat="1">
      <c r="A719" s="38"/>
      <c r="B719" s="39"/>
      <c r="C719" s="38"/>
      <c r="D719" s="193" t="s">
        <v>183</v>
      </c>
      <c r="E719" s="38"/>
      <c r="F719" s="194" t="s">
        <v>987</v>
      </c>
      <c r="G719" s="38"/>
      <c r="H719" s="38"/>
      <c r="I719" s="195"/>
      <c r="J719" s="38"/>
      <c r="K719" s="38"/>
      <c r="L719" s="39"/>
      <c r="M719" s="196"/>
      <c r="N719" s="197"/>
      <c r="O719" s="77"/>
      <c r="P719" s="77"/>
      <c r="Q719" s="77"/>
      <c r="R719" s="77"/>
      <c r="S719" s="77"/>
      <c r="T719" s="7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T719" s="19" t="s">
        <v>183</v>
      </c>
      <c r="AU719" s="19" t="s">
        <v>83</v>
      </c>
    </row>
    <row r="720" s="2" customFormat="1">
      <c r="A720" s="38"/>
      <c r="B720" s="39"/>
      <c r="C720" s="38"/>
      <c r="D720" s="193" t="s">
        <v>710</v>
      </c>
      <c r="E720" s="38"/>
      <c r="F720" s="231" t="s">
        <v>989</v>
      </c>
      <c r="G720" s="38"/>
      <c r="H720" s="38"/>
      <c r="I720" s="195"/>
      <c r="J720" s="38"/>
      <c r="K720" s="38"/>
      <c r="L720" s="39"/>
      <c r="M720" s="196"/>
      <c r="N720" s="197"/>
      <c r="O720" s="77"/>
      <c r="P720" s="77"/>
      <c r="Q720" s="77"/>
      <c r="R720" s="77"/>
      <c r="S720" s="77"/>
      <c r="T720" s="7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T720" s="19" t="s">
        <v>710</v>
      </c>
      <c r="AU720" s="19" t="s">
        <v>83</v>
      </c>
    </row>
    <row r="721" s="15" customFormat="1">
      <c r="A721" s="15"/>
      <c r="B721" s="214"/>
      <c r="C721" s="15"/>
      <c r="D721" s="193" t="s">
        <v>185</v>
      </c>
      <c r="E721" s="215" t="s">
        <v>1</v>
      </c>
      <c r="F721" s="216" t="s">
        <v>870</v>
      </c>
      <c r="G721" s="15"/>
      <c r="H721" s="215" t="s">
        <v>1</v>
      </c>
      <c r="I721" s="217"/>
      <c r="J721" s="15"/>
      <c r="K721" s="15"/>
      <c r="L721" s="214"/>
      <c r="M721" s="218"/>
      <c r="N721" s="219"/>
      <c r="O721" s="219"/>
      <c r="P721" s="219"/>
      <c r="Q721" s="219"/>
      <c r="R721" s="219"/>
      <c r="S721" s="219"/>
      <c r="T721" s="220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15" t="s">
        <v>185</v>
      </c>
      <c r="AU721" s="215" t="s">
        <v>83</v>
      </c>
      <c r="AV721" s="15" t="s">
        <v>81</v>
      </c>
      <c r="AW721" s="15" t="s">
        <v>30</v>
      </c>
      <c r="AX721" s="15" t="s">
        <v>73</v>
      </c>
      <c r="AY721" s="215" t="s">
        <v>174</v>
      </c>
    </row>
    <row r="722" s="13" customFormat="1">
      <c r="A722" s="13"/>
      <c r="B722" s="198"/>
      <c r="C722" s="13"/>
      <c r="D722" s="193" t="s">
        <v>185</v>
      </c>
      <c r="E722" s="199" t="s">
        <v>1</v>
      </c>
      <c r="F722" s="200" t="s">
        <v>990</v>
      </c>
      <c r="G722" s="13"/>
      <c r="H722" s="201">
        <v>2</v>
      </c>
      <c r="I722" s="202"/>
      <c r="J722" s="13"/>
      <c r="K722" s="13"/>
      <c r="L722" s="198"/>
      <c r="M722" s="203"/>
      <c r="N722" s="204"/>
      <c r="O722" s="204"/>
      <c r="P722" s="204"/>
      <c r="Q722" s="204"/>
      <c r="R722" s="204"/>
      <c r="S722" s="204"/>
      <c r="T722" s="205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199" t="s">
        <v>185</v>
      </c>
      <c r="AU722" s="199" t="s">
        <v>83</v>
      </c>
      <c r="AV722" s="13" t="s">
        <v>83</v>
      </c>
      <c r="AW722" s="13" t="s">
        <v>30</v>
      </c>
      <c r="AX722" s="13" t="s">
        <v>81</v>
      </c>
      <c r="AY722" s="199" t="s">
        <v>174</v>
      </c>
    </row>
    <row r="723" s="2" customFormat="1" ht="37.8" customHeight="1">
      <c r="A723" s="38"/>
      <c r="B723" s="179"/>
      <c r="C723" s="180" t="s">
        <v>991</v>
      </c>
      <c r="D723" s="180" t="s">
        <v>176</v>
      </c>
      <c r="E723" s="181" t="s">
        <v>992</v>
      </c>
      <c r="F723" s="182" t="s">
        <v>993</v>
      </c>
      <c r="G723" s="183" t="s">
        <v>202</v>
      </c>
      <c r="H723" s="184">
        <v>9</v>
      </c>
      <c r="I723" s="185"/>
      <c r="J723" s="186">
        <f>ROUND(I723*H723,2)</f>
        <v>0</v>
      </c>
      <c r="K723" s="182" t="s">
        <v>1</v>
      </c>
      <c r="L723" s="39"/>
      <c r="M723" s="187" t="s">
        <v>1</v>
      </c>
      <c r="N723" s="188" t="s">
        <v>38</v>
      </c>
      <c r="O723" s="77"/>
      <c r="P723" s="189">
        <f>O723*H723</f>
        <v>0</v>
      </c>
      <c r="Q723" s="189">
        <v>0</v>
      </c>
      <c r="R723" s="189">
        <f>Q723*H723</f>
        <v>0</v>
      </c>
      <c r="S723" s="189">
        <v>0</v>
      </c>
      <c r="T723" s="190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191" t="s">
        <v>278</v>
      </c>
      <c r="AT723" s="191" t="s">
        <v>176</v>
      </c>
      <c r="AU723" s="191" t="s">
        <v>83</v>
      </c>
      <c r="AY723" s="19" t="s">
        <v>174</v>
      </c>
      <c r="BE723" s="192">
        <f>IF(N723="základní",J723,0)</f>
        <v>0</v>
      </c>
      <c r="BF723" s="192">
        <f>IF(N723="snížená",J723,0)</f>
        <v>0</v>
      </c>
      <c r="BG723" s="192">
        <f>IF(N723="zákl. přenesená",J723,0)</f>
        <v>0</v>
      </c>
      <c r="BH723" s="192">
        <f>IF(N723="sníž. přenesená",J723,0)</f>
        <v>0</v>
      </c>
      <c r="BI723" s="192">
        <f>IF(N723="nulová",J723,0)</f>
        <v>0</v>
      </c>
      <c r="BJ723" s="19" t="s">
        <v>81</v>
      </c>
      <c r="BK723" s="192">
        <f>ROUND(I723*H723,2)</f>
        <v>0</v>
      </c>
      <c r="BL723" s="19" t="s">
        <v>278</v>
      </c>
      <c r="BM723" s="191" t="s">
        <v>994</v>
      </c>
    </row>
    <row r="724" s="2" customFormat="1">
      <c r="A724" s="38"/>
      <c r="B724" s="39"/>
      <c r="C724" s="38"/>
      <c r="D724" s="193" t="s">
        <v>183</v>
      </c>
      <c r="E724" s="38"/>
      <c r="F724" s="194" t="s">
        <v>993</v>
      </c>
      <c r="G724" s="38"/>
      <c r="H724" s="38"/>
      <c r="I724" s="195"/>
      <c r="J724" s="38"/>
      <c r="K724" s="38"/>
      <c r="L724" s="39"/>
      <c r="M724" s="196"/>
      <c r="N724" s="197"/>
      <c r="O724" s="77"/>
      <c r="P724" s="77"/>
      <c r="Q724" s="77"/>
      <c r="R724" s="77"/>
      <c r="S724" s="77"/>
      <c r="T724" s="7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T724" s="19" t="s">
        <v>183</v>
      </c>
      <c r="AU724" s="19" t="s">
        <v>83</v>
      </c>
    </row>
    <row r="725" s="2" customFormat="1">
      <c r="A725" s="38"/>
      <c r="B725" s="39"/>
      <c r="C725" s="38"/>
      <c r="D725" s="193" t="s">
        <v>710</v>
      </c>
      <c r="E725" s="38"/>
      <c r="F725" s="231" t="s">
        <v>869</v>
      </c>
      <c r="G725" s="38"/>
      <c r="H725" s="38"/>
      <c r="I725" s="195"/>
      <c r="J725" s="38"/>
      <c r="K725" s="38"/>
      <c r="L725" s="39"/>
      <c r="M725" s="196"/>
      <c r="N725" s="197"/>
      <c r="O725" s="77"/>
      <c r="P725" s="77"/>
      <c r="Q725" s="77"/>
      <c r="R725" s="77"/>
      <c r="S725" s="77"/>
      <c r="T725" s="7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T725" s="19" t="s">
        <v>710</v>
      </c>
      <c r="AU725" s="19" t="s">
        <v>83</v>
      </c>
    </row>
    <row r="726" s="15" customFormat="1">
      <c r="A726" s="15"/>
      <c r="B726" s="214"/>
      <c r="C726" s="15"/>
      <c r="D726" s="193" t="s">
        <v>185</v>
      </c>
      <c r="E726" s="215" t="s">
        <v>1</v>
      </c>
      <c r="F726" s="216" t="s">
        <v>870</v>
      </c>
      <c r="G726" s="15"/>
      <c r="H726" s="215" t="s">
        <v>1</v>
      </c>
      <c r="I726" s="217"/>
      <c r="J726" s="15"/>
      <c r="K726" s="15"/>
      <c r="L726" s="214"/>
      <c r="M726" s="218"/>
      <c r="N726" s="219"/>
      <c r="O726" s="219"/>
      <c r="P726" s="219"/>
      <c r="Q726" s="219"/>
      <c r="R726" s="219"/>
      <c r="S726" s="219"/>
      <c r="T726" s="220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15" t="s">
        <v>185</v>
      </c>
      <c r="AU726" s="215" t="s">
        <v>83</v>
      </c>
      <c r="AV726" s="15" t="s">
        <v>81</v>
      </c>
      <c r="AW726" s="15" t="s">
        <v>30</v>
      </c>
      <c r="AX726" s="15" t="s">
        <v>73</v>
      </c>
      <c r="AY726" s="215" t="s">
        <v>174</v>
      </c>
    </row>
    <row r="727" s="13" customFormat="1">
      <c r="A727" s="13"/>
      <c r="B727" s="198"/>
      <c r="C727" s="13"/>
      <c r="D727" s="193" t="s">
        <v>185</v>
      </c>
      <c r="E727" s="199" t="s">
        <v>1</v>
      </c>
      <c r="F727" s="200" t="s">
        <v>995</v>
      </c>
      <c r="G727" s="13"/>
      <c r="H727" s="201">
        <v>9</v>
      </c>
      <c r="I727" s="202"/>
      <c r="J727" s="13"/>
      <c r="K727" s="13"/>
      <c r="L727" s="198"/>
      <c r="M727" s="203"/>
      <c r="N727" s="204"/>
      <c r="O727" s="204"/>
      <c r="P727" s="204"/>
      <c r="Q727" s="204"/>
      <c r="R727" s="204"/>
      <c r="S727" s="204"/>
      <c r="T727" s="205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199" t="s">
        <v>185</v>
      </c>
      <c r="AU727" s="199" t="s">
        <v>83</v>
      </c>
      <c r="AV727" s="13" t="s">
        <v>83</v>
      </c>
      <c r="AW727" s="13" t="s">
        <v>30</v>
      </c>
      <c r="AX727" s="13" t="s">
        <v>81</v>
      </c>
      <c r="AY727" s="199" t="s">
        <v>174</v>
      </c>
    </row>
    <row r="728" s="2" customFormat="1" ht="37.8" customHeight="1">
      <c r="A728" s="38"/>
      <c r="B728" s="179"/>
      <c r="C728" s="180" t="s">
        <v>996</v>
      </c>
      <c r="D728" s="180" t="s">
        <v>176</v>
      </c>
      <c r="E728" s="181" t="s">
        <v>997</v>
      </c>
      <c r="F728" s="182" t="s">
        <v>998</v>
      </c>
      <c r="G728" s="183" t="s">
        <v>202</v>
      </c>
      <c r="H728" s="184">
        <v>2</v>
      </c>
      <c r="I728" s="185"/>
      <c r="J728" s="186">
        <f>ROUND(I728*H728,2)</f>
        <v>0</v>
      </c>
      <c r="K728" s="182" t="s">
        <v>1</v>
      </c>
      <c r="L728" s="39"/>
      <c r="M728" s="187" t="s">
        <v>1</v>
      </c>
      <c r="N728" s="188" t="s">
        <v>38</v>
      </c>
      <c r="O728" s="77"/>
      <c r="P728" s="189">
        <f>O728*H728</f>
        <v>0</v>
      </c>
      <c r="Q728" s="189">
        <v>0</v>
      </c>
      <c r="R728" s="189">
        <f>Q728*H728</f>
        <v>0</v>
      </c>
      <c r="S728" s="189">
        <v>0</v>
      </c>
      <c r="T728" s="190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191" t="s">
        <v>278</v>
      </c>
      <c r="AT728" s="191" t="s">
        <v>176</v>
      </c>
      <c r="AU728" s="191" t="s">
        <v>83</v>
      </c>
      <c r="AY728" s="19" t="s">
        <v>174</v>
      </c>
      <c r="BE728" s="192">
        <f>IF(N728="základní",J728,0)</f>
        <v>0</v>
      </c>
      <c r="BF728" s="192">
        <f>IF(N728="snížená",J728,0)</f>
        <v>0</v>
      </c>
      <c r="BG728" s="192">
        <f>IF(N728="zákl. přenesená",J728,0)</f>
        <v>0</v>
      </c>
      <c r="BH728" s="192">
        <f>IF(N728="sníž. přenesená",J728,0)</f>
        <v>0</v>
      </c>
      <c r="BI728" s="192">
        <f>IF(N728="nulová",J728,0)</f>
        <v>0</v>
      </c>
      <c r="BJ728" s="19" t="s">
        <v>81</v>
      </c>
      <c r="BK728" s="192">
        <f>ROUND(I728*H728,2)</f>
        <v>0</v>
      </c>
      <c r="BL728" s="19" t="s">
        <v>278</v>
      </c>
      <c r="BM728" s="191" t="s">
        <v>999</v>
      </c>
    </row>
    <row r="729" s="2" customFormat="1">
      <c r="A729" s="38"/>
      <c r="B729" s="39"/>
      <c r="C729" s="38"/>
      <c r="D729" s="193" t="s">
        <v>183</v>
      </c>
      <c r="E729" s="38"/>
      <c r="F729" s="194" t="s">
        <v>998</v>
      </c>
      <c r="G729" s="38"/>
      <c r="H729" s="38"/>
      <c r="I729" s="195"/>
      <c r="J729" s="38"/>
      <c r="K729" s="38"/>
      <c r="L729" s="39"/>
      <c r="M729" s="196"/>
      <c r="N729" s="197"/>
      <c r="O729" s="77"/>
      <c r="P729" s="77"/>
      <c r="Q729" s="77"/>
      <c r="R729" s="77"/>
      <c r="S729" s="77"/>
      <c r="T729" s="7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T729" s="19" t="s">
        <v>183</v>
      </c>
      <c r="AU729" s="19" t="s">
        <v>83</v>
      </c>
    </row>
    <row r="730" s="2" customFormat="1">
      <c r="A730" s="38"/>
      <c r="B730" s="39"/>
      <c r="C730" s="38"/>
      <c r="D730" s="193" t="s">
        <v>710</v>
      </c>
      <c r="E730" s="38"/>
      <c r="F730" s="231" t="s">
        <v>869</v>
      </c>
      <c r="G730" s="38"/>
      <c r="H730" s="38"/>
      <c r="I730" s="195"/>
      <c r="J730" s="38"/>
      <c r="K730" s="38"/>
      <c r="L730" s="39"/>
      <c r="M730" s="196"/>
      <c r="N730" s="197"/>
      <c r="O730" s="77"/>
      <c r="P730" s="77"/>
      <c r="Q730" s="77"/>
      <c r="R730" s="77"/>
      <c r="S730" s="77"/>
      <c r="T730" s="7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T730" s="19" t="s">
        <v>710</v>
      </c>
      <c r="AU730" s="19" t="s">
        <v>83</v>
      </c>
    </row>
    <row r="731" s="15" customFormat="1">
      <c r="A731" s="15"/>
      <c r="B731" s="214"/>
      <c r="C731" s="15"/>
      <c r="D731" s="193" t="s">
        <v>185</v>
      </c>
      <c r="E731" s="215" t="s">
        <v>1</v>
      </c>
      <c r="F731" s="216" t="s">
        <v>870</v>
      </c>
      <c r="G731" s="15"/>
      <c r="H731" s="215" t="s">
        <v>1</v>
      </c>
      <c r="I731" s="217"/>
      <c r="J731" s="15"/>
      <c r="K731" s="15"/>
      <c r="L731" s="214"/>
      <c r="M731" s="218"/>
      <c r="N731" s="219"/>
      <c r="O731" s="219"/>
      <c r="P731" s="219"/>
      <c r="Q731" s="219"/>
      <c r="R731" s="219"/>
      <c r="S731" s="219"/>
      <c r="T731" s="220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15" t="s">
        <v>185</v>
      </c>
      <c r="AU731" s="215" t="s">
        <v>83</v>
      </c>
      <c r="AV731" s="15" t="s">
        <v>81</v>
      </c>
      <c r="AW731" s="15" t="s">
        <v>30</v>
      </c>
      <c r="AX731" s="15" t="s">
        <v>73</v>
      </c>
      <c r="AY731" s="215" t="s">
        <v>174</v>
      </c>
    </row>
    <row r="732" s="13" customFormat="1">
      <c r="A732" s="13"/>
      <c r="B732" s="198"/>
      <c r="C732" s="13"/>
      <c r="D732" s="193" t="s">
        <v>185</v>
      </c>
      <c r="E732" s="199" t="s">
        <v>1</v>
      </c>
      <c r="F732" s="200" t="s">
        <v>1000</v>
      </c>
      <c r="G732" s="13"/>
      <c r="H732" s="201">
        <v>2</v>
      </c>
      <c r="I732" s="202"/>
      <c r="J732" s="13"/>
      <c r="K732" s="13"/>
      <c r="L732" s="198"/>
      <c r="M732" s="203"/>
      <c r="N732" s="204"/>
      <c r="O732" s="204"/>
      <c r="P732" s="204"/>
      <c r="Q732" s="204"/>
      <c r="R732" s="204"/>
      <c r="S732" s="204"/>
      <c r="T732" s="205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199" t="s">
        <v>185</v>
      </c>
      <c r="AU732" s="199" t="s">
        <v>83</v>
      </c>
      <c r="AV732" s="13" t="s">
        <v>83</v>
      </c>
      <c r="AW732" s="13" t="s">
        <v>30</v>
      </c>
      <c r="AX732" s="13" t="s">
        <v>81</v>
      </c>
      <c r="AY732" s="199" t="s">
        <v>174</v>
      </c>
    </row>
    <row r="733" s="2" customFormat="1" ht="37.8" customHeight="1">
      <c r="A733" s="38"/>
      <c r="B733" s="179"/>
      <c r="C733" s="180" t="s">
        <v>1001</v>
      </c>
      <c r="D733" s="180" t="s">
        <v>176</v>
      </c>
      <c r="E733" s="181" t="s">
        <v>1002</v>
      </c>
      <c r="F733" s="182" t="s">
        <v>1003</v>
      </c>
      <c r="G733" s="183" t="s">
        <v>202</v>
      </c>
      <c r="H733" s="184">
        <v>2</v>
      </c>
      <c r="I733" s="185"/>
      <c r="J733" s="186">
        <f>ROUND(I733*H733,2)</f>
        <v>0</v>
      </c>
      <c r="K733" s="182" t="s">
        <v>1</v>
      </c>
      <c r="L733" s="39"/>
      <c r="M733" s="187" t="s">
        <v>1</v>
      </c>
      <c r="N733" s="188" t="s">
        <v>38</v>
      </c>
      <c r="O733" s="77"/>
      <c r="P733" s="189">
        <f>O733*H733</f>
        <v>0</v>
      </c>
      <c r="Q733" s="189">
        <v>0</v>
      </c>
      <c r="R733" s="189">
        <f>Q733*H733</f>
        <v>0</v>
      </c>
      <c r="S733" s="189">
        <v>0</v>
      </c>
      <c r="T733" s="190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191" t="s">
        <v>278</v>
      </c>
      <c r="AT733" s="191" t="s">
        <v>176</v>
      </c>
      <c r="AU733" s="191" t="s">
        <v>83</v>
      </c>
      <c r="AY733" s="19" t="s">
        <v>174</v>
      </c>
      <c r="BE733" s="192">
        <f>IF(N733="základní",J733,0)</f>
        <v>0</v>
      </c>
      <c r="BF733" s="192">
        <f>IF(N733="snížená",J733,0)</f>
        <v>0</v>
      </c>
      <c r="BG733" s="192">
        <f>IF(N733="zákl. přenesená",J733,0)</f>
        <v>0</v>
      </c>
      <c r="BH733" s="192">
        <f>IF(N733="sníž. přenesená",J733,0)</f>
        <v>0</v>
      </c>
      <c r="BI733" s="192">
        <f>IF(N733="nulová",J733,0)</f>
        <v>0</v>
      </c>
      <c r="BJ733" s="19" t="s">
        <v>81</v>
      </c>
      <c r="BK733" s="192">
        <f>ROUND(I733*H733,2)</f>
        <v>0</v>
      </c>
      <c r="BL733" s="19" t="s">
        <v>278</v>
      </c>
      <c r="BM733" s="191" t="s">
        <v>1004</v>
      </c>
    </row>
    <row r="734" s="2" customFormat="1">
      <c r="A734" s="38"/>
      <c r="B734" s="39"/>
      <c r="C734" s="38"/>
      <c r="D734" s="193" t="s">
        <v>183</v>
      </c>
      <c r="E734" s="38"/>
      <c r="F734" s="194" t="s">
        <v>1003</v>
      </c>
      <c r="G734" s="38"/>
      <c r="H734" s="38"/>
      <c r="I734" s="195"/>
      <c r="J734" s="38"/>
      <c r="K734" s="38"/>
      <c r="L734" s="39"/>
      <c r="M734" s="196"/>
      <c r="N734" s="197"/>
      <c r="O734" s="77"/>
      <c r="P734" s="77"/>
      <c r="Q734" s="77"/>
      <c r="R734" s="77"/>
      <c r="S734" s="77"/>
      <c r="T734" s="7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T734" s="19" t="s">
        <v>183</v>
      </c>
      <c r="AU734" s="19" t="s">
        <v>83</v>
      </c>
    </row>
    <row r="735" s="2" customFormat="1">
      <c r="A735" s="38"/>
      <c r="B735" s="39"/>
      <c r="C735" s="38"/>
      <c r="D735" s="193" t="s">
        <v>710</v>
      </c>
      <c r="E735" s="38"/>
      <c r="F735" s="231" t="s">
        <v>869</v>
      </c>
      <c r="G735" s="38"/>
      <c r="H735" s="38"/>
      <c r="I735" s="195"/>
      <c r="J735" s="38"/>
      <c r="K735" s="38"/>
      <c r="L735" s="39"/>
      <c r="M735" s="196"/>
      <c r="N735" s="197"/>
      <c r="O735" s="77"/>
      <c r="P735" s="77"/>
      <c r="Q735" s="77"/>
      <c r="R735" s="77"/>
      <c r="S735" s="77"/>
      <c r="T735" s="7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T735" s="19" t="s">
        <v>710</v>
      </c>
      <c r="AU735" s="19" t="s">
        <v>83</v>
      </c>
    </row>
    <row r="736" s="15" customFormat="1">
      <c r="A736" s="15"/>
      <c r="B736" s="214"/>
      <c r="C736" s="15"/>
      <c r="D736" s="193" t="s">
        <v>185</v>
      </c>
      <c r="E736" s="215" t="s">
        <v>1</v>
      </c>
      <c r="F736" s="216" t="s">
        <v>870</v>
      </c>
      <c r="G736" s="15"/>
      <c r="H736" s="215" t="s">
        <v>1</v>
      </c>
      <c r="I736" s="217"/>
      <c r="J736" s="15"/>
      <c r="K736" s="15"/>
      <c r="L736" s="214"/>
      <c r="M736" s="218"/>
      <c r="N736" s="219"/>
      <c r="O736" s="219"/>
      <c r="P736" s="219"/>
      <c r="Q736" s="219"/>
      <c r="R736" s="219"/>
      <c r="S736" s="219"/>
      <c r="T736" s="220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15" t="s">
        <v>185</v>
      </c>
      <c r="AU736" s="215" t="s">
        <v>83</v>
      </c>
      <c r="AV736" s="15" t="s">
        <v>81</v>
      </c>
      <c r="AW736" s="15" t="s">
        <v>30</v>
      </c>
      <c r="AX736" s="15" t="s">
        <v>73</v>
      </c>
      <c r="AY736" s="215" t="s">
        <v>174</v>
      </c>
    </row>
    <row r="737" s="13" customFormat="1">
      <c r="A737" s="13"/>
      <c r="B737" s="198"/>
      <c r="C737" s="13"/>
      <c r="D737" s="193" t="s">
        <v>185</v>
      </c>
      <c r="E737" s="199" t="s">
        <v>1</v>
      </c>
      <c r="F737" s="200" t="s">
        <v>1005</v>
      </c>
      <c r="G737" s="13"/>
      <c r="H737" s="201">
        <v>2</v>
      </c>
      <c r="I737" s="202"/>
      <c r="J737" s="13"/>
      <c r="K737" s="13"/>
      <c r="L737" s="198"/>
      <c r="M737" s="203"/>
      <c r="N737" s="204"/>
      <c r="O737" s="204"/>
      <c r="P737" s="204"/>
      <c r="Q737" s="204"/>
      <c r="R737" s="204"/>
      <c r="S737" s="204"/>
      <c r="T737" s="205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199" t="s">
        <v>185</v>
      </c>
      <c r="AU737" s="199" t="s">
        <v>83</v>
      </c>
      <c r="AV737" s="13" t="s">
        <v>83</v>
      </c>
      <c r="AW737" s="13" t="s">
        <v>30</v>
      </c>
      <c r="AX737" s="13" t="s">
        <v>81</v>
      </c>
      <c r="AY737" s="199" t="s">
        <v>174</v>
      </c>
    </row>
    <row r="738" s="2" customFormat="1" ht="37.8" customHeight="1">
      <c r="A738" s="38"/>
      <c r="B738" s="179"/>
      <c r="C738" s="180" t="s">
        <v>1006</v>
      </c>
      <c r="D738" s="180" t="s">
        <v>176</v>
      </c>
      <c r="E738" s="181" t="s">
        <v>1007</v>
      </c>
      <c r="F738" s="182" t="s">
        <v>1008</v>
      </c>
      <c r="G738" s="183" t="s">
        <v>202</v>
      </c>
      <c r="H738" s="184">
        <v>3</v>
      </c>
      <c r="I738" s="185"/>
      <c r="J738" s="186">
        <f>ROUND(I738*H738,2)</f>
        <v>0</v>
      </c>
      <c r="K738" s="182" t="s">
        <v>1</v>
      </c>
      <c r="L738" s="39"/>
      <c r="M738" s="187" t="s">
        <v>1</v>
      </c>
      <c r="N738" s="188" t="s">
        <v>38</v>
      </c>
      <c r="O738" s="77"/>
      <c r="P738" s="189">
        <f>O738*H738</f>
        <v>0</v>
      </c>
      <c r="Q738" s="189">
        <v>0</v>
      </c>
      <c r="R738" s="189">
        <f>Q738*H738</f>
        <v>0</v>
      </c>
      <c r="S738" s="189">
        <v>0</v>
      </c>
      <c r="T738" s="190">
        <f>S738*H738</f>
        <v>0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191" t="s">
        <v>278</v>
      </c>
      <c r="AT738" s="191" t="s">
        <v>176</v>
      </c>
      <c r="AU738" s="191" t="s">
        <v>83</v>
      </c>
      <c r="AY738" s="19" t="s">
        <v>174</v>
      </c>
      <c r="BE738" s="192">
        <f>IF(N738="základní",J738,0)</f>
        <v>0</v>
      </c>
      <c r="BF738" s="192">
        <f>IF(N738="snížená",J738,0)</f>
        <v>0</v>
      </c>
      <c r="BG738" s="192">
        <f>IF(N738="zákl. přenesená",J738,0)</f>
        <v>0</v>
      </c>
      <c r="BH738" s="192">
        <f>IF(N738="sníž. přenesená",J738,0)</f>
        <v>0</v>
      </c>
      <c r="BI738" s="192">
        <f>IF(N738="nulová",J738,0)</f>
        <v>0</v>
      </c>
      <c r="BJ738" s="19" t="s">
        <v>81</v>
      </c>
      <c r="BK738" s="192">
        <f>ROUND(I738*H738,2)</f>
        <v>0</v>
      </c>
      <c r="BL738" s="19" t="s">
        <v>278</v>
      </c>
      <c r="BM738" s="191" t="s">
        <v>1009</v>
      </c>
    </row>
    <row r="739" s="2" customFormat="1">
      <c r="A739" s="38"/>
      <c r="B739" s="39"/>
      <c r="C739" s="38"/>
      <c r="D739" s="193" t="s">
        <v>183</v>
      </c>
      <c r="E739" s="38"/>
      <c r="F739" s="194" t="s">
        <v>1008</v>
      </c>
      <c r="G739" s="38"/>
      <c r="H739" s="38"/>
      <c r="I739" s="195"/>
      <c r="J739" s="38"/>
      <c r="K739" s="38"/>
      <c r="L739" s="39"/>
      <c r="M739" s="196"/>
      <c r="N739" s="197"/>
      <c r="O739" s="77"/>
      <c r="P739" s="77"/>
      <c r="Q739" s="77"/>
      <c r="R739" s="77"/>
      <c r="S739" s="77"/>
      <c r="T739" s="7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T739" s="19" t="s">
        <v>183</v>
      </c>
      <c r="AU739" s="19" t="s">
        <v>83</v>
      </c>
    </row>
    <row r="740" s="2" customFormat="1">
      <c r="A740" s="38"/>
      <c r="B740" s="39"/>
      <c r="C740" s="38"/>
      <c r="D740" s="193" t="s">
        <v>710</v>
      </c>
      <c r="E740" s="38"/>
      <c r="F740" s="231" t="s">
        <v>869</v>
      </c>
      <c r="G740" s="38"/>
      <c r="H740" s="38"/>
      <c r="I740" s="195"/>
      <c r="J740" s="38"/>
      <c r="K740" s="38"/>
      <c r="L740" s="39"/>
      <c r="M740" s="196"/>
      <c r="N740" s="197"/>
      <c r="O740" s="77"/>
      <c r="P740" s="77"/>
      <c r="Q740" s="77"/>
      <c r="R740" s="77"/>
      <c r="S740" s="77"/>
      <c r="T740" s="7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T740" s="19" t="s">
        <v>710</v>
      </c>
      <c r="AU740" s="19" t="s">
        <v>83</v>
      </c>
    </row>
    <row r="741" s="15" customFormat="1">
      <c r="A741" s="15"/>
      <c r="B741" s="214"/>
      <c r="C741" s="15"/>
      <c r="D741" s="193" t="s">
        <v>185</v>
      </c>
      <c r="E741" s="215" t="s">
        <v>1</v>
      </c>
      <c r="F741" s="216" t="s">
        <v>870</v>
      </c>
      <c r="G741" s="15"/>
      <c r="H741" s="215" t="s">
        <v>1</v>
      </c>
      <c r="I741" s="217"/>
      <c r="J741" s="15"/>
      <c r="K741" s="15"/>
      <c r="L741" s="214"/>
      <c r="M741" s="218"/>
      <c r="N741" s="219"/>
      <c r="O741" s="219"/>
      <c r="P741" s="219"/>
      <c r="Q741" s="219"/>
      <c r="R741" s="219"/>
      <c r="S741" s="219"/>
      <c r="T741" s="220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15" t="s">
        <v>185</v>
      </c>
      <c r="AU741" s="215" t="s">
        <v>83</v>
      </c>
      <c r="AV741" s="15" t="s">
        <v>81</v>
      </c>
      <c r="AW741" s="15" t="s">
        <v>30</v>
      </c>
      <c r="AX741" s="15" t="s">
        <v>73</v>
      </c>
      <c r="AY741" s="215" t="s">
        <v>174</v>
      </c>
    </row>
    <row r="742" s="13" customFormat="1">
      <c r="A742" s="13"/>
      <c r="B742" s="198"/>
      <c r="C742" s="13"/>
      <c r="D742" s="193" t="s">
        <v>185</v>
      </c>
      <c r="E742" s="199" t="s">
        <v>1</v>
      </c>
      <c r="F742" s="200" t="s">
        <v>1010</v>
      </c>
      <c r="G742" s="13"/>
      <c r="H742" s="201">
        <v>3</v>
      </c>
      <c r="I742" s="202"/>
      <c r="J742" s="13"/>
      <c r="K742" s="13"/>
      <c r="L742" s="198"/>
      <c r="M742" s="203"/>
      <c r="N742" s="204"/>
      <c r="O742" s="204"/>
      <c r="P742" s="204"/>
      <c r="Q742" s="204"/>
      <c r="R742" s="204"/>
      <c r="S742" s="204"/>
      <c r="T742" s="20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199" t="s">
        <v>185</v>
      </c>
      <c r="AU742" s="199" t="s">
        <v>83</v>
      </c>
      <c r="AV742" s="13" t="s">
        <v>83</v>
      </c>
      <c r="AW742" s="13" t="s">
        <v>30</v>
      </c>
      <c r="AX742" s="13" t="s">
        <v>81</v>
      </c>
      <c r="AY742" s="199" t="s">
        <v>174</v>
      </c>
    </row>
    <row r="743" s="2" customFormat="1" ht="37.8" customHeight="1">
      <c r="A743" s="38"/>
      <c r="B743" s="179"/>
      <c r="C743" s="180" t="s">
        <v>1011</v>
      </c>
      <c r="D743" s="180" t="s">
        <v>176</v>
      </c>
      <c r="E743" s="181" t="s">
        <v>1012</v>
      </c>
      <c r="F743" s="182" t="s">
        <v>1013</v>
      </c>
      <c r="G743" s="183" t="s">
        <v>202</v>
      </c>
      <c r="H743" s="184">
        <v>1</v>
      </c>
      <c r="I743" s="185"/>
      <c r="J743" s="186">
        <f>ROUND(I743*H743,2)</f>
        <v>0</v>
      </c>
      <c r="K743" s="182" t="s">
        <v>1</v>
      </c>
      <c r="L743" s="39"/>
      <c r="M743" s="187" t="s">
        <v>1</v>
      </c>
      <c r="N743" s="188" t="s">
        <v>38</v>
      </c>
      <c r="O743" s="77"/>
      <c r="P743" s="189">
        <f>O743*H743</f>
        <v>0</v>
      </c>
      <c r="Q743" s="189">
        <v>0</v>
      </c>
      <c r="R743" s="189">
        <f>Q743*H743</f>
        <v>0</v>
      </c>
      <c r="S743" s="189">
        <v>0</v>
      </c>
      <c r="T743" s="190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191" t="s">
        <v>278</v>
      </c>
      <c r="AT743" s="191" t="s">
        <v>176</v>
      </c>
      <c r="AU743" s="191" t="s">
        <v>83</v>
      </c>
      <c r="AY743" s="19" t="s">
        <v>174</v>
      </c>
      <c r="BE743" s="192">
        <f>IF(N743="základní",J743,0)</f>
        <v>0</v>
      </c>
      <c r="BF743" s="192">
        <f>IF(N743="snížená",J743,0)</f>
        <v>0</v>
      </c>
      <c r="BG743" s="192">
        <f>IF(N743="zákl. přenesená",J743,0)</f>
        <v>0</v>
      </c>
      <c r="BH743" s="192">
        <f>IF(N743="sníž. přenesená",J743,0)</f>
        <v>0</v>
      </c>
      <c r="BI743" s="192">
        <f>IF(N743="nulová",J743,0)</f>
        <v>0</v>
      </c>
      <c r="BJ743" s="19" t="s">
        <v>81</v>
      </c>
      <c r="BK743" s="192">
        <f>ROUND(I743*H743,2)</f>
        <v>0</v>
      </c>
      <c r="BL743" s="19" t="s">
        <v>278</v>
      </c>
      <c r="BM743" s="191" t="s">
        <v>1014</v>
      </c>
    </row>
    <row r="744" s="2" customFormat="1">
      <c r="A744" s="38"/>
      <c r="B744" s="39"/>
      <c r="C744" s="38"/>
      <c r="D744" s="193" t="s">
        <v>183</v>
      </c>
      <c r="E744" s="38"/>
      <c r="F744" s="194" t="s">
        <v>1013</v>
      </c>
      <c r="G744" s="38"/>
      <c r="H744" s="38"/>
      <c r="I744" s="195"/>
      <c r="J744" s="38"/>
      <c r="K744" s="38"/>
      <c r="L744" s="39"/>
      <c r="M744" s="196"/>
      <c r="N744" s="197"/>
      <c r="O744" s="77"/>
      <c r="P744" s="77"/>
      <c r="Q744" s="77"/>
      <c r="R744" s="77"/>
      <c r="S744" s="77"/>
      <c r="T744" s="7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T744" s="19" t="s">
        <v>183</v>
      </c>
      <c r="AU744" s="19" t="s">
        <v>83</v>
      </c>
    </row>
    <row r="745" s="2" customFormat="1">
      <c r="A745" s="38"/>
      <c r="B745" s="39"/>
      <c r="C745" s="38"/>
      <c r="D745" s="193" t="s">
        <v>710</v>
      </c>
      <c r="E745" s="38"/>
      <c r="F745" s="231" t="s">
        <v>869</v>
      </c>
      <c r="G745" s="38"/>
      <c r="H745" s="38"/>
      <c r="I745" s="195"/>
      <c r="J745" s="38"/>
      <c r="K745" s="38"/>
      <c r="L745" s="39"/>
      <c r="M745" s="196"/>
      <c r="N745" s="197"/>
      <c r="O745" s="77"/>
      <c r="P745" s="77"/>
      <c r="Q745" s="77"/>
      <c r="R745" s="77"/>
      <c r="S745" s="77"/>
      <c r="T745" s="7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T745" s="19" t="s">
        <v>710</v>
      </c>
      <c r="AU745" s="19" t="s">
        <v>83</v>
      </c>
    </row>
    <row r="746" s="15" customFormat="1">
      <c r="A746" s="15"/>
      <c r="B746" s="214"/>
      <c r="C746" s="15"/>
      <c r="D746" s="193" t="s">
        <v>185</v>
      </c>
      <c r="E746" s="215" t="s">
        <v>1</v>
      </c>
      <c r="F746" s="216" t="s">
        <v>870</v>
      </c>
      <c r="G746" s="15"/>
      <c r="H746" s="215" t="s">
        <v>1</v>
      </c>
      <c r="I746" s="217"/>
      <c r="J746" s="15"/>
      <c r="K746" s="15"/>
      <c r="L746" s="214"/>
      <c r="M746" s="218"/>
      <c r="N746" s="219"/>
      <c r="O746" s="219"/>
      <c r="P746" s="219"/>
      <c r="Q746" s="219"/>
      <c r="R746" s="219"/>
      <c r="S746" s="219"/>
      <c r="T746" s="220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T746" s="215" t="s">
        <v>185</v>
      </c>
      <c r="AU746" s="215" t="s">
        <v>83</v>
      </c>
      <c r="AV746" s="15" t="s">
        <v>81</v>
      </c>
      <c r="AW746" s="15" t="s">
        <v>30</v>
      </c>
      <c r="AX746" s="15" t="s">
        <v>73</v>
      </c>
      <c r="AY746" s="215" t="s">
        <v>174</v>
      </c>
    </row>
    <row r="747" s="13" customFormat="1">
      <c r="A747" s="13"/>
      <c r="B747" s="198"/>
      <c r="C747" s="13"/>
      <c r="D747" s="193" t="s">
        <v>185</v>
      </c>
      <c r="E747" s="199" t="s">
        <v>1</v>
      </c>
      <c r="F747" s="200" t="s">
        <v>1015</v>
      </c>
      <c r="G747" s="13"/>
      <c r="H747" s="201">
        <v>1</v>
      </c>
      <c r="I747" s="202"/>
      <c r="J747" s="13"/>
      <c r="K747" s="13"/>
      <c r="L747" s="198"/>
      <c r="M747" s="203"/>
      <c r="N747" s="204"/>
      <c r="O747" s="204"/>
      <c r="P747" s="204"/>
      <c r="Q747" s="204"/>
      <c r="R747" s="204"/>
      <c r="S747" s="204"/>
      <c r="T747" s="205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199" t="s">
        <v>185</v>
      </c>
      <c r="AU747" s="199" t="s">
        <v>83</v>
      </c>
      <c r="AV747" s="13" t="s">
        <v>83</v>
      </c>
      <c r="AW747" s="13" t="s">
        <v>30</v>
      </c>
      <c r="AX747" s="13" t="s">
        <v>81</v>
      </c>
      <c r="AY747" s="199" t="s">
        <v>174</v>
      </c>
    </row>
    <row r="748" s="2" customFormat="1" ht="37.8" customHeight="1">
      <c r="A748" s="38"/>
      <c r="B748" s="179"/>
      <c r="C748" s="180" t="s">
        <v>1016</v>
      </c>
      <c r="D748" s="180" t="s">
        <v>176</v>
      </c>
      <c r="E748" s="181" t="s">
        <v>1017</v>
      </c>
      <c r="F748" s="182" t="s">
        <v>1018</v>
      </c>
      <c r="G748" s="183" t="s">
        <v>202</v>
      </c>
      <c r="H748" s="184">
        <v>4</v>
      </c>
      <c r="I748" s="185"/>
      <c r="J748" s="186">
        <f>ROUND(I748*H748,2)</f>
        <v>0</v>
      </c>
      <c r="K748" s="182" t="s">
        <v>1</v>
      </c>
      <c r="L748" s="39"/>
      <c r="M748" s="187" t="s">
        <v>1</v>
      </c>
      <c r="N748" s="188" t="s">
        <v>38</v>
      </c>
      <c r="O748" s="77"/>
      <c r="P748" s="189">
        <f>O748*H748</f>
        <v>0</v>
      </c>
      <c r="Q748" s="189">
        <v>0</v>
      </c>
      <c r="R748" s="189">
        <f>Q748*H748</f>
        <v>0</v>
      </c>
      <c r="S748" s="189">
        <v>0</v>
      </c>
      <c r="T748" s="190">
        <f>S748*H748</f>
        <v>0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191" t="s">
        <v>278</v>
      </c>
      <c r="AT748" s="191" t="s">
        <v>176</v>
      </c>
      <c r="AU748" s="191" t="s">
        <v>83</v>
      </c>
      <c r="AY748" s="19" t="s">
        <v>174</v>
      </c>
      <c r="BE748" s="192">
        <f>IF(N748="základní",J748,0)</f>
        <v>0</v>
      </c>
      <c r="BF748" s="192">
        <f>IF(N748="snížená",J748,0)</f>
        <v>0</v>
      </c>
      <c r="BG748" s="192">
        <f>IF(N748="zákl. přenesená",J748,0)</f>
        <v>0</v>
      </c>
      <c r="BH748" s="192">
        <f>IF(N748="sníž. přenesená",J748,0)</f>
        <v>0</v>
      </c>
      <c r="BI748" s="192">
        <f>IF(N748="nulová",J748,0)</f>
        <v>0</v>
      </c>
      <c r="BJ748" s="19" t="s">
        <v>81</v>
      </c>
      <c r="BK748" s="192">
        <f>ROUND(I748*H748,2)</f>
        <v>0</v>
      </c>
      <c r="BL748" s="19" t="s">
        <v>278</v>
      </c>
      <c r="BM748" s="191" t="s">
        <v>1019</v>
      </c>
    </row>
    <row r="749" s="2" customFormat="1">
      <c r="A749" s="38"/>
      <c r="B749" s="39"/>
      <c r="C749" s="38"/>
      <c r="D749" s="193" t="s">
        <v>183</v>
      </c>
      <c r="E749" s="38"/>
      <c r="F749" s="194" t="s">
        <v>1018</v>
      </c>
      <c r="G749" s="38"/>
      <c r="H749" s="38"/>
      <c r="I749" s="195"/>
      <c r="J749" s="38"/>
      <c r="K749" s="38"/>
      <c r="L749" s="39"/>
      <c r="M749" s="196"/>
      <c r="N749" s="197"/>
      <c r="O749" s="77"/>
      <c r="P749" s="77"/>
      <c r="Q749" s="77"/>
      <c r="R749" s="77"/>
      <c r="S749" s="77"/>
      <c r="T749" s="7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T749" s="19" t="s">
        <v>183</v>
      </c>
      <c r="AU749" s="19" t="s">
        <v>83</v>
      </c>
    </row>
    <row r="750" s="2" customFormat="1">
      <c r="A750" s="38"/>
      <c r="B750" s="39"/>
      <c r="C750" s="38"/>
      <c r="D750" s="193" t="s">
        <v>710</v>
      </c>
      <c r="E750" s="38"/>
      <c r="F750" s="231" t="s">
        <v>869</v>
      </c>
      <c r="G750" s="38"/>
      <c r="H750" s="38"/>
      <c r="I750" s="195"/>
      <c r="J750" s="38"/>
      <c r="K750" s="38"/>
      <c r="L750" s="39"/>
      <c r="M750" s="196"/>
      <c r="N750" s="197"/>
      <c r="O750" s="77"/>
      <c r="P750" s="77"/>
      <c r="Q750" s="77"/>
      <c r="R750" s="77"/>
      <c r="S750" s="77"/>
      <c r="T750" s="7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T750" s="19" t="s">
        <v>710</v>
      </c>
      <c r="AU750" s="19" t="s">
        <v>83</v>
      </c>
    </row>
    <row r="751" s="15" customFormat="1">
      <c r="A751" s="15"/>
      <c r="B751" s="214"/>
      <c r="C751" s="15"/>
      <c r="D751" s="193" t="s">
        <v>185</v>
      </c>
      <c r="E751" s="215" t="s">
        <v>1</v>
      </c>
      <c r="F751" s="216" t="s">
        <v>870</v>
      </c>
      <c r="G751" s="15"/>
      <c r="H751" s="215" t="s">
        <v>1</v>
      </c>
      <c r="I751" s="217"/>
      <c r="J751" s="15"/>
      <c r="K751" s="15"/>
      <c r="L751" s="214"/>
      <c r="M751" s="218"/>
      <c r="N751" s="219"/>
      <c r="O751" s="219"/>
      <c r="P751" s="219"/>
      <c r="Q751" s="219"/>
      <c r="R751" s="219"/>
      <c r="S751" s="219"/>
      <c r="T751" s="220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15" t="s">
        <v>185</v>
      </c>
      <c r="AU751" s="215" t="s">
        <v>83</v>
      </c>
      <c r="AV751" s="15" t="s">
        <v>81</v>
      </c>
      <c r="AW751" s="15" t="s">
        <v>30</v>
      </c>
      <c r="AX751" s="15" t="s">
        <v>73</v>
      </c>
      <c r="AY751" s="215" t="s">
        <v>174</v>
      </c>
    </row>
    <row r="752" s="13" customFormat="1">
      <c r="A752" s="13"/>
      <c r="B752" s="198"/>
      <c r="C752" s="13"/>
      <c r="D752" s="193" t="s">
        <v>185</v>
      </c>
      <c r="E752" s="199" t="s">
        <v>1</v>
      </c>
      <c r="F752" s="200" t="s">
        <v>1020</v>
      </c>
      <c r="G752" s="13"/>
      <c r="H752" s="201">
        <v>4</v>
      </c>
      <c r="I752" s="202"/>
      <c r="J752" s="13"/>
      <c r="K752" s="13"/>
      <c r="L752" s="198"/>
      <c r="M752" s="203"/>
      <c r="N752" s="204"/>
      <c r="O752" s="204"/>
      <c r="P752" s="204"/>
      <c r="Q752" s="204"/>
      <c r="R752" s="204"/>
      <c r="S752" s="204"/>
      <c r="T752" s="205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199" t="s">
        <v>185</v>
      </c>
      <c r="AU752" s="199" t="s">
        <v>83</v>
      </c>
      <c r="AV752" s="13" t="s">
        <v>83</v>
      </c>
      <c r="AW752" s="13" t="s">
        <v>30</v>
      </c>
      <c r="AX752" s="13" t="s">
        <v>81</v>
      </c>
      <c r="AY752" s="199" t="s">
        <v>174</v>
      </c>
    </row>
    <row r="753" s="2" customFormat="1" ht="37.8" customHeight="1">
      <c r="A753" s="38"/>
      <c r="B753" s="179"/>
      <c r="C753" s="180" t="s">
        <v>1021</v>
      </c>
      <c r="D753" s="180" t="s">
        <v>176</v>
      </c>
      <c r="E753" s="181" t="s">
        <v>1022</v>
      </c>
      <c r="F753" s="182" t="s">
        <v>1023</v>
      </c>
      <c r="G753" s="183" t="s">
        <v>202</v>
      </c>
      <c r="H753" s="184">
        <v>3</v>
      </c>
      <c r="I753" s="185"/>
      <c r="J753" s="186">
        <f>ROUND(I753*H753,2)</f>
        <v>0</v>
      </c>
      <c r="K753" s="182" t="s">
        <v>1</v>
      </c>
      <c r="L753" s="39"/>
      <c r="M753" s="187" t="s">
        <v>1</v>
      </c>
      <c r="N753" s="188" t="s">
        <v>38</v>
      </c>
      <c r="O753" s="77"/>
      <c r="P753" s="189">
        <f>O753*H753</f>
        <v>0</v>
      </c>
      <c r="Q753" s="189">
        <v>0</v>
      </c>
      <c r="R753" s="189">
        <f>Q753*H753</f>
        <v>0</v>
      </c>
      <c r="S753" s="189">
        <v>0</v>
      </c>
      <c r="T753" s="190">
        <f>S753*H753</f>
        <v>0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191" t="s">
        <v>278</v>
      </c>
      <c r="AT753" s="191" t="s">
        <v>176</v>
      </c>
      <c r="AU753" s="191" t="s">
        <v>83</v>
      </c>
      <c r="AY753" s="19" t="s">
        <v>174</v>
      </c>
      <c r="BE753" s="192">
        <f>IF(N753="základní",J753,0)</f>
        <v>0</v>
      </c>
      <c r="BF753" s="192">
        <f>IF(N753="snížená",J753,0)</f>
        <v>0</v>
      </c>
      <c r="BG753" s="192">
        <f>IF(N753="zákl. přenesená",J753,0)</f>
        <v>0</v>
      </c>
      <c r="BH753" s="192">
        <f>IF(N753="sníž. přenesená",J753,0)</f>
        <v>0</v>
      </c>
      <c r="BI753" s="192">
        <f>IF(N753="nulová",J753,0)</f>
        <v>0</v>
      </c>
      <c r="BJ753" s="19" t="s">
        <v>81</v>
      </c>
      <c r="BK753" s="192">
        <f>ROUND(I753*H753,2)</f>
        <v>0</v>
      </c>
      <c r="BL753" s="19" t="s">
        <v>278</v>
      </c>
      <c r="BM753" s="191" t="s">
        <v>1024</v>
      </c>
    </row>
    <row r="754" s="2" customFormat="1">
      <c r="A754" s="38"/>
      <c r="B754" s="39"/>
      <c r="C754" s="38"/>
      <c r="D754" s="193" t="s">
        <v>183</v>
      </c>
      <c r="E754" s="38"/>
      <c r="F754" s="194" t="s">
        <v>1023</v>
      </c>
      <c r="G754" s="38"/>
      <c r="H754" s="38"/>
      <c r="I754" s="195"/>
      <c r="J754" s="38"/>
      <c r="K754" s="38"/>
      <c r="L754" s="39"/>
      <c r="M754" s="196"/>
      <c r="N754" s="197"/>
      <c r="O754" s="77"/>
      <c r="P754" s="77"/>
      <c r="Q754" s="77"/>
      <c r="R754" s="77"/>
      <c r="S754" s="77"/>
      <c r="T754" s="7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T754" s="19" t="s">
        <v>183</v>
      </c>
      <c r="AU754" s="19" t="s">
        <v>83</v>
      </c>
    </row>
    <row r="755" s="2" customFormat="1">
      <c r="A755" s="38"/>
      <c r="B755" s="39"/>
      <c r="C755" s="38"/>
      <c r="D755" s="193" t="s">
        <v>710</v>
      </c>
      <c r="E755" s="38"/>
      <c r="F755" s="231" t="s">
        <v>869</v>
      </c>
      <c r="G755" s="38"/>
      <c r="H755" s="38"/>
      <c r="I755" s="195"/>
      <c r="J755" s="38"/>
      <c r="K755" s="38"/>
      <c r="L755" s="39"/>
      <c r="M755" s="196"/>
      <c r="N755" s="197"/>
      <c r="O755" s="77"/>
      <c r="P755" s="77"/>
      <c r="Q755" s="77"/>
      <c r="R755" s="77"/>
      <c r="S755" s="77"/>
      <c r="T755" s="7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T755" s="19" t="s">
        <v>710</v>
      </c>
      <c r="AU755" s="19" t="s">
        <v>83</v>
      </c>
    </row>
    <row r="756" s="15" customFormat="1">
      <c r="A756" s="15"/>
      <c r="B756" s="214"/>
      <c r="C756" s="15"/>
      <c r="D756" s="193" t="s">
        <v>185</v>
      </c>
      <c r="E756" s="215" t="s">
        <v>1</v>
      </c>
      <c r="F756" s="216" t="s">
        <v>870</v>
      </c>
      <c r="G756" s="15"/>
      <c r="H756" s="215" t="s">
        <v>1</v>
      </c>
      <c r="I756" s="217"/>
      <c r="J756" s="15"/>
      <c r="K756" s="15"/>
      <c r="L756" s="214"/>
      <c r="M756" s="218"/>
      <c r="N756" s="219"/>
      <c r="O756" s="219"/>
      <c r="P756" s="219"/>
      <c r="Q756" s="219"/>
      <c r="R756" s="219"/>
      <c r="S756" s="219"/>
      <c r="T756" s="220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15" t="s">
        <v>185</v>
      </c>
      <c r="AU756" s="215" t="s">
        <v>83</v>
      </c>
      <c r="AV756" s="15" t="s">
        <v>81</v>
      </c>
      <c r="AW756" s="15" t="s">
        <v>30</v>
      </c>
      <c r="AX756" s="15" t="s">
        <v>73</v>
      </c>
      <c r="AY756" s="215" t="s">
        <v>174</v>
      </c>
    </row>
    <row r="757" s="13" customFormat="1">
      <c r="A757" s="13"/>
      <c r="B757" s="198"/>
      <c r="C757" s="13"/>
      <c r="D757" s="193" t="s">
        <v>185</v>
      </c>
      <c r="E757" s="199" t="s">
        <v>1</v>
      </c>
      <c r="F757" s="200" t="s">
        <v>1025</v>
      </c>
      <c r="G757" s="13"/>
      <c r="H757" s="201">
        <v>3</v>
      </c>
      <c r="I757" s="202"/>
      <c r="J757" s="13"/>
      <c r="K757" s="13"/>
      <c r="L757" s="198"/>
      <c r="M757" s="203"/>
      <c r="N757" s="204"/>
      <c r="O757" s="204"/>
      <c r="P757" s="204"/>
      <c r="Q757" s="204"/>
      <c r="R757" s="204"/>
      <c r="S757" s="204"/>
      <c r="T757" s="205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199" t="s">
        <v>185</v>
      </c>
      <c r="AU757" s="199" t="s">
        <v>83</v>
      </c>
      <c r="AV757" s="13" t="s">
        <v>83</v>
      </c>
      <c r="AW757" s="13" t="s">
        <v>30</v>
      </c>
      <c r="AX757" s="13" t="s">
        <v>81</v>
      </c>
      <c r="AY757" s="199" t="s">
        <v>174</v>
      </c>
    </row>
    <row r="758" s="2" customFormat="1" ht="37.8" customHeight="1">
      <c r="A758" s="38"/>
      <c r="B758" s="179"/>
      <c r="C758" s="180" t="s">
        <v>1026</v>
      </c>
      <c r="D758" s="180" t="s">
        <v>176</v>
      </c>
      <c r="E758" s="181" t="s">
        <v>1027</v>
      </c>
      <c r="F758" s="182" t="s">
        <v>1028</v>
      </c>
      <c r="G758" s="183" t="s">
        <v>202</v>
      </c>
      <c r="H758" s="184">
        <v>1</v>
      </c>
      <c r="I758" s="185"/>
      <c r="J758" s="186">
        <f>ROUND(I758*H758,2)</f>
        <v>0</v>
      </c>
      <c r="K758" s="182" t="s">
        <v>1</v>
      </c>
      <c r="L758" s="39"/>
      <c r="M758" s="187" t="s">
        <v>1</v>
      </c>
      <c r="N758" s="188" t="s">
        <v>38</v>
      </c>
      <c r="O758" s="77"/>
      <c r="P758" s="189">
        <f>O758*H758</f>
        <v>0</v>
      </c>
      <c r="Q758" s="189">
        <v>0</v>
      </c>
      <c r="R758" s="189">
        <f>Q758*H758</f>
        <v>0</v>
      </c>
      <c r="S758" s="189">
        <v>0</v>
      </c>
      <c r="T758" s="190">
        <f>S758*H758</f>
        <v>0</v>
      </c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R758" s="191" t="s">
        <v>278</v>
      </c>
      <c r="AT758" s="191" t="s">
        <v>176</v>
      </c>
      <c r="AU758" s="191" t="s">
        <v>83</v>
      </c>
      <c r="AY758" s="19" t="s">
        <v>174</v>
      </c>
      <c r="BE758" s="192">
        <f>IF(N758="základní",J758,0)</f>
        <v>0</v>
      </c>
      <c r="BF758" s="192">
        <f>IF(N758="snížená",J758,0)</f>
        <v>0</v>
      </c>
      <c r="BG758" s="192">
        <f>IF(N758="zákl. přenesená",J758,0)</f>
        <v>0</v>
      </c>
      <c r="BH758" s="192">
        <f>IF(N758="sníž. přenesená",J758,0)</f>
        <v>0</v>
      </c>
      <c r="BI758" s="192">
        <f>IF(N758="nulová",J758,0)</f>
        <v>0</v>
      </c>
      <c r="BJ758" s="19" t="s">
        <v>81</v>
      </c>
      <c r="BK758" s="192">
        <f>ROUND(I758*H758,2)</f>
        <v>0</v>
      </c>
      <c r="BL758" s="19" t="s">
        <v>278</v>
      </c>
      <c r="BM758" s="191" t="s">
        <v>1029</v>
      </c>
    </row>
    <row r="759" s="2" customFormat="1">
      <c r="A759" s="38"/>
      <c r="B759" s="39"/>
      <c r="C759" s="38"/>
      <c r="D759" s="193" t="s">
        <v>183</v>
      </c>
      <c r="E759" s="38"/>
      <c r="F759" s="194" t="s">
        <v>1028</v>
      </c>
      <c r="G759" s="38"/>
      <c r="H759" s="38"/>
      <c r="I759" s="195"/>
      <c r="J759" s="38"/>
      <c r="K759" s="38"/>
      <c r="L759" s="39"/>
      <c r="M759" s="196"/>
      <c r="N759" s="197"/>
      <c r="O759" s="77"/>
      <c r="P759" s="77"/>
      <c r="Q759" s="77"/>
      <c r="R759" s="77"/>
      <c r="S759" s="77"/>
      <c r="T759" s="7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T759" s="19" t="s">
        <v>183</v>
      </c>
      <c r="AU759" s="19" t="s">
        <v>83</v>
      </c>
    </row>
    <row r="760" s="2" customFormat="1">
      <c r="A760" s="38"/>
      <c r="B760" s="39"/>
      <c r="C760" s="38"/>
      <c r="D760" s="193" t="s">
        <v>710</v>
      </c>
      <c r="E760" s="38"/>
      <c r="F760" s="231" t="s">
        <v>869</v>
      </c>
      <c r="G760" s="38"/>
      <c r="H760" s="38"/>
      <c r="I760" s="195"/>
      <c r="J760" s="38"/>
      <c r="K760" s="38"/>
      <c r="L760" s="39"/>
      <c r="M760" s="196"/>
      <c r="N760" s="197"/>
      <c r="O760" s="77"/>
      <c r="P760" s="77"/>
      <c r="Q760" s="77"/>
      <c r="R760" s="77"/>
      <c r="S760" s="77"/>
      <c r="T760" s="7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T760" s="19" t="s">
        <v>710</v>
      </c>
      <c r="AU760" s="19" t="s">
        <v>83</v>
      </c>
    </row>
    <row r="761" s="15" customFormat="1">
      <c r="A761" s="15"/>
      <c r="B761" s="214"/>
      <c r="C761" s="15"/>
      <c r="D761" s="193" t="s">
        <v>185</v>
      </c>
      <c r="E761" s="215" t="s">
        <v>1</v>
      </c>
      <c r="F761" s="216" t="s">
        <v>870</v>
      </c>
      <c r="G761" s="15"/>
      <c r="H761" s="215" t="s">
        <v>1</v>
      </c>
      <c r="I761" s="217"/>
      <c r="J761" s="15"/>
      <c r="K761" s="15"/>
      <c r="L761" s="214"/>
      <c r="M761" s="218"/>
      <c r="N761" s="219"/>
      <c r="O761" s="219"/>
      <c r="P761" s="219"/>
      <c r="Q761" s="219"/>
      <c r="R761" s="219"/>
      <c r="S761" s="219"/>
      <c r="T761" s="220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15" t="s">
        <v>185</v>
      </c>
      <c r="AU761" s="215" t="s">
        <v>83</v>
      </c>
      <c r="AV761" s="15" t="s">
        <v>81</v>
      </c>
      <c r="AW761" s="15" t="s">
        <v>30</v>
      </c>
      <c r="AX761" s="15" t="s">
        <v>73</v>
      </c>
      <c r="AY761" s="215" t="s">
        <v>174</v>
      </c>
    </row>
    <row r="762" s="13" customFormat="1">
      <c r="A762" s="13"/>
      <c r="B762" s="198"/>
      <c r="C762" s="13"/>
      <c r="D762" s="193" t="s">
        <v>185</v>
      </c>
      <c r="E762" s="199" t="s">
        <v>1</v>
      </c>
      <c r="F762" s="200" t="s">
        <v>1030</v>
      </c>
      <c r="G762" s="13"/>
      <c r="H762" s="201">
        <v>1</v>
      </c>
      <c r="I762" s="202"/>
      <c r="J762" s="13"/>
      <c r="K762" s="13"/>
      <c r="L762" s="198"/>
      <c r="M762" s="203"/>
      <c r="N762" s="204"/>
      <c r="O762" s="204"/>
      <c r="P762" s="204"/>
      <c r="Q762" s="204"/>
      <c r="R762" s="204"/>
      <c r="S762" s="204"/>
      <c r="T762" s="205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199" t="s">
        <v>185</v>
      </c>
      <c r="AU762" s="199" t="s">
        <v>83</v>
      </c>
      <c r="AV762" s="13" t="s">
        <v>83</v>
      </c>
      <c r="AW762" s="13" t="s">
        <v>30</v>
      </c>
      <c r="AX762" s="13" t="s">
        <v>81</v>
      </c>
      <c r="AY762" s="199" t="s">
        <v>174</v>
      </c>
    </row>
    <row r="763" s="2" customFormat="1" ht="24.15" customHeight="1">
      <c r="A763" s="38"/>
      <c r="B763" s="179"/>
      <c r="C763" s="180" t="s">
        <v>1031</v>
      </c>
      <c r="D763" s="180" t="s">
        <v>176</v>
      </c>
      <c r="E763" s="181" t="s">
        <v>1032</v>
      </c>
      <c r="F763" s="182" t="s">
        <v>1033</v>
      </c>
      <c r="G763" s="183" t="s">
        <v>202</v>
      </c>
      <c r="H763" s="184">
        <v>2</v>
      </c>
      <c r="I763" s="185"/>
      <c r="J763" s="186">
        <f>ROUND(I763*H763,2)</f>
        <v>0</v>
      </c>
      <c r="K763" s="182" t="s">
        <v>1</v>
      </c>
      <c r="L763" s="39"/>
      <c r="M763" s="187" t="s">
        <v>1</v>
      </c>
      <c r="N763" s="188" t="s">
        <v>38</v>
      </c>
      <c r="O763" s="77"/>
      <c r="P763" s="189">
        <f>O763*H763</f>
        <v>0</v>
      </c>
      <c r="Q763" s="189">
        <v>0</v>
      </c>
      <c r="R763" s="189">
        <f>Q763*H763</f>
        <v>0</v>
      </c>
      <c r="S763" s="189">
        <v>0</v>
      </c>
      <c r="T763" s="190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191" t="s">
        <v>278</v>
      </c>
      <c r="AT763" s="191" t="s">
        <v>176</v>
      </c>
      <c r="AU763" s="191" t="s">
        <v>83</v>
      </c>
      <c r="AY763" s="19" t="s">
        <v>174</v>
      </c>
      <c r="BE763" s="192">
        <f>IF(N763="základní",J763,0)</f>
        <v>0</v>
      </c>
      <c r="BF763" s="192">
        <f>IF(N763="snížená",J763,0)</f>
        <v>0</v>
      </c>
      <c r="BG763" s="192">
        <f>IF(N763="zákl. přenesená",J763,0)</f>
        <v>0</v>
      </c>
      <c r="BH763" s="192">
        <f>IF(N763="sníž. přenesená",J763,0)</f>
        <v>0</v>
      </c>
      <c r="BI763" s="192">
        <f>IF(N763="nulová",J763,0)</f>
        <v>0</v>
      </c>
      <c r="BJ763" s="19" t="s">
        <v>81</v>
      </c>
      <c r="BK763" s="192">
        <f>ROUND(I763*H763,2)</f>
        <v>0</v>
      </c>
      <c r="BL763" s="19" t="s">
        <v>278</v>
      </c>
      <c r="BM763" s="191" t="s">
        <v>1034</v>
      </c>
    </row>
    <row r="764" s="2" customFormat="1">
      <c r="A764" s="38"/>
      <c r="B764" s="39"/>
      <c r="C764" s="38"/>
      <c r="D764" s="193" t="s">
        <v>183</v>
      </c>
      <c r="E764" s="38"/>
      <c r="F764" s="194" t="s">
        <v>1033</v>
      </c>
      <c r="G764" s="38"/>
      <c r="H764" s="38"/>
      <c r="I764" s="195"/>
      <c r="J764" s="38"/>
      <c r="K764" s="38"/>
      <c r="L764" s="39"/>
      <c r="M764" s="196"/>
      <c r="N764" s="197"/>
      <c r="O764" s="77"/>
      <c r="P764" s="77"/>
      <c r="Q764" s="77"/>
      <c r="R764" s="77"/>
      <c r="S764" s="77"/>
      <c r="T764" s="7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T764" s="19" t="s">
        <v>183</v>
      </c>
      <c r="AU764" s="19" t="s">
        <v>83</v>
      </c>
    </row>
    <row r="765" s="2" customFormat="1">
      <c r="A765" s="38"/>
      <c r="B765" s="39"/>
      <c r="C765" s="38"/>
      <c r="D765" s="193" t="s">
        <v>710</v>
      </c>
      <c r="E765" s="38"/>
      <c r="F765" s="231" t="s">
        <v>947</v>
      </c>
      <c r="G765" s="38"/>
      <c r="H765" s="38"/>
      <c r="I765" s="195"/>
      <c r="J765" s="38"/>
      <c r="K765" s="38"/>
      <c r="L765" s="39"/>
      <c r="M765" s="196"/>
      <c r="N765" s="197"/>
      <c r="O765" s="77"/>
      <c r="P765" s="77"/>
      <c r="Q765" s="77"/>
      <c r="R765" s="77"/>
      <c r="S765" s="77"/>
      <c r="T765" s="7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T765" s="19" t="s">
        <v>710</v>
      </c>
      <c r="AU765" s="19" t="s">
        <v>83</v>
      </c>
    </row>
    <row r="766" s="15" customFormat="1">
      <c r="A766" s="15"/>
      <c r="B766" s="214"/>
      <c r="C766" s="15"/>
      <c r="D766" s="193" t="s">
        <v>185</v>
      </c>
      <c r="E766" s="215" t="s">
        <v>1</v>
      </c>
      <c r="F766" s="216" t="s">
        <v>870</v>
      </c>
      <c r="G766" s="15"/>
      <c r="H766" s="215" t="s">
        <v>1</v>
      </c>
      <c r="I766" s="217"/>
      <c r="J766" s="15"/>
      <c r="K766" s="15"/>
      <c r="L766" s="214"/>
      <c r="M766" s="218"/>
      <c r="N766" s="219"/>
      <c r="O766" s="219"/>
      <c r="P766" s="219"/>
      <c r="Q766" s="219"/>
      <c r="R766" s="219"/>
      <c r="S766" s="219"/>
      <c r="T766" s="220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15" t="s">
        <v>185</v>
      </c>
      <c r="AU766" s="215" t="s">
        <v>83</v>
      </c>
      <c r="AV766" s="15" t="s">
        <v>81</v>
      </c>
      <c r="AW766" s="15" t="s">
        <v>30</v>
      </c>
      <c r="AX766" s="15" t="s">
        <v>73</v>
      </c>
      <c r="AY766" s="215" t="s">
        <v>174</v>
      </c>
    </row>
    <row r="767" s="13" customFormat="1">
      <c r="A767" s="13"/>
      <c r="B767" s="198"/>
      <c r="C767" s="13"/>
      <c r="D767" s="193" t="s">
        <v>185</v>
      </c>
      <c r="E767" s="199" t="s">
        <v>1</v>
      </c>
      <c r="F767" s="200" t="s">
        <v>1035</v>
      </c>
      <c r="G767" s="13"/>
      <c r="H767" s="201">
        <v>2</v>
      </c>
      <c r="I767" s="202"/>
      <c r="J767" s="13"/>
      <c r="K767" s="13"/>
      <c r="L767" s="198"/>
      <c r="M767" s="203"/>
      <c r="N767" s="204"/>
      <c r="O767" s="204"/>
      <c r="P767" s="204"/>
      <c r="Q767" s="204"/>
      <c r="R767" s="204"/>
      <c r="S767" s="204"/>
      <c r="T767" s="205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199" t="s">
        <v>185</v>
      </c>
      <c r="AU767" s="199" t="s">
        <v>83</v>
      </c>
      <c r="AV767" s="13" t="s">
        <v>83</v>
      </c>
      <c r="AW767" s="13" t="s">
        <v>30</v>
      </c>
      <c r="AX767" s="13" t="s">
        <v>81</v>
      </c>
      <c r="AY767" s="199" t="s">
        <v>174</v>
      </c>
    </row>
    <row r="768" s="2" customFormat="1" ht="37.8" customHeight="1">
      <c r="A768" s="38"/>
      <c r="B768" s="179"/>
      <c r="C768" s="180" t="s">
        <v>1036</v>
      </c>
      <c r="D768" s="180" t="s">
        <v>176</v>
      </c>
      <c r="E768" s="181" t="s">
        <v>1037</v>
      </c>
      <c r="F768" s="182" t="s">
        <v>1038</v>
      </c>
      <c r="G768" s="183" t="s">
        <v>202</v>
      </c>
      <c r="H768" s="184">
        <v>1</v>
      </c>
      <c r="I768" s="185"/>
      <c r="J768" s="186">
        <f>ROUND(I768*H768,2)</f>
        <v>0</v>
      </c>
      <c r="K768" s="182" t="s">
        <v>1</v>
      </c>
      <c r="L768" s="39"/>
      <c r="M768" s="187" t="s">
        <v>1</v>
      </c>
      <c r="N768" s="188" t="s">
        <v>38</v>
      </c>
      <c r="O768" s="77"/>
      <c r="P768" s="189">
        <f>O768*H768</f>
        <v>0</v>
      </c>
      <c r="Q768" s="189">
        <v>0</v>
      </c>
      <c r="R768" s="189">
        <f>Q768*H768</f>
        <v>0</v>
      </c>
      <c r="S768" s="189">
        <v>0</v>
      </c>
      <c r="T768" s="190">
        <f>S768*H768</f>
        <v>0</v>
      </c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R768" s="191" t="s">
        <v>278</v>
      </c>
      <c r="AT768" s="191" t="s">
        <v>176</v>
      </c>
      <c r="AU768" s="191" t="s">
        <v>83</v>
      </c>
      <c r="AY768" s="19" t="s">
        <v>174</v>
      </c>
      <c r="BE768" s="192">
        <f>IF(N768="základní",J768,0)</f>
        <v>0</v>
      </c>
      <c r="BF768" s="192">
        <f>IF(N768="snížená",J768,0)</f>
        <v>0</v>
      </c>
      <c r="BG768" s="192">
        <f>IF(N768="zákl. přenesená",J768,0)</f>
        <v>0</v>
      </c>
      <c r="BH768" s="192">
        <f>IF(N768="sníž. přenesená",J768,0)</f>
        <v>0</v>
      </c>
      <c r="BI768" s="192">
        <f>IF(N768="nulová",J768,0)</f>
        <v>0</v>
      </c>
      <c r="BJ768" s="19" t="s">
        <v>81</v>
      </c>
      <c r="BK768" s="192">
        <f>ROUND(I768*H768,2)</f>
        <v>0</v>
      </c>
      <c r="BL768" s="19" t="s">
        <v>278</v>
      </c>
      <c r="BM768" s="191" t="s">
        <v>1039</v>
      </c>
    </row>
    <row r="769" s="2" customFormat="1">
      <c r="A769" s="38"/>
      <c r="B769" s="39"/>
      <c r="C769" s="38"/>
      <c r="D769" s="193" t="s">
        <v>183</v>
      </c>
      <c r="E769" s="38"/>
      <c r="F769" s="194" t="s">
        <v>1038</v>
      </c>
      <c r="G769" s="38"/>
      <c r="H769" s="38"/>
      <c r="I769" s="195"/>
      <c r="J769" s="38"/>
      <c r="K769" s="38"/>
      <c r="L769" s="39"/>
      <c r="M769" s="196"/>
      <c r="N769" s="197"/>
      <c r="O769" s="77"/>
      <c r="P769" s="77"/>
      <c r="Q769" s="77"/>
      <c r="R769" s="77"/>
      <c r="S769" s="77"/>
      <c r="T769" s="7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T769" s="19" t="s">
        <v>183</v>
      </c>
      <c r="AU769" s="19" t="s">
        <v>83</v>
      </c>
    </row>
    <row r="770" s="2" customFormat="1">
      <c r="A770" s="38"/>
      <c r="B770" s="39"/>
      <c r="C770" s="38"/>
      <c r="D770" s="193" t="s">
        <v>710</v>
      </c>
      <c r="E770" s="38"/>
      <c r="F770" s="231" t="s">
        <v>989</v>
      </c>
      <c r="G770" s="38"/>
      <c r="H770" s="38"/>
      <c r="I770" s="195"/>
      <c r="J770" s="38"/>
      <c r="K770" s="38"/>
      <c r="L770" s="39"/>
      <c r="M770" s="196"/>
      <c r="N770" s="197"/>
      <c r="O770" s="77"/>
      <c r="P770" s="77"/>
      <c r="Q770" s="77"/>
      <c r="R770" s="77"/>
      <c r="S770" s="77"/>
      <c r="T770" s="7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T770" s="19" t="s">
        <v>710</v>
      </c>
      <c r="AU770" s="19" t="s">
        <v>83</v>
      </c>
    </row>
    <row r="771" s="15" customFormat="1">
      <c r="A771" s="15"/>
      <c r="B771" s="214"/>
      <c r="C771" s="15"/>
      <c r="D771" s="193" t="s">
        <v>185</v>
      </c>
      <c r="E771" s="215" t="s">
        <v>1</v>
      </c>
      <c r="F771" s="216" t="s">
        <v>870</v>
      </c>
      <c r="G771" s="15"/>
      <c r="H771" s="215" t="s">
        <v>1</v>
      </c>
      <c r="I771" s="217"/>
      <c r="J771" s="15"/>
      <c r="K771" s="15"/>
      <c r="L771" s="214"/>
      <c r="M771" s="218"/>
      <c r="N771" s="219"/>
      <c r="O771" s="219"/>
      <c r="P771" s="219"/>
      <c r="Q771" s="219"/>
      <c r="R771" s="219"/>
      <c r="S771" s="219"/>
      <c r="T771" s="220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15" t="s">
        <v>185</v>
      </c>
      <c r="AU771" s="215" t="s">
        <v>83</v>
      </c>
      <c r="AV771" s="15" t="s">
        <v>81</v>
      </c>
      <c r="AW771" s="15" t="s">
        <v>30</v>
      </c>
      <c r="AX771" s="15" t="s">
        <v>73</v>
      </c>
      <c r="AY771" s="215" t="s">
        <v>174</v>
      </c>
    </row>
    <row r="772" s="13" customFormat="1">
      <c r="A772" s="13"/>
      <c r="B772" s="198"/>
      <c r="C772" s="13"/>
      <c r="D772" s="193" t="s">
        <v>185</v>
      </c>
      <c r="E772" s="199" t="s">
        <v>1</v>
      </c>
      <c r="F772" s="200" t="s">
        <v>1040</v>
      </c>
      <c r="G772" s="13"/>
      <c r="H772" s="201">
        <v>1</v>
      </c>
      <c r="I772" s="202"/>
      <c r="J772" s="13"/>
      <c r="K772" s="13"/>
      <c r="L772" s="198"/>
      <c r="M772" s="203"/>
      <c r="N772" s="204"/>
      <c r="O772" s="204"/>
      <c r="P772" s="204"/>
      <c r="Q772" s="204"/>
      <c r="R772" s="204"/>
      <c r="S772" s="204"/>
      <c r="T772" s="20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199" t="s">
        <v>185</v>
      </c>
      <c r="AU772" s="199" t="s">
        <v>83</v>
      </c>
      <c r="AV772" s="13" t="s">
        <v>83</v>
      </c>
      <c r="AW772" s="13" t="s">
        <v>30</v>
      </c>
      <c r="AX772" s="13" t="s">
        <v>81</v>
      </c>
      <c r="AY772" s="199" t="s">
        <v>174</v>
      </c>
    </row>
    <row r="773" s="2" customFormat="1" ht="33" customHeight="1">
      <c r="A773" s="38"/>
      <c r="B773" s="179"/>
      <c r="C773" s="180" t="s">
        <v>1041</v>
      </c>
      <c r="D773" s="180" t="s">
        <v>176</v>
      </c>
      <c r="E773" s="181" t="s">
        <v>1042</v>
      </c>
      <c r="F773" s="182" t="s">
        <v>1043</v>
      </c>
      <c r="G773" s="183" t="s">
        <v>202</v>
      </c>
      <c r="H773" s="184">
        <v>2</v>
      </c>
      <c r="I773" s="185"/>
      <c r="J773" s="186">
        <f>ROUND(I773*H773,2)</f>
        <v>0</v>
      </c>
      <c r="K773" s="182" t="s">
        <v>1</v>
      </c>
      <c r="L773" s="39"/>
      <c r="M773" s="187" t="s">
        <v>1</v>
      </c>
      <c r="N773" s="188" t="s">
        <v>38</v>
      </c>
      <c r="O773" s="77"/>
      <c r="P773" s="189">
        <f>O773*H773</f>
        <v>0</v>
      </c>
      <c r="Q773" s="189">
        <v>0</v>
      </c>
      <c r="R773" s="189">
        <f>Q773*H773</f>
        <v>0</v>
      </c>
      <c r="S773" s="189">
        <v>0</v>
      </c>
      <c r="T773" s="190">
        <f>S773*H773</f>
        <v>0</v>
      </c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191" t="s">
        <v>278</v>
      </c>
      <c r="AT773" s="191" t="s">
        <v>176</v>
      </c>
      <c r="AU773" s="191" t="s">
        <v>83</v>
      </c>
      <c r="AY773" s="19" t="s">
        <v>174</v>
      </c>
      <c r="BE773" s="192">
        <f>IF(N773="základní",J773,0)</f>
        <v>0</v>
      </c>
      <c r="BF773" s="192">
        <f>IF(N773="snížená",J773,0)</f>
        <v>0</v>
      </c>
      <c r="BG773" s="192">
        <f>IF(N773="zákl. přenesená",J773,0)</f>
        <v>0</v>
      </c>
      <c r="BH773" s="192">
        <f>IF(N773="sníž. přenesená",J773,0)</f>
        <v>0</v>
      </c>
      <c r="BI773" s="192">
        <f>IF(N773="nulová",J773,0)</f>
        <v>0</v>
      </c>
      <c r="BJ773" s="19" t="s">
        <v>81</v>
      </c>
      <c r="BK773" s="192">
        <f>ROUND(I773*H773,2)</f>
        <v>0</v>
      </c>
      <c r="BL773" s="19" t="s">
        <v>278</v>
      </c>
      <c r="BM773" s="191" t="s">
        <v>1044</v>
      </c>
    </row>
    <row r="774" s="2" customFormat="1">
      <c r="A774" s="38"/>
      <c r="B774" s="39"/>
      <c r="C774" s="38"/>
      <c r="D774" s="193" t="s">
        <v>183</v>
      </c>
      <c r="E774" s="38"/>
      <c r="F774" s="194" t="s">
        <v>1043</v>
      </c>
      <c r="G774" s="38"/>
      <c r="H774" s="38"/>
      <c r="I774" s="195"/>
      <c r="J774" s="38"/>
      <c r="K774" s="38"/>
      <c r="L774" s="39"/>
      <c r="M774" s="196"/>
      <c r="N774" s="197"/>
      <c r="O774" s="77"/>
      <c r="P774" s="77"/>
      <c r="Q774" s="77"/>
      <c r="R774" s="77"/>
      <c r="S774" s="77"/>
      <c r="T774" s="7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T774" s="19" t="s">
        <v>183</v>
      </c>
      <c r="AU774" s="19" t="s">
        <v>83</v>
      </c>
    </row>
    <row r="775" s="2" customFormat="1">
      <c r="A775" s="38"/>
      <c r="B775" s="39"/>
      <c r="C775" s="38"/>
      <c r="D775" s="193" t="s">
        <v>710</v>
      </c>
      <c r="E775" s="38"/>
      <c r="F775" s="231" t="s">
        <v>1045</v>
      </c>
      <c r="G775" s="38"/>
      <c r="H775" s="38"/>
      <c r="I775" s="195"/>
      <c r="J775" s="38"/>
      <c r="K775" s="38"/>
      <c r="L775" s="39"/>
      <c r="M775" s="196"/>
      <c r="N775" s="197"/>
      <c r="O775" s="77"/>
      <c r="P775" s="77"/>
      <c r="Q775" s="77"/>
      <c r="R775" s="77"/>
      <c r="S775" s="77"/>
      <c r="T775" s="7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T775" s="19" t="s">
        <v>710</v>
      </c>
      <c r="AU775" s="19" t="s">
        <v>83</v>
      </c>
    </row>
    <row r="776" s="15" customFormat="1">
      <c r="A776" s="15"/>
      <c r="B776" s="214"/>
      <c r="C776" s="15"/>
      <c r="D776" s="193" t="s">
        <v>185</v>
      </c>
      <c r="E776" s="215" t="s">
        <v>1</v>
      </c>
      <c r="F776" s="216" t="s">
        <v>870</v>
      </c>
      <c r="G776" s="15"/>
      <c r="H776" s="215" t="s">
        <v>1</v>
      </c>
      <c r="I776" s="217"/>
      <c r="J776" s="15"/>
      <c r="K776" s="15"/>
      <c r="L776" s="214"/>
      <c r="M776" s="218"/>
      <c r="N776" s="219"/>
      <c r="O776" s="219"/>
      <c r="P776" s="219"/>
      <c r="Q776" s="219"/>
      <c r="R776" s="219"/>
      <c r="S776" s="219"/>
      <c r="T776" s="220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T776" s="215" t="s">
        <v>185</v>
      </c>
      <c r="AU776" s="215" t="s">
        <v>83</v>
      </c>
      <c r="AV776" s="15" t="s">
        <v>81</v>
      </c>
      <c r="AW776" s="15" t="s">
        <v>30</v>
      </c>
      <c r="AX776" s="15" t="s">
        <v>73</v>
      </c>
      <c r="AY776" s="215" t="s">
        <v>174</v>
      </c>
    </row>
    <row r="777" s="13" customFormat="1">
      <c r="A777" s="13"/>
      <c r="B777" s="198"/>
      <c r="C777" s="13"/>
      <c r="D777" s="193" t="s">
        <v>185</v>
      </c>
      <c r="E777" s="199" t="s">
        <v>1</v>
      </c>
      <c r="F777" s="200" t="s">
        <v>1046</v>
      </c>
      <c r="G777" s="13"/>
      <c r="H777" s="201">
        <v>2</v>
      </c>
      <c r="I777" s="202"/>
      <c r="J777" s="13"/>
      <c r="K777" s="13"/>
      <c r="L777" s="198"/>
      <c r="M777" s="203"/>
      <c r="N777" s="204"/>
      <c r="O777" s="204"/>
      <c r="P777" s="204"/>
      <c r="Q777" s="204"/>
      <c r="R777" s="204"/>
      <c r="S777" s="204"/>
      <c r="T777" s="205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199" t="s">
        <v>185</v>
      </c>
      <c r="AU777" s="199" t="s">
        <v>83</v>
      </c>
      <c r="AV777" s="13" t="s">
        <v>83</v>
      </c>
      <c r="AW777" s="13" t="s">
        <v>30</v>
      </c>
      <c r="AX777" s="13" t="s">
        <v>81</v>
      </c>
      <c r="AY777" s="199" t="s">
        <v>174</v>
      </c>
    </row>
    <row r="778" s="2" customFormat="1" ht="33" customHeight="1">
      <c r="A778" s="38"/>
      <c r="B778" s="179"/>
      <c r="C778" s="180" t="s">
        <v>1047</v>
      </c>
      <c r="D778" s="180" t="s">
        <v>176</v>
      </c>
      <c r="E778" s="181" t="s">
        <v>1048</v>
      </c>
      <c r="F778" s="182" t="s">
        <v>1049</v>
      </c>
      <c r="G778" s="183" t="s">
        <v>202</v>
      </c>
      <c r="H778" s="184">
        <v>2</v>
      </c>
      <c r="I778" s="185"/>
      <c r="J778" s="186">
        <f>ROUND(I778*H778,2)</f>
        <v>0</v>
      </c>
      <c r="K778" s="182" t="s">
        <v>1</v>
      </c>
      <c r="L778" s="39"/>
      <c r="M778" s="187" t="s">
        <v>1</v>
      </c>
      <c r="N778" s="188" t="s">
        <v>38</v>
      </c>
      <c r="O778" s="77"/>
      <c r="P778" s="189">
        <f>O778*H778</f>
        <v>0</v>
      </c>
      <c r="Q778" s="189">
        <v>0</v>
      </c>
      <c r="R778" s="189">
        <f>Q778*H778</f>
        <v>0</v>
      </c>
      <c r="S778" s="189">
        <v>0</v>
      </c>
      <c r="T778" s="190">
        <f>S778*H778</f>
        <v>0</v>
      </c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R778" s="191" t="s">
        <v>278</v>
      </c>
      <c r="AT778" s="191" t="s">
        <v>176</v>
      </c>
      <c r="AU778" s="191" t="s">
        <v>83</v>
      </c>
      <c r="AY778" s="19" t="s">
        <v>174</v>
      </c>
      <c r="BE778" s="192">
        <f>IF(N778="základní",J778,0)</f>
        <v>0</v>
      </c>
      <c r="BF778" s="192">
        <f>IF(N778="snížená",J778,0)</f>
        <v>0</v>
      </c>
      <c r="BG778" s="192">
        <f>IF(N778="zákl. přenesená",J778,0)</f>
        <v>0</v>
      </c>
      <c r="BH778" s="192">
        <f>IF(N778="sníž. přenesená",J778,0)</f>
        <v>0</v>
      </c>
      <c r="BI778" s="192">
        <f>IF(N778="nulová",J778,0)</f>
        <v>0</v>
      </c>
      <c r="BJ778" s="19" t="s">
        <v>81</v>
      </c>
      <c r="BK778" s="192">
        <f>ROUND(I778*H778,2)</f>
        <v>0</v>
      </c>
      <c r="BL778" s="19" t="s">
        <v>278</v>
      </c>
      <c r="BM778" s="191" t="s">
        <v>1050</v>
      </c>
    </row>
    <row r="779" s="2" customFormat="1">
      <c r="A779" s="38"/>
      <c r="B779" s="39"/>
      <c r="C779" s="38"/>
      <c r="D779" s="193" t="s">
        <v>183</v>
      </c>
      <c r="E779" s="38"/>
      <c r="F779" s="194" t="s">
        <v>1049</v>
      </c>
      <c r="G779" s="38"/>
      <c r="H779" s="38"/>
      <c r="I779" s="195"/>
      <c r="J779" s="38"/>
      <c r="K779" s="38"/>
      <c r="L779" s="39"/>
      <c r="M779" s="196"/>
      <c r="N779" s="197"/>
      <c r="O779" s="77"/>
      <c r="P779" s="77"/>
      <c r="Q779" s="77"/>
      <c r="R779" s="77"/>
      <c r="S779" s="77"/>
      <c r="T779" s="7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T779" s="19" t="s">
        <v>183</v>
      </c>
      <c r="AU779" s="19" t="s">
        <v>83</v>
      </c>
    </row>
    <row r="780" s="2" customFormat="1">
      <c r="A780" s="38"/>
      <c r="B780" s="39"/>
      <c r="C780" s="38"/>
      <c r="D780" s="193" t="s">
        <v>710</v>
      </c>
      <c r="E780" s="38"/>
      <c r="F780" s="231" t="s">
        <v>1045</v>
      </c>
      <c r="G780" s="38"/>
      <c r="H780" s="38"/>
      <c r="I780" s="195"/>
      <c r="J780" s="38"/>
      <c r="K780" s="38"/>
      <c r="L780" s="39"/>
      <c r="M780" s="196"/>
      <c r="N780" s="197"/>
      <c r="O780" s="77"/>
      <c r="P780" s="77"/>
      <c r="Q780" s="77"/>
      <c r="R780" s="77"/>
      <c r="S780" s="77"/>
      <c r="T780" s="7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T780" s="19" t="s">
        <v>710</v>
      </c>
      <c r="AU780" s="19" t="s">
        <v>83</v>
      </c>
    </row>
    <row r="781" s="15" customFormat="1">
      <c r="A781" s="15"/>
      <c r="B781" s="214"/>
      <c r="C781" s="15"/>
      <c r="D781" s="193" t="s">
        <v>185</v>
      </c>
      <c r="E781" s="215" t="s">
        <v>1</v>
      </c>
      <c r="F781" s="216" t="s">
        <v>870</v>
      </c>
      <c r="G781" s="15"/>
      <c r="H781" s="215" t="s">
        <v>1</v>
      </c>
      <c r="I781" s="217"/>
      <c r="J781" s="15"/>
      <c r="K781" s="15"/>
      <c r="L781" s="214"/>
      <c r="M781" s="218"/>
      <c r="N781" s="219"/>
      <c r="O781" s="219"/>
      <c r="P781" s="219"/>
      <c r="Q781" s="219"/>
      <c r="R781" s="219"/>
      <c r="S781" s="219"/>
      <c r="T781" s="220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15" t="s">
        <v>185</v>
      </c>
      <c r="AU781" s="215" t="s">
        <v>83</v>
      </c>
      <c r="AV781" s="15" t="s">
        <v>81</v>
      </c>
      <c r="AW781" s="15" t="s">
        <v>30</v>
      </c>
      <c r="AX781" s="15" t="s">
        <v>73</v>
      </c>
      <c r="AY781" s="215" t="s">
        <v>174</v>
      </c>
    </row>
    <row r="782" s="13" customFormat="1">
      <c r="A782" s="13"/>
      <c r="B782" s="198"/>
      <c r="C782" s="13"/>
      <c r="D782" s="193" t="s">
        <v>185</v>
      </c>
      <c r="E782" s="199" t="s">
        <v>1</v>
      </c>
      <c r="F782" s="200" t="s">
        <v>1051</v>
      </c>
      <c r="G782" s="13"/>
      <c r="H782" s="201">
        <v>2</v>
      </c>
      <c r="I782" s="202"/>
      <c r="J782" s="13"/>
      <c r="K782" s="13"/>
      <c r="L782" s="198"/>
      <c r="M782" s="203"/>
      <c r="N782" s="204"/>
      <c r="O782" s="204"/>
      <c r="P782" s="204"/>
      <c r="Q782" s="204"/>
      <c r="R782" s="204"/>
      <c r="S782" s="204"/>
      <c r="T782" s="20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199" t="s">
        <v>185</v>
      </c>
      <c r="AU782" s="199" t="s">
        <v>83</v>
      </c>
      <c r="AV782" s="13" t="s">
        <v>83</v>
      </c>
      <c r="AW782" s="13" t="s">
        <v>30</v>
      </c>
      <c r="AX782" s="13" t="s">
        <v>81</v>
      </c>
      <c r="AY782" s="199" t="s">
        <v>174</v>
      </c>
    </row>
    <row r="783" s="2" customFormat="1" ht="21.75" customHeight="1">
      <c r="A783" s="38"/>
      <c r="B783" s="179"/>
      <c r="C783" s="180" t="s">
        <v>1052</v>
      </c>
      <c r="D783" s="180" t="s">
        <v>176</v>
      </c>
      <c r="E783" s="181" t="s">
        <v>1053</v>
      </c>
      <c r="F783" s="182" t="s">
        <v>1054</v>
      </c>
      <c r="G783" s="183" t="s">
        <v>214</v>
      </c>
      <c r="H783" s="184">
        <v>131</v>
      </c>
      <c r="I783" s="185"/>
      <c r="J783" s="186">
        <f>ROUND(I783*H783,2)</f>
        <v>0</v>
      </c>
      <c r="K783" s="182" t="s">
        <v>1</v>
      </c>
      <c r="L783" s="39"/>
      <c r="M783" s="187" t="s">
        <v>1</v>
      </c>
      <c r="N783" s="188" t="s">
        <v>38</v>
      </c>
      <c r="O783" s="77"/>
      <c r="P783" s="189">
        <f>O783*H783</f>
        <v>0</v>
      </c>
      <c r="Q783" s="189">
        <v>0</v>
      </c>
      <c r="R783" s="189">
        <f>Q783*H783</f>
        <v>0</v>
      </c>
      <c r="S783" s="189">
        <v>0</v>
      </c>
      <c r="T783" s="190">
        <f>S783*H783</f>
        <v>0</v>
      </c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R783" s="191" t="s">
        <v>278</v>
      </c>
      <c r="AT783" s="191" t="s">
        <v>176</v>
      </c>
      <c r="AU783" s="191" t="s">
        <v>83</v>
      </c>
      <c r="AY783" s="19" t="s">
        <v>174</v>
      </c>
      <c r="BE783" s="192">
        <f>IF(N783="základní",J783,0)</f>
        <v>0</v>
      </c>
      <c r="BF783" s="192">
        <f>IF(N783="snížená",J783,0)</f>
        <v>0</v>
      </c>
      <c r="BG783" s="192">
        <f>IF(N783="zákl. přenesená",J783,0)</f>
        <v>0</v>
      </c>
      <c r="BH783" s="192">
        <f>IF(N783="sníž. přenesená",J783,0)</f>
        <v>0</v>
      </c>
      <c r="BI783" s="192">
        <f>IF(N783="nulová",J783,0)</f>
        <v>0</v>
      </c>
      <c r="BJ783" s="19" t="s">
        <v>81</v>
      </c>
      <c r="BK783" s="192">
        <f>ROUND(I783*H783,2)</f>
        <v>0</v>
      </c>
      <c r="BL783" s="19" t="s">
        <v>278</v>
      </c>
      <c r="BM783" s="191" t="s">
        <v>1055</v>
      </c>
    </row>
    <row r="784" s="2" customFormat="1">
      <c r="A784" s="38"/>
      <c r="B784" s="39"/>
      <c r="C784" s="38"/>
      <c r="D784" s="193" t="s">
        <v>183</v>
      </c>
      <c r="E784" s="38"/>
      <c r="F784" s="194" t="s">
        <v>1054</v>
      </c>
      <c r="G784" s="38"/>
      <c r="H784" s="38"/>
      <c r="I784" s="195"/>
      <c r="J784" s="38"/>
      <c r="K784" s="38"/>
      <c r="L784" s="39"/>
      <c r="M784" s="196"/>
      <c r="N784" s="197"/>
      <c r="O784" s="77"/>
      <c r="P784" s="77"/>
      <c r="Q784" s="77"/>
      <c r="R784" s="77"/>
      <c r="S784" s="77"/>
      <c r="T784" s="7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T784" s="19" t="s">
        <v>183</v>
      </c>
      <c r="AU784" s="19" t="s">
        <v>83</v>
      </c>
    </row>
    <row r="785" s="2" customFormat="1">
      <c r="A785" s="38"/>
      <c r="B785" s="39"/>
      <c r="C785" s="38"/>
      <c r="D785" s="193" t="s">
        <v>710</v>
      </c>
      <c r="E785" s="38"/>
      <c r="F785" s="231" t="s">
        <v>1056</v>
      </c>
      <c r="G785" s="38"/>
      <c r="H785" s="38"/>
      <c r="I785" s="195"/>
      <c r="J785" s="38"/>
      <c r="K785" s="38"/>
      <c r="L785" s="39"/>
      <c r="M785" s="196"/>
      <c r="N785" s="197"/>
      <c r="O785" s="77"/>
      <c r="P785" s="77"/>
      <c r="Q785" s="77"/>
      <c r="R785" s="77"/>
      <c r="S785" s="77"/>
      <c r="T785" s="7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T785" s="19" t="s">
        <v>710</v>
      </c>
      <c r="AU785" s="19" t="s">
        <v>83</v>
      </c>
    </row>
    <row r="786" s="15" customFormat="1">
      <c r="A786" s="15"/>
      <c r="B786" s="214"/>
      <c r="C786" s="15"/>
      <c r="D786" s="193" t="s">
        <v>185</v>
      </c>
      <c r="E786" s="215" t="s">
        <v>1</v>
      </c>
      <c r="F786" s="216" t="s">
        <v>1057</v>
      </c>
      <c r="G786" s="15"/>
      <c r="H786" s="215" t="s">
        <v>1</v>
      </c>
      <c r="I786" s="217"/>
      <c r="J786" s="15"/>
      <c r="K786" s="15"/>
      <c r="L786" s="214"/>
      <c r="M786" s="218"/>
      <c r="N786" s="219"/>
      <c r="O786" s="219"/>
      <c r="P786" s="219"/>
      <c r="Q786" s="219"/>
      <c r="R786" s="219"/>
      <c r="S786" s="219"/>
      <c r="T786" s="220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15" t="s">
        <v>185</v>
      </c>
      <c r="AU786" s="215" t="s">
        <v>83</v>
      </c>
      <c r="AV786" s="15" t="s">
        <v>81</v>
      </c>
      <c r="AW786" s="15" t="s">
        <v>30</v>
      </c>
      <c r="AX786" s="15" t="s">
        <v>73</v>
      </c>
      <c r="AY786" s="215" t="s">
        <v>174</v>
      </c>
    </row>
    <row r="787" s="13" customFormat="1">
      <c r="A787" s="13"/>
      <c r="B787" s="198"/>
      <c r="C787" s="13"/>
      <c r="D787" s="193" t="s">
        <v>185</v>
      </c>
      <c r="E787" s="199" t="s">
        <v>1</v>
      </c>
      <c r="F787" s="200" t="s">
        <v>1058</v>
      </c>
      <c r="G787" s="13"/>
      <c r="H787" s="201">
        <v>131</v>
      </c>
      <c r="I787" s="202"/>
      <c r="J787" s="13"/>
      <c r="K787" s="13"/>
      <c r="L787" s="198"/>
      <c r="M787" s="203"/>
      <c r="N787" s="204"/>
      <c r="O787" s="204"/>
      <c r="P787" s="204"/>
      <c r="Q787" s="204"/>
      <c r="R787" s="204"/>
      <c r="S787" s="204"/>
      <c r="T787" s="205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199" t="s">
        <v>185</v>
      </c>
      <c r="AU787" s="199" t="s">
        <v>83</v>
      </c>
      <c r="AV787" s="13" t="s">
        <v>83</v>
      </c>
      <c r="AW787" s="13" t="s">
        <v>30</v>
      </c>
      <c r="AX787" s="13" t="s">
        <v>81</v>
      </c>
      <c r="AY787" s="199" t="s">
        <v>174</v>
      </c>
    </row>
    <row r="788" s="2" customFormat="1" ht="24.15" customHeight="1">
      <c r="A788" s="38"/>
      <c r="B788" s="179"/>
      <c r="C788" s="180" t="s">
        <v>1059</v>
      </c>
      <c r="D788" s="180" t="s">
        <v>176</v>
      </c>
      <c r="E788" s="181" t="s">
        <v>1060</v>
      </c>
      <c r="F788" s="182" t="s">
        <v>1061</v>
      </c>
      <c r="G788" s="183" t="s">
        <v>749</v>
      </c>
      <c r="H788" s="232"/>
      <c r="I788" s="185"/>
      <c r="J788" s="186">
        <f>ROUND(I788*H788,2)</f>
        <v>0</v>
      </c>
      <c r="K788" s="182" t="s">
        <v>180</v>
      </c>
      <c r="L788" s="39"/>
      <c r="M788" s="187" t="s">
        <v>1</v>
      </c>
      <c r="N788" s="188" t="s">
        <v>38</v>
      </c>
      <c r="O788" s="77"/>
      <c r="P788" s="189">
        <f>O788*H788</f>
        <v>0</v>
      </c>
      <c r="Q788" s="189">
        <v>0</v>
      </c>
      <c r="R788" s="189">
        <f>Q788*H788</f>
        <v>0</v>
      </c>
      <c r="S788" s="189">
        <v>0</v>
      </c>
      <c r="T788" s="190">
        <f>S788*H788</f>
        <v>0</v>
      </c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R788" s="191" t="s">
        <v>278</v>
      </c>
      <c r="AT788" s="191" t="s">
        <v>176</v>
      </c>
      <c r="AU788" s="191" t="s">
        <v>83</v>
      </c>
      <c r="AY788" s="19" t="s">
        <v>174</v>
      </c>
      <c r="BE788" s="192">
        <f>IF(N788="základní",J788,0)</f>
        <v>0</v>
      </c>
      <c r="BF788" s="192">
        <f>IF(N788="snížená",J788,0)</f>
        <v>0</v>
      </c>
      <c r="BG788" s="192">
        <f>IF(N788="zákl. přenesená",J788,0)</f>
        <v>0</v>
      </c>
      <c r="BH788" s="192">
        <f>IF(N788="sníž. přenesená",J788,0)</f>
        <v>0</v>
      </c>
      <c r="BI788" s="192">
        <f>IF(N788="nulová",J788,0)</f>
        <v>0</v>
      </c>
      <c r="BJ788" s="19" t="s">
        <v>81</v>
      </c>
      <c r="BK788" s="192">
        <f>ROUND(I788*H788,2)</f>
        <v>0</v>
      </c>
      <c r="BL788" s="19" t="s">
        <v>278</v>
      </c>
      <c r="BM788" s="191" t="s">
        <v>1062</v>
      </c>
    </row>
    <row r="789" s="2" customFormat="1">
      <c r="A789" s="38"/>
      <c r="B789" s="39"/>
      <c r="C789" s="38"/>
      <c r="D789" s="193" t="s">
        <v>183</v>
      </c>
      <c r="E789" s="38"/>
      <c r="F789" s="194" t="s">
        <v>1063</v>
      </c>
      <c r="G789" s="38"/>
      <c r="H789" s="38"/>
      <c r="I789" s="195"/>
      <c r="J789" s="38"/>
      <c r="K789" s="38"/>
      <c r="L789" s="39"/>
      <c r="M789" s="196"/>
      <c r="N789" s="197"/>
      <c r="O789" s="77"/>
      <c r="P789" s="77"/>
      <c r="Q789" s="77"/>
      <c r="R789" s="77"/>
      <c r="S789" s="77"/>
      <c r="T789" s="7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T789" s="19" t="s">
        <v>183</v>
      </c>
      <c r="AU789" s="19" t="s">
        <v>83</v>
      </c>
    </row>
    <row r="790" s="12" customFormat="1" ht="22.8" customHeight="1">
      <c r="A790" s="12"/>
      <c r="B790" s="166"/>
      <c r="C790" s="12"/>
      <c r="D790" s="167" t="s">
        <v>72</v>
      </c>
      <c r="E790" s="177" t="s">
        <v>1064</v>
      </c>
      <c r="F790" s="177" t="s">
        <v>1065</v>
      </c>
      <c r="G790" s="12"/>
      <c r="H790" s="12"/>
      <c r="I790" s="169"/>
      <c r="J790" s="178">
        <f>BK790</f>
        <v>0</v>
      </c>
      <c r="K790" s="12"/>
      <c r="L790" s="166"/>
      <c r="M790" s="171"/>
      <c r="N790" s="172"/>
      <c r="O790" s="172"/>
      <c r="P790" s="173">
        <f>SUM(P791:P817)</f>
        <v>0</v>
      </c>
      <c r="Q790" s="172"/>
      <c r="R790" s="173">
        <f>SUM(R791:R817)</f>
        <v>0.060730519999999996</v>
      </c>
      <c r="S790" s="172"/>
      <c r="T790" s="174">
        <f>SUM(T791:T817)</f>
        <v>1.0263178</v>
      </c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R790" s="167" t="s">
        <v>83</v>
      </c>
      <c r="AT790" s="175" t="s">
        <v>72</v>
      </c>
      <c r="AU790" s="175" t="s">
        <v>81</v>
      </c>
      <c r="AY790" s="167" t="s">
        <v>174</v>
      </c>
      <c r="BK790" s="176">
        <f>SUM(BK791:BK817)</f>
        <v>0</v>
      </c>
    </row>
    <row r="791" s="2" customFormat="1" ht="16.5" customHeight="1">
      <c r="A791" s="38"/>
      <c r="B791" s="179"/>
      <c r="C791" s="180" t="s">
        <v>1066</v>
      </c>
      <c r="D791" s="180" t="s">
        <v>176</v>
      </c>
      <c r="E791" s="181" t="s">
        <v>1067</v>
      </c>
      <c r="F791" s="182" t="s">
        <v>1068</v>
      </c>
      <c r="G791" s="183" t="s">
        <v>179</v>
      </c>
      <c r="H791" s="184">
        <v>1.6200000000000001</v>
      </c>
      <c r="I791" s="185"/>
      <c r="J791" s="186">
        <f>ROUND(I791*H791,2)</f>
        <v>0</v>
      </c>
      <c r="K791" s="182" t="s">
        <v>180</v>
      </c>
      <c r="L791" s="39"/>
      <c r="M791" s="187" t="s">
        <v>1</v>
      </c>
      <c r="N791" s="188" t="s">
        <v>38</v>
      </c>
      <c r="O791" s="77"/>
      <c r="P791" s="189">
        <f>O791*H791</f>
        <v>0</v>
      </c>
      <c r="Q791" s="189">
        <v>0.00029999999999999997</v>
      </c>
      <c r="R791" s="189">
        <f>Q791*H791</f>
        <v>0.000486</v>
      </c>
      <c r="S791" s="189">
        <v>0</v>
      </c>
      <c r="T791" s="190">
        <f>S791*H791</f>
        <v>0</v>
      </c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R791" s="191" t="s">
        <v>278</v>
      </c>
      <c r="AT791" s="191" t="s">
        <v>176</v>
      </c>
      <c r="AU791" s="191" t="s">
        <v>83</v>
      </c>
      <c r="AY791" s="19" t="s">
        <v>174</v>
      </c>
      <c r="BE791" s="192">
        <f>IF(N791="základní",J791,0)</f>
        <v>0</v>
      </c>
      <c r="BF791" s="192">
        <f>IF(N791="snížená",J791,0)</f>
        <v>0</v>
      </c>
      <c r="BG791" s="192">
        <f>IF(N791="zákl. přenesená",J791,0)</f>
        <v>0</v>
      </c>
      <c r="BH791" s="192">
        <f>IF(N791="sníž. přenesená",J791,0)</f>
        <v>0</v>
      </c>
      <c r="BI791" s="192">
        <f>IF(N791="nulová",J791,0)</f>
        <v>0</v>
      </c>
      <c r="BJ791" s="19" t="s">
        <v>81</v>
      </c>
      <c r="BK791" s="192">
        <f>ROUND(I791*H791,2)</f>
        <v>0</v>
      </c>
      <c r="BL791" s="19" t="s">
        <v>278</v>
      </c>
      <c r="BM791" s="191" t="s">
        <v>1069</v>
      </c>
    </row>
    <row r="792" s="2" customFormat="1">
      <c r="A792" s="38"/>
      <c r="B792" s="39"/>
      <c r="C792" s="38"/>
      <c r="D792" s="193" t="s">
        <v>183</v>
      </c>
      <c r="E792" s="38"/>
      <c r="F792" s="194" t="s">
        <v>1070</v>
      </c>
      <c r="G792" s="38"/>
      <c r="H792" s="38"/>
      <c r="I792" s="195"/>
      <c r="J792" s="38"/>
      <c r="K792" s="38"/>
      <c r="L792" s="39"/>
      <c r="M792" s="196"/>
      <c r="N792" s="197"/>
      <c r="O792" s="77"/>
      <c r="P792" s="77"/>
      <c r="Q792" s="77"/>
      <c r="R792" s="77"/>
      <c r="S792" s="77"/>
      <c r="T792" s="7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T792" s="19" t="s">
        <v>183</v>
      </c>
      <c r="AU792" s="19" t="s">
        <v>83</v>
      </c>
    </row>
    <row r="793" s="2" customFormat="1" ht="24.15" customHeight="1">
      <c r="A793" s="38"/>
      <c r="B793" s="179"/>
      <c r="C793" s="180" t="s">
        <v>1071</v>
      </c>
      <c r="D793" s="180" t="s">
        <v>176</v>
      </c>
      <c r="E793" s="181" t="s">
        <v>1072</v>
      </c>
      <c r="F793" s="182" t="s">
        <v>1073</v>
      </c>
      <c r="G793" s="183" t="s">
        <v>179</v>
      </c>
      <c r="H793" s="184">
        <v>12.34</v>
      </c>
      <c r="I793" s="185"/>
      <c r="J793" s="186">
        <f>ROUND(I793*H793,2)</f>
        <v>0</v>
      </c>
      <c r="K793" s="182" t="s">
        <v>180</v>
      </c>
      <c r="L793" s="39"/>
      <c r="M793" s="187" t="s">
        <v>1</v>
      </c>
      <c r="N793" s="188" t="s">
        <v>38</v>
      </c>
      <c r="O793" s="77"/>
      <c r="P793" s="189">
        <f>O793*H793</f>
        <v>0</v>
      </c>
      <c r="Q793" s="189">
        <v>0</v>
      </c>
      <c r="R793" s="189">
        <f>Q793*H793</f>
        <v>0</v>
      </c>
      <c r="S793" s="189">
        <v>0.083169999999999994</v>
      </c>
      <c r="T793" s="190">
        <f>S793*H793</f>
        <v>1.0263178</v>
      </c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R793" s="191" t="s">
        <v>278</v>
      </c>
      <c r="AT793" s="191" t="s">
        <v>176</v>
      </c>
      <c r="AU793" s="191" t="s">
        <v>83</v>
      </c>
      <c r="AY793" s="19" t="s">
        <v>174</v>
      </c>
      <c r="BE793" s="192">
        <f>IF(N793="základní",J793,0)</f>
        <v>0</v>
      </c>
      <c r="BF793" s="192">
        <f>IF(N793="snížená",J793,0)</f>
        <v>0</v>
      </c>
      <c r="BG793" s="192">
        <f>IF(N793="zákl. přenesená",J793,0)</f>
        <v>0</v>
      </c>
      <c r="BH793" s="192">
        <f>IF(N793="sníž. přenesená",J793,0)</f>
        <v>0</v>
      </c>
      <c r="BI793" s="192">
        <f>IF(N793="nulová",J793,0)</f>
        <v>0</v>
      </c>
      <c r="BJ793" s="19" t="s">
        <v>81</v>
      </c>
      <c r="BK793" s="192">
        <f>ROUND(I793*H793,2)</f>
        <v>0</v>
      </c>
      <c r="BL793" s="19" t="s">
        <v>278</v>
      </c>
      <c r="BM793" s="191" t="s">
        <v>1074</v>
      </c>
    </row>
    <row r="794" s="2" customFormat="1">
      <c r="A794" s="38"/>
      <c r="B794" s="39"/>
      <c r="C794" s="38"/>
      <c r="D794" s="193" t="s">
        <v>183</v>
      </c>
      <c r="E794" s="38"/>
      <c r="F794" s="194" t="s">
        <v>1073</v>
      </c>
      <c r="G794" s="38"/>
      <c r="H794" s="38"/>
      <c r="I794" s="195"/>
      <c r="J794" s="38"/>
      <c r="K794" s="38"/>
      <c r="L794" s="39"/>
      <c r="M794" s="196"/>
      <c r="N794" s="197"/>
      <c r="O794" s="77"/>
      <c r="P794" s="77"/>
      <c r="Q794" s="77"/>
      <c r="R794" s="77"/>
      <c r="S794" s="77"/>
      <c r="T794" s="7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T794" s="19" t="s">
        <v>183</v>
      </c>
      <c r="AU794" s="19" t="s">
        <v>83</v>
      </c>
    </row>
    <row r="795" s="15" customFormat="1">
      <c r="A795" s="15"/>
      <c r="B795" s="214"/>
      <c r="C795" s="15"/>
      <c r="D795" s="193" t="s">
        <v>185</v>
      </c>
      <c r="E795" s="215" t="s">
        <v>1</v>
      </c>
      <c r="F795" s="216" t="s">
        <v>1075</v>
      </c>
      <c r="G795" s="15"/>
      <c r="H795" s="215" t="s">
        <v>1</v>
      </c>
      <c r="I795" s="217"/>
      <c r="J795" s="15"/>
      <c r="K795" s="15"/>
      <c r="L795" s="214"/>
      <c r="M795" s="218"/>
      <c r="N795" s="219"/>
      <c r="O795" s="219"/>
      <c r="P795" s="219"/>
      <c r="Q795" s="219"/>
      <c r="R795" s="219"/>
      <c r="S795" s="219"/>
      <c r="T795" s="220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15" t="s">
        <v>185</v>
      </c>
      <c r="AU795" s="215" t="s">
        <v>83</v>
      </c>
      <c r="AV795" s="15" t="s">
        <v>81</v>
      </c>
      <c r="AW795" s="15" t="s">
        <v>30</v>
      </c>
      <c r="AX795" s="15" t="s">
        <v>73</v>
      </c>
      <c r="AY795" s="215" t="s">
        <v>174</v>
      </c>
    </row>
    <row r="796" s="13" customFormat="1">
      <c r="A796" s="13"/>
      <c r="B796" s="198"/>
      <c r="C796" s="13"/>
      <c r="D796" s="193" t="s">
        <v>185</v>
      </c>
      <c r="E796" s="199" t="s">
        <v>1</v>
      </c>
      <c r="F796" s="200" t="s">
        <v>1076</v>
      </c>
      <c r="G796" s="13"/>
      <c r="H796" s="201">
        <v>5.1399999999999997</v>
      </c>
      <c r="I796" s="202"/>
      <c r="J796" s="13"/>
      <c r="K796" s="13"/>
      <c r="L796" s="198"/>
      <c r="M796" s="203"/>
      <c r="N796" s="204"/>
      <c r="O796" s="204"/>
      <c r="P796" s="204"/>
      <c r="Q796" s="204"/>
      <c r="R796" s="204"/>
      <c r="S796" s="204"/>
      <c r="T796" s="205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199" t="s">
        <v>185</v>
      </c>
      <c r="AU796" s="199" t="s">
        <v>83</v>
      </c>
      <c r="AV796" s="13" t="s">
        <v>83</v>
      </c>
      <c r="AW796" s="13" t="s">
        <v>30</v>
      </c>
      <c r="AX796" s="13" t="s">
        <v>73</v>
      </c>
      <c r="AY796" s="199" t="s">
        <v>174</v>
      </c>
    </row>
    <row r="797" s="13" customFormat="1">
      <c r="A797" s="13"/>
      <c r="B797" s="198"/>
      <c r="C797" s="13"/>
      <c r="D797" s="193" t="s">
        <v>185</v>
      </c>
      <c r="E797" s="199" t="s">
        <v>1</v>
      </c>
      <c r="F797" s="200" t="s">
        <v>1077</v>
      </c>
      <c r="G797" s="13"/>
      <c r="H797" s="201">
        <v>7.2000000000000002</v>
      </c>
      <c r="I797" s="202"/>
      <c r="J797" s="13"/>
      <c r="K797" s="13"/>
      <c r="L797" s="198"/>
      <c r="M797" s="203"/>
      <c r="N797" s="204"/>
      <c r="O797" s="204"/>
      <c r="P797" s="204"/>
      <c r="Q797" s="204"/>
      <c r="R797" s="204"/>
      <c r="S797" s="204"/>
      <c r="T797" s="205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199" t="s">
        <v>185</v>
      </c>
      <c r="AU797" s="199" t="s">
        <v>83</v>
      </c>
      <c r="AV797" s="13" t="s">
        <v>83</v>
      </c>
      <c r="AW797" s="13" t="s">
        <v>30</v>
      </c>
      <c r="AX797" s="13" t="s">
        <v>73</v>
      </c>
      <c r="AY797" s="199" t="s">
        <v>174</v>
      </c>
    </row>
    <row r="798" s="14" customFormat="1">
      <c r="A798" s="14"/>
      <c r="B798" s="206"/>
      <c r="C798" s="14"/>
      <c r="D798" s="193" t="s">
        <v>185</v>
      </c>
      <c r="E798" s="207" t="s">
        <v>1</v>
      </c>
      <c r="F798" s="208" t="s">
        <v>199</v>
      </c>
      <c r="G798" s="14"/>
      <c r="H798" s="209">
        <v>12.34</v>
      </c>
      <c r="I798" s="210"/>
      <c r="J798" s="14"/>
      <c r="K798" s="14"/>
      <c r="L798" s="206"/>
      <c r="M798" s="211"/>
      <c r="N798" s="212"/>
      <c r="O798" s="212"/>
      <c r="P798" s="212"/>
      <c r="Q798" s="212"/>
      <c r="R798" s="212"/>
      <c r="S798" s="212"/>
      <c r="T798" s="213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07" t="s">
        <v>185</v>
      </c>
      <c r="AU798" s="207" t="s">
        <v>83</v>
      </c>
      <c r="AV798" s="14" t="s">
        <v>181</v>
      </c>
      <c r="AW798" s="14" t="s">
        <v>30</v>
      </c>
      <c r="AX798" s="14" t="s">
        <v>81</v>
      </c>
      <c r="AY798" s="207" t="s">
        <v>174</v>
      </c>
    </row>
    <row r="799" s="2" customFormat="1" ht="37.8" customHeight="1">
      <c r="A799" s="38"/>
      <c r="B799" s="179"/>
      <c r="C799" s="180" t="s">
        <v>1078</v>
      </c>
      <c r="D799" s="180" t="s">
        <v>176</v>
      </c>
      <c r="E799" s="181" t="s">
        <v>1079</v>
      </c>
      <c r="F799" s="182" t="s">
        <v>1080</v>
      </c>
      <c r="G799" s="183" t="s">
        <v>179</v>
      </c>
      <c r="H799" s="184">
        <v>1.6200000000000001</v>
      </c>
      <c r="I799" s="185"/>
      <c r="J799" s="186">
        <f>ROUND(I799*H799,2)</f>
        <v>0</v>
      </c>
      <c r="K799" s="182" t="s">
        <v>180</v>
      </c>
      <c r="L799" s="39"/>
      <c r="M799" s="187" t="s">
        <v>1</v>
      </c>
      <c r="N799" s="188" t="s">
        <v>38</v>
      </c>
      <c r="O799" s="77"/>
      <c r="P799" s="189">
        <f>O799*H799</f>
        <v>0</v>
      </c>
      <c r="Q799" s="189">
        <v>0.0053759999999999997</v>
      </c>
      <c r="R799" s="189">
        <f>Q799*H799</f>
        <v>0.0087091200000000008</v>
      </c>
      <c r="S799" s="189">
        <v>0</v>
      </c>
      <c r="T799" s="190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191" t="s">
        <v>278</v>
      </c>
      <c r="AT799" s="191" t="s">
        <v>176</v>
      </c>
      <c r="AU799" s="191" t="s">
        <v>83</v>
      </c>
      <c r="AY799" s="19" t="s">
        <v>174</v>
      </c>
      <c r="BE799" s="192">
        <f>IF(N799="základní",J799,0)</f>
        <v>0</v>
      </c>
      <c r="BF799" s="192">
        <f>IF(N799="snížená",J799,0)</f>
        <v>0</v>
      </c>
      <c r="BG799" s="192">
        <f>IF(N799="zákl. přenesená",J799,0)</f>
        <v>0</v>
      </c>
      <c r="BH799" s="192">
        <f>IF(N799="sníž. přenesená",J799,0)</f>
        <v>0</v>
      </c>
      <c r="BI799" s="192">
        <f>IF(N799="nulová",J799,0)</f>
        <v>0</v>
      </c>
      <c r="BJ799" s="19" t="s">
        <v>81</v>
      </c>
      <c r="BK799" s="192">
        <f>ROUND(I799*H799,2)</f>
        <v>0</v>
      </c>
      <c r="BL799" s="19" t="s">
        <v>278</v>
      </c>
      <c r="BM799" s="191" t="s">
        <v>1081</v>
      </c>
    </row>
    <row r="800" s="2" customFormat="1">
      <c r="A800" s="38"/>
      <c r="B800" s="39"/>
      <c r="C800" s="38"/>
      <c r="D800" s="193" t="s">
        <v>183</v>
      </c>
      <c r="E800" s="38"/>
      <c r="F800" s="194" t="s">
        <v>1082</v>
      </c>
      <c r="G800" s="38"/>
      <c r="H800" s="38"/>
      <c r="I800" s="195"/>
      <c r="J800" s="38"/>
      <c r="K800" s="38"/>
      <c r="L800" s="39"/>
      <c r="M800" s="196"/>
      <c r="N800" s="197"/>
      <c r="O800" s="77"/>
      <c r="P800" s="77"/>
      <c r="Q800" s="77"/>
      <c r="R800" s="77"/>
      <c r="S800" s="77"/>
      <c r="T800" s="7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T800" s="19" t="s">
        <v>183</v>
      </c>
      <c r="AU800" s="19" t="s">
        <v>83</v>
      </c>
    </row>
    <row r="801" s="13" customFormat="1">
      <c r="A801" s="13"/>
      <c r="B801" s="198"/>
      <c r="C801" s="13"/>
      <c r="D801" s="193" t="s">
        <v>185</v>
      </c>
      <c r="E801" s="199" t="s">
        <v>1</v>
      </c>
      <c r="F801" s="200" t="s">
        <v>1083</v>
      </c>
      <c r="G801" s="13"/>
      <c r="H801" s="201">
        <v>1.6200000000000001</v>
      </c>
      <c r="I801" s="202"/>
      <c r="J801" s="13"/>
      <c r="K801" s="13"/>
      <c r="L801" s="198"/>
      <c r="M801" s="203"/>
      <c r="N801" s="204"/>
      <c r="O801" s="204"/>
      <c r="P801" s="204"/>
      <c r="Q801" s="204"/>
      <c r="R801" s="204"/>
      <c r="S801" s="204"/>
      <c r="T801" s="205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199" t="s">
        <v>185</v>
      </c>
      <c r="AU801" s="199" t="s">
        <v>83</v>
      </c>
      <c r="AV801" s="13" t="s">
        <v>83</v>
      </c>
      <c r="AW801" s="13" t="s">
        <v>30</v>
      </c>
      <c r="AX801" s="13" t="s">
        <v>81</v>
      </c>
      <c r="AY801" s="199" t="s">
        <v>174</v>
      </c>
    </row>
    <row r="802" s="2" customFormat="1" ht="24.15" customHeight="1">
      <c r="A802" s="38"/>
      <c r="B802" s="179"/>
      <c r="C802" s="221" t="s">
        <v>1084</v>
      </c>
      <c r="D802" s="221" t="s">
        <v>446</v>
      </c>
      <c r="E802" s="222" t="s">
        <v>1085</v>
      </c>
      <c r="F802" s="223" t="s">
        <v>1086</v>
      </c>
      <c r="G802" s="224" t="s">
        <v>179</v>
      </c>
      <c r="H802" s="225">
        <v>1.782</v>
      </c>
      <c r="I802" s="226"/>
      <c r="J802" s="227">
        <f>ROUND(I802*H802,2)</f>
        <v>0</v>
      </c>
      <c r="K802" s="223" t="s">
        <v>180</v>
      </c>
      <c r="L802" s="228"/>
      <c r="M802" s="229" t="s">
        <v>1</v>
      </c>
      <c r="N802" s="230" t="s">
        <v>38</v>
      </c>
      <c r="O802" s="77"/>
      <c r="P802" s="189">
        <f>O802*H802</f>
        <v>0</v>
      </c>
      <c r="Q802" s="189">
        <v>0.021999999999999999</v>
      </c>
      <c r="R802" s="189">
        <f>Q802*H802</f>
        <v>0.039203999999999996</v>
      </c>
      <c r="S802" s="189">
        <v>0</v>
      </c>
      <c r="T802" s="190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191" t="s">
        <v>382</v>
      </c>
      <c r="AT802" s="191" t="s">
        <v>446</v>
      </c>
      <c r="AU802" s="191" t="s">
        <v>83</v>
      </c>
      <c r="AY802" s="19" t="s">
        <v>174</v>
      </c>
      <c r="BE802" s="192">
        <f>IF(N802="základní",J802,0)</f>
        <v>0</v>
      </c>
      <c r="BF802" s="192">
        <f>IF(N802="snížená",J802,0)</f>
        <v>0</v>
      </c>
      <c r="BG802" s="192">
        <f>IF(N802="zákl. přenesená",J802,0)</f>
        <v>0</v>
      </c>
      <c r="BH802" s="192">
        <f>IF(N802="sníž. přenesená",J802,0)</f>
        <v>0</v>
      </c>
      <c r="BI802" s="192">
        <f>IF(N802="nulová",J802,0)</f>
        <v>0</v>
      </c>
      <c r="BJ802" s="19" t="s">
        <v>81</v>
      </c>
      <c r="BK802" s="192">
        <f>ROUND(I802*H802,2)</f>
        <v>0</v>
      </c>
      <c r="BL802" s="19" t="s">
        <v>278</v>
      </c>
      <c r="BM802" s="191" t="s">
        <v>1087</v>
      </c>
    </row>
    <row r="803" s="2" customFormat="1">
      <c r="A803" s="38"/>
      <c r="B803" s="39"/>
      <c r="C803" s="38"/>
      <c r="D803" s="193" t="s">
        <v>183</v>
      </c>
      <c r="E803" s="38"/>
      <c r="F803" s="194" t="s">
        <v>1086</v>
      </c>
      <c r="G803" s="38"/>
      <c r="H803" s="38"/>
      <c r="I803" s="195"/>
      <c r="J803" s="38"/>
      <c r="K803" s="38"/>
      <c r="L803" s="39"/>
      <c r="M803" s="196"/>
      <c r="N803" s="197"/>
      <c r="O803" s="77"/>
      <c r="P803" s="77"/>
      <c r="Q803" s="77"/>
      <c r="R803" s="77"/>
      <c r="S803" s="77"/>
      <c r="T803" s="7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T803" s="19" t="s">
        <v>183</v>
      </c>
      <c r="AU803" s="19" t="s">
        <v>83</v>
      </c>
    </row>
    <row r="804" s="13" customFormat="1">
      <c r="A804" s="13"/>
      <c r="B804" s="198"/>
      <c r="C804" s="13"/>
      <c r="D804" s="193" t="s">
        <v>185</v>
      </c>
      <c r="E804" s="13"/>
      <c r="F804" s="200" t="s">
        <v>1088</v>
      </c>
      <c r="G804" s="13"/>
      <c r="H804" s="201">
        <v>1.782</v>
      </c>
      <c r="I804" s="202"/>
      <c r="J804" s="13"/>
      <c r="K804" s="13"/>
      <c r="L804" s="198"/>
      <c r="M804" s="203"/>
      <c r="N804" s="204"/>
      <c r="O804" s="204"/>
      <c r="P804" s="204"/>
      <c r="Q804" s="204"/>
      <c r="R804" s="204"/>
      <c r="S804" s="204"/>
      <c r="T804" s="205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199" t="s">
        <v>185</v>
      </c>
      <c r="AU804" s="199" t="s">
        <v>83</v>
      </c>
      <c r="AV804" s="13" t="s">
        <v>83</v>
      </c>
      <c r="AW804" s="13" t="s">
        <v>3</v>
      </c>
      <c r="AX804" s="13" t="s">
        <v>81</v>
      </c>
      <c r="AY804" s="199" t="s">
        <v>174</v>
      </c>
    </row>
    <row r="805" s="2" customFormat="1" ht="24.15" customHeight="1">
      <c r="A805" s="38"/>
      <c r="B805" s="179"/>
      <c r="C805" s="180" t="s">
        <v>1089</v>
      </c>
      <c r="D805" s="180" t="s">
        <v>176</v>
      </c>
      <c r="E805" s="181" t="s">
        <v>1090</v>
      </c>
      <c r="F805" s="182" t="s">
        <v>1091</v>
      </c>
      <c r="G805" s="183" t="s">
        <v>179</v>
      </c>
      <c r="H805" s="184">
        <v>1.6200000000000001</v>
      </c>
      <c r="I805" s="185"/>
      <c r="J805" s="186">
        <f>ROUND(I805*H805,2)</f>
        <v>0</v>
      </c>
      <c r="K805" s="182" t="s">
        <v>180</v>
      </c>
      <c r="L805" s="39"/>
      <c r="M805" s="187" t="s">
        <v>1</v>
      </c>
      <c r="N805" s="188" t="s">
        <v>38</v>
      </c>
      <c r="O805" s="77"/>
      <c r="P805" s="189">
        <f>O805*H805</f>
        <v>0</v>
      </c>
      <c r="Q805" s="189">
        <v>0.0015</v>
      </c>
      <c r="R805" s="189">
        <f>Q805*H805</f>
        <v>0.0024300000000000003</v>
      </c>
      <c r="S805" s="189">
        <v>0</v>
      </c>
      <c r="T805" s="190">
        <f>S805*H805</f>
        <v>0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191" t="s">
        <v>278</v>
      </c>
      <c r="AT805" s="191" t="s">
        <v>176</v>
      </c>
      <c r="AU805" s="191" t="s">
        <v>83</v>
      </c>
      <c r="AY805" s="19" t="s">
        <v>174</v>
      </c>
      <c r="BE805" s="192">
        <f>IF(N805="základní",J805,0)</f>
        <v>0</v>
      </c>
      <c r="BF805" s="192">
        <f>IF(N805="snížená",J805,0)</f>
        <v>0</v>
      </c>
      <c r="BG805" s="192">
        <f>IF(N805="zákl. přenesená",J805,0)</f>
        <v>0</v>
      </c>
      <c r="BH805" s="192">
        <f>IF(N805="sníž. přenesená",J805,0)</f>
        <v>0</v>
      </c>
      <c r="BI805" s="192">
        <f>IF(N805="nulová",J805,0)</f>
        <v>0</v>
      </c>
      <c r="BJ805" s="19" t="s">
        <v>81</v>
      </c>
      <c r="BK805" s="192">
        <f>ROUND(I805*H805,2)</f>
        <v>0</v>
      </c>
      <c r="BL805" s="19" t="s">
        <v>278</v>
      </c>
      <c r="BM805" s="191" t="s">
        <v>1092</v>
      </c>
    </row>
    <row r="806" s="2" customFormat="1">
      <c r="A806" s="38"/>
      <c r="B806" s="39"/>
      <c r="C806" s="38"/>
      <c r="D806" s="193" t="s">
        <v>183</v>
      </c>
      <c r="E806" s="38"/>
      <c r="F806" s="194" t="s">
        <v>1093</v>
      </c>
      <c r="G806" s="38"/>
      <c r="H806" s="38"/>
      <c r="I806" s="195"/>
      <c r="J806" s="38"/>
      <c r="K806" s="38"/>
      <c r="L806" s="39"/>
      <c r="M806" s="196"/>
      <c r="N806" s="197"/>
      <c r="O806" s="77"/>
      <c r="P806" s="77"/>
      <c r="Q806" s="77"/>
      <c r="R806" s="77"/>
      <c r="S806" s="77"/>
      <c r="T806" s="7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T806" s="19" t="s">
        <v>183</v>
      </c>
      <c r="AU806" s="19" t="s">
        <v>83</v>
      </c>
    </row>
    <row r="807" s="2" customFormat="1" ht="16.5" customHeight="1">
      <c r="A807" s="38"/>
      <c r="B807" s="179"/>
      <c r="C807" s="180" t="s">
        <v>1094</v>
      </c>
      <c r="D807" s="180" t="s">
        <v>176</v>
      </c>
      <c r="E807" s="181" t="s">
        <v>1095</v>
      </c>
      <c r="F807" s="182" t="s">
        <v>1096</v>
      </c>
      <c r="G807" s="183" t="s">
        <v>214</v>
      </c>
      <c r="H807" s="184">
        <v>55</v>
      </c>
      <c r="I807" s="185"/>
      <c r="J807" s="186">
        <f>ROUND(I807*H807,2)</f>
        <v>0</v>
      </c>
      <c r="K807" s="182" t="s">
        <v>180</v>
      </c>
      <c r="L807" s="39"/>
      <c r="M807" s="187" t="s">
        <v>1</v>
      </c>
      <c r="N807" s="188" t="s">
        <v>38</v>
      </c>
      <c r="O807" s="77"/>
      <c r="P807" s="189">
        <f>O807*H807</f>
        <v>0</v>
      </c>
      <c r="Q807" s="189">
        <v>0.00015770000000000001</v>
      </c>
      <c r="R807" s="189">
        <f>Q807*H807</f>
        <v>0.0086735000000000007</v>
      </c>
      <c r="S807" s="189">
        <v>0</v>
      </c>
      <c r="T807" s="190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191" t="s">
        <v>278</v>
      </c>
      <c r="AT807" s="191" t="s">
        <v>176</v>
      </c>
      <c r="AU807" s="191" t="s">
        <v>83</v>
      </c>
      <c r="AY807" s="19" t="s">
        <v>174</v>
      </c>
      <c r="BE807" s="192">
        <f>IF(N807="základní",J807,0)</f>
        <v>0</v>
      </c>
      <c r="BF807" s="192">
        <f>IF(N807="snížená",J807,0)</f>
        <v>0</v>
      </c>
      <c r="BG807" s="192">
        <f>IF(N807="zákl. přenesená",J807,0)</f>
        <v>0</v>
      </c>
      <c r="BH807" s="192">
        <f>IF(N807="sníž. přenesená",J807,0)</f>
        <v>0</v>
      </c>
      <c r="BI807" s="192">
        <f>IF(N807="nulová",J807,0)</f>
        <v>0</v>
      </c>
      <c r="BJ807" s="19" t="s">
        <v>81</v>
      </c>
      <c r="BK807" s="192">
        <f>ROUND(I807*H807,2)</f>
        <v>0</v>
      </c>
      <c r="BL807" s="19" t="s">
        <v>278</v>
      </c>
      <c r="BM807" s="191" t="s">
        <v>1097</v>
      </c>
    </row>
    <row r="808" s="2" customFormat="1">
      <c r="A808" s="38"/>
      <c r="B808" s="39"/>
      <c r="C808" s="38"/>
      <c r="D808" s="193" t="s">
        <v>183</v>
      </c>
      <c r="E808" s="38"/>
      <c r="F808" s="194" t="s">
        <v>1098</v>
      </c>
      <c r="G808" s="38"/>
      <c r="H808" s="38"/>
      <c r="I808" s="195"/>
      <c r="J808" s="38"/>
      <c r="K808" s="38"/>
      <c r="L808" s="39"/>
      <c r="M808" s="196"/>
      <c r="N808" s="197"/>
      <c r="O808" s="77"/>
      <c r="P808" s="77"/>
      <c r="Q808" s="77"/>
      <c r="R808" s="77"/>
      <c r="S808" s="77"/>
      <c r="T808" s="7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T808" s="19" t="s">
        <v>183</v>
      </c>
      <c r="AU808" s="19" t="s">
        <v>83</v>
      </c>
    </row>
    <row r="809" s="13" customFormat="1">
      <c r="A809" s="13"/>
      <c r="B809" s="198"/>
      <c r="C809" s="13"/>
      <c r="D809" s="193" t="s">
        <v>185</v>
      </c>
      <c r="E809" s="199" t="s">
        <v>1</v>
      </c>
      <c r="F809" s="200" t="s">
        <v>1099</v>
      </c>
      <c r="G809" s="13"/>
      <c r="H809" s="201">
        <v>55</v>
      </c>
      <c r="I809" s="202"/>
      <c r="J809" s="13"/>
      <c r="K809" s="13"/>
      <c r="L809" s="198"/>
      <c r="M809" s="203"/>
      <c r="N809" s="204"/>
      <c r="O809" s="204"/>
      <c r="P809" s="204"/>
      <c r="Q809" s="204"/>
      <c r="R809" s="204"/>
      <c r="S809" s="204"/>
      <c r="T809" s="205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199" t="s">
        <v>185</v>
      </c>
      <c r="AU809" s="199" t="s">
        <v>83</v>
      </c>
      <c r="AV809" s="13" t="s">
        <v>83</v>
      </c>
      <c r="AW809" s="13" t="s">
        <v>30</v>
      </c>
      <c r="AX809" s="13" t="s">
        <v>81</v>
      </c>
      <c r="AY809" s="199" t="s">
        <v>174</v>
      </c>
    </row>
    <row r="810" s="2" customFormat="1" ht="24.15" customHeight="1">
      <c r="A810" s="38"/>
      <c r="B810" s="179"/>
      <c r="C810" s="180" t="s">
        <v>1100</v>
      </c>
      <c r="D810" s="180" t="s">
        <v>176</v>
      </c>
      <c r="E810" s="181" t="s">
        <v>1101</v>
      </c>
      <c r="F810" s="182" t="s">
        <v>1102</v>
      </c>
      <c r="G810" s="183" t="s">
        <v>214</v>
      </c>
      <c r="H810" s="184">
        <v>55</v>
      </c>
      <c r="I810" s="185"/>
      <c r="J810" s="186">
        <f>ROUND(I810*H810,2)</f>
        <v>0</v>
      </c>
      <c r="K810" s="182" t="s">
        <v>180</v>
      </c>
      <c r="L810" s="39"/>
      <c r="M810" s="187" t="s">
        <v>1</v>
      </c>
      <c r="N810" s="188" t="s">
        <v>38</v>
      </c>
      <c r="O810" s="77"/>
      <c r="P810" s="189">
        <f>O810*H810</f>
        <v>0</v>
      </c>
      <c r="Q810" s="189">
        <v>2.0999999999999999E-05</v>
      </c>
      <c r="R810" s="189">
        <f>Q810*H810</f>
        <v>0.001155</v>
      </c>
      <c r="S810" s="189">
        <v>0</v>
      </c>
      <c r="T810" s="190">
        <f>S810*H810</f>
        <v>0</v>
      </c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R810" s="191" t="s">
        <v>278</v>
      </c>
      <c r="AT810" s="191" t="s">
        <v>176</v>
      </c>
      <c r="AU810" s="191" t="s">
        <v>83</v>
      </c>
      <c r="AY810" s="19" t="s">
        <v>174</v>
      </c>
      <c r="BE810" s="192">
        <f>IF(N810="základní",J810,0)</f>
        <v>0</v>
      </c>
      <c r="BF810" s="192">
        <f>IF(N810="snížená",J810,0)</f>
        <v>0</v>
      </c>
      <c r="BG810" s="192">
        <f>IF(N810="zákl. přenesená",J810,0)</f>
        <v>0</v>
      </c>
      <c r="BH810" s="192">
        <f>IF(N810="sníž. přenesená",J810,0)</f>
        <v>0</v>
      </c>
      <c r="BI810" s="192">
        <f>IF(N810="nulová",J810,0)</f>
        <v>0</v>
      </c>
      <c r="BJ810" s="19" t="s">
        <v>81</v>
      </c>
      <c r="BK810" s="192">
        <f>ROUND(I810*H810,2)</f>
        <v>0</v>
      </c>
      <c r="BL810" s="19" t="s">
        <v>278</v>
      </c>
      <c r="BM810" s="191" t="s">
        <v>1103</v>
      </c>
    </row>
    <row r="811" s="2" customFormat="1">
      <c r="A811" s="38"/>
      <c r="B811" s="39"/>
      <c r="C811" s="38"/>
      <c r="D811" s="193" t="s">
        <v>183</v>
      </c>
      <c r="E811" s="38"/>
      <c r="F811" s="194" t="s">
        <v>1104</v>
      </c>
      <c r="G811" s="38"/>
      <c r="H811" s="38"/>
      <c r="I811" s="195"/>
      <c r="J811" s="38"/>
      <c r="K811" s="38"/>
      <c r="L811" s="39"/>
      <c r="M811" s="196"/>
      <c r="N811" s="197"/>
      <c r="O811" s="77"/>
      <c r="P811" s="77"/>
      <c r="Q811" s="77"/>
      <c r="R811" s="77"/>
      <c r="S811" s="77"/>
      <c r="T811" s="7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T811" s="19" t="s">
        <v>183</v>
      </c>
      <c r="AU811" s="19" t="s">
        <v>83</v>
      </c>
    </row>
    <row r="812" s="2" customFormat="1" ht="21.75" customHeight="1">
      <c r="A812" s="38"/>
      <c r="B812" s="179"/>
      <c r="C812" s="180" t="s">
        <v>1105</v>
      </c>
      <c r="D812" s="180" t="s">
        <v>176</v>
      </c>
      <c r="E812" s="181" t="s">
        <v>1106</v>
      </c>
      <c r="F812" s="182" t="s">
        <v>1107</v>
      </c>
      <c r="G812" s="183" t="s">
        <v>214</v>
      </c>
      <c r="H812" s="184">
        <v>10</v>
      </c>
      <c r="I812" s="185"/>
      <c r="J812" s="186">
        <f>ROUND(I812*H812,2)</f>
        <v>0</v>
      </c>
      <c r="K812" s="182" t="s">
        <v>180</v>
      </c>
      <c r="L812" s="39"/>
      <c r="M812" s="187" t="s">
        <v>1</v>
      </c>
      <c r="N812" s="188" t="s">
        <v>38</v>
      </c>
      <c r="O812" s="77"/>
      <c r="P812" s="189">
        <f>O812*H812</f>
        <v>0</v>
      </c>
      <c r="Q812" s="189">
        <v>0</v>
      </c>
      <c r="R812" s="189">
        <f>Q812*H812</f>
        <v>0</v>
      </c>
      <c r="S812" s="189">
        <v>0</v>
      </c>
      <c r="T812" s="190">
        <f>S812*H812</f>
        <v>0</v>
      </c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R812" s="191" t="s">
        <v>278</v>
      </c>
      <c r="AT812" s="191" t="s">
        <v>176</v>
      </c>
      <c r="AU812" s="191" t="s">
        <v>83</v>
      </c>
      <c r="AY812" s="19" t="s">
        <v>174</v>
      </c>
      <c r="BE812" s="192">
        <f>IF(N812="základní",J812,0)</f>
        <v>0</v>
      </c>
      <c r="BF812" s="192">
        <f>IF(N812="snížená",J812,0)</f>
        <v>0</v>
      </c>
      <c r="BG812" s="192">
        <f>IF(N812="zákl. přenesená",J812,0)</f>
        <v>0</v>
      </c>
      <c r="BH812" s="192">
        <f>IF(N812="sníž. přenesená",J812,0)</f>
        <v>0</v>
      </c>
      <c r="BI812" s="192">
        <f>IF(N812="nulová",J812,0)</f>
        <v>0</v>
      </c>
      <c r="BJ812" s="19" t="s">
        <v>81</v>
      </c>
      <c r="BK812" s="192">
        <f>ROUND(I812*H812,2)</f>
        <v>0</v>
      </c>
      <c r="BL812" s="19" t="s">
        <v>278</v>
      </c>
      <c r="BM812" s="191" t="s">
        <v>1108</v>
      </c>
    </row>
    <row r="813" s="2" customFormat="1">
      <c r="A813" s="38"/>
      <c r="B813" s="39"/>
      <c r="C813" s="38"/>
      <c r="D813" s="193" t="s">
        <v>183</v>
      </c>
      <c r="E813" s="38"/>
      <c r="F813" s="194" t="s">
        <v>1109</v>
      </c>
      <c r="G813" s="38"/>
      <c r="H813" s="38"/>
      <c r="I813" s="195"/>
      <c r="J813" s="38"/>
      <c r="K813" s="38"/>
      <c r="L813" s="39"/>
      <c r="M813" s="196"/>
      <c r="N813" s="197"/>
      <c r="O813" s="77"/>
      <c r="P813" s="77"/>
      <c r="Q813" s="77"/>
      <c r="R813" s="77"/>
      <c r="S813" s="77"/>
      <c r="T813" s="7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T813" s="19" t="s">
        <v>183</v>
      </c>
      <c r="AU813" s="19" t="s">
        <v>83</v>
      </c>
    </row>
    <row r="814" s="2" customFormat="1" ht="24.15" customHeight="1">
      <c r="A814" s="38"/>
      <c r="B814" s="179"/>
      <c r="C814" s="180" t="s">
        <v>1110</v>
      </c>
      <c r="D814" s="180" t="s">
        <v>176</v>
      </c>
      <c r="E814" s="181" t="s">
        <v>1111</v>
      </c>
      <c r="F814" s="182" t="s">
        <v>1112</v>
      </c>
      <c r="G814" s="183" t="s">
        <v>179</v>
      </c>
      <c r="H814" s="184">
        <v>1.6200000000000001</v>
      </c>
      <c r="I814" s="185"/>
      <c r="J814" s="186">
        <f>ROUND(I814*H814,2)</f>
        <v>0</v>
      </c>
      <c r="K814" s="182" t="s">
        <v>180</v>
      </c>
      <c r="L814" s="39"/>
      <c r="M814" s="187" t="s">
        <v>1</v>
      </c>
      <c r="N814" s="188" t="s">
        <v>38</v>
      </c>
      <c r="O814" s="77"/>
      <c r="P814" s="189">
        <f>O814*H814</f>
        <v>0</v>
      </c>
      <c r="Q814" s="189">
        <v>4.5000000000000003E-05</v>
      </c>
      <c r="R814" s="189">
        <f>Q814*H814</f>
        <v>7.290000000000001E-05</v>
      </c>
      <c r="S814" s="189">
        <v>0</v>
      </c>
      <c r="T814" s="190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191" t="s">
        <v>278</v>
      </c>
      <c r="AT814" s="191" t="s">
        <v>176</v>
      </c>
      <c r="AU814" s="191" t="s">
        <v>83</v>
      </c>
      <c r="AY814" s="19" t="s">
        <v>174</v>
      </c>
      <c r="BE814" s="192">
        <f>IF(N814="základní",J814,0)</f>
        <v>0</v>
      </c>
      <c r="BF814" s="192">
        <f>IF(N814="snížená",J814,0)</f>
        <v>0</v>
      </c>
      <c r="BG814" s="192">
        <f>IF(N814="zákl. přenesená",J814,0)</f>
        <v>0</v>
      </c>
      <c r="BH814" s="192">
        <f>IF(N814="sníž. přenesená",J814,0)</f>
        <v>0</v>
      </c>
      <c r="BI814" s="192">
        <f>IF(N814="nulová",J814,0)</f>
        <v>0</v>
      </c>
      <c r="BJ814" s="19" t="s">
        <v>81</v>
      </c>
      <c r="BK814" s="192">
        <f>ROUND(I814*H814,2)</f>
        <v>0</v>
      </c>
      <c r="BL814" s="19" t="s">
        <v>278</v>
      </c>
      <c r="BM814" s="191" t="s">
        <v>1113</v>
      </c>
    </row>
    <row r="815" s="2" customFormat="1">
      <c r="A815" s="38"/>
      <c r="B815" s="39"/>
      <c r="C815" s="38"/>
      <c r="D815" s="193" t="s">
        <v>183</v>
      </c>
      <c r="E815" s="38"/>
      <c r="F815" s="194" t="s">
        <v>1114</v>
      </c>
      <c r="G815" s="38"/>
      <c r="H815" s="38"/>
      <c r="I815" s="195"/>
      <c r="J815" s="38"/>
      <c r="K815" s="38"/>
      <c r="L815" s="39"/>
      <c r="M815" s="196"/>
      <c r="N815" s="197"/>
      <c r="O815" s="77"/>
      <c r="P815" s="77"/>
      <c r="Q815" s="77"/>
      <c r="R815" s="77"/>
      <c r="S815" s="77"/>
      <c r="T815" s="7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T815" s="19" t="s">
        <v>183</v>
      </c>
      <c r="AU815" s="19" t="s">
        <v>83</v>
      </c>
    </row>
    <row r="816" s="2" customFormat="1" ht="24.15" customHeight="1">
      <c r="A816" s="38"/>
      <c r="B816" s="179"/>
      <c r="C816" s="180" t="s">
        <v>1115</v>
      </c>
      <c r="D816" s="180" t="s">
        <v>176</v>
      </c>
      <c r="E816" s="181" t="s">
        <v>1116</v>
      </c>
      <c r="F816" s="182" t="s">
        <v>1117</v>
      </c>
      <c r="G816" s="183" t="s">
        <v>749</v>
      </c>
      <c r="H816" s="232"/>
      <c r="I816" s="185"/>
      <c r="J816" s="186">
        <f>ROUND(I816*H816,2)</f>
        <v>0</v>
      </c>
      <c r="K816" s="182" t="s">
        <v>180</v>
      </c>
      <c r="L816" s="39"/>
      <c r="M816" s="187" t="s">
        <v>1</v>
      </c>
      <c r="N816" s="188" t="s">
        <v>38</v>
      </c>
      <c r="O816" s="77"/>
      <c r="P816" s="189">
        <f>O816*H816</f>
        <v>0</v>
      </c>
      <c r="Q816" s="189">
        <v>0</v>
      </c>
      <c r="R816" s="189">
        <f>Q816*H816</f>
        <v>0</v>
      </c>
      <c r="S816" s="189">
        <v>0</v>
      </c>
      <c r="T816" s="190">
        <f>S816*H816</f>
        <v>0</v>
      </c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R816" s="191" t="s">
        <v>278</v>
      </c>
      <c r="AT816" s="191" t="s">
        <v>176</v>
      </c>
      <c r="AU816" s="191" t="s">
        <v>83</v>
      </c>
      <c r="AY816" s="19" t="s">
        <v>174</v>
      </c>
      <c r="BE816" s="192">
        <f>IF(N816="základní",J816,0)</f>
        <v>0</v>
      </c>
      <c r="BF816" s="192">
        <f>IF(N816="snížená",J816,0)</f>
        <v>0</v>
      </c>
      <c r="BG816" s="192">
        <f>IF(N816="zákl. přenesená",J816,0)</f>
        <v>0</v>
      </c>
      <c r="BH816" s="192">
        <f>IF(N816="sníž. přenesená",J816,0)</f>
        <v>0</v>
      </c>
      <c r="BI816" s="192">
        <f>IF(N816="nulová",J816,0)</f>
        <v>0</v>
      </c>
      <c r="BJ816" s="19" t="s">
        <v>81</v>
      </c>
      <c r="BK816" s="192">
        <f>ROUND(I816*H816,2)</f>
        <v>0</v>
      </c>
      <c r="BL816" s="19" t="s">
        <v>278</v>
      </c>
      <c r="BM816" s="191" t="s">
        <v>1118</v>
      </c>
    </row>
    <row r="817" s="2" customFormat="1">
      <c r="A817" s="38"/>
      <c r="B817" s="39"/>
      <c r="C817" s="38"/>
      <c r="D817" s="193" t="s">
        <v>183</v>
      </c>
      <c r="E817" s="38"/>
      <c r="F817" s="194" t="s">
        <v>1119</v>
      </c>
      <c r="G817" s="38"/>
      <c r="H817" s="38"/>
      <c r="I817" s="195"/>
      <c r="J817" s="38"/>
      <c r="K817" s="38"/>
      <c r="L817" s="39"/>
      <c r="M817" s="196"/>
      <c r="N817" s="197"/>
      <c r="O817" s="77"/>
      <c r="P817" s="77"/>
      <c r="Q817" s="77"/>
      <c r="R817" s="77"/>
      <c r="S817" s="77"/>
      <c r="T817" s="7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T817" s="19" t="s">
        <v>183</v>
      </c>
      <c r="AU817" s="19" t="s">
        <v>83</v>
      </c>
    </row>
    <row r="818" s="12" customFormat="1" ht="22.8" customHeight="1">
      <c r="A818" s="12"/>
      <c r="B818" s="166"/>
      <c r="C818" s="12"/>
      <c r="D818" s="167" t="s">
        <v>72</v>
      </c>
      <c r="E818" s="177" t="s">
        <v>1120</v>
      </c>
      <c r="F818" s="177" t="s">
        <v>1121</v>
      </c>
      <c r="G818" s="12"/>
      <c r="H818" s="12"/>
      <c r="I818" s="169"/>
      <c r="J818" s="178">
        <f>BK818</f>
        <v>0</v>
      </c>
      <c r="K818" s="12"/>
      <c r="L818" s="166"/>
      <c r="M818" s="171"/>
      <c r="N818" s="172"/>
      <c r="O818" s="172"/>
      <c r="P818" s="173">
        <f>SUM(P819:P853)</f>
        <v>0</v>
      </c>
      <c r="Q818" s="172"/>
      <c r="R818" s="173">
        <f>SUM(R819:R853)</f>
        <v>0.98650535000000017</v>
      </c>
      <c r="S818" s="172"/>
      <c r="T818" s="174">
        <f>SUM(T819:T853)</f>
        <v>2.7180250000000004</v>
      </c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R818" s="167" t="s">
        <v>83</v>
      </c>
      <c r="AT818" s="175" t="s">
        <v>72</v>
      </c>
      <c r="AU818" s="175" t="s">
        <v>81</v>
      </c>
      <c r="AY818" s="167" t="s">
        <v>174</v>
      </c>
      <c r="BK818" s="176">
        <f>SUM(BK819:BK853)</f>
        <v>0</v>
      </c>
    </row>
    <row r="819" s="2" customFormat="1" ht="16.5" customHeight="1">
      <c r="A819" s="38"/>
      <c r="B819" s="179"/>
      <c r="C819" s="180" t="s">
        <v>1122</v>
      </c>
      <c r="D819" s="180" t="s">
        <v>176</v>
      </c>
      <c r="E819" s="181" t="s">
        <v>1123</v>
      </c>
      <c r="F819" s="182" t="s">
        <v>1124</v>
      </c>
      <c r="G819" s="183" t="s">
        <v>179</v>
      </c>
      <c r="H819" s="184">
        <v>33.350000000000001</v>
      </c>
      <c r="I819" s="185"/>
      <c r="J819" s="186">
        <f>ROUND(I819*H819,2)</f>
        <v>0</v>
      </c>
      <c r="K819" s="182" t="s">
        <v>180</v>
      </c>
      <c r="L819" s="39"/>
      <c r="M819" s="187" t="s">
        <v>1</v>
      </c>
      <c r="N819" s="188" t="s">
        <v>38</v>
      </c>
      <c r="O819" s="77"/>
      <c r="P819" s="189">
        <f>O819*H819</f>
        <v>0</v>
      </c>
      <c r="Q819" s="189">
        <v>0</v>
      </c>
      <c r="R819" s="189">
        <f>Q819*H819</f>
        <v>0</v>
      </c>
      <c r="S819" s="189">
        <v>0</v>
      </c>
      <c r="T819" s="190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191" t="s">
        <v>278</v>
      </c>
      <c r="AT819" s="191" t="s">
        <v>176</v>
      </c>
      <c r="AU819" s="191" t="s">
        <v>83</v>
      </c>
      <c r="AY819" s="19" t="s">
        <v>174</v>
      </c>
      <c r="BE819" s="192">
        <f>IF(N819="základní",J819,0)</f>
        <v>0</v>
      </c>
      <c r="BF819" s="192">
        <f>IF(N819="snížená",J819,0)</f>
        <v>0</v>
      </c>
      <c r="BG819" s="192">
        <f>IF(N819="zákl. přenesená",J819,0)</f>
        <v>0</v>
      </c>
      <c r="BH819" s="192">
        <f>IF(N819="sníž. přenesená",J819,0)</f>
        <v>0</v>
      </c>
      <c r="BI819" s="192">
        <f>IF(N819="nulová",J819,0)</f>
        <v>0</v>
      </c>
      <c r="BJ819" s="19" t="s">
        <v>81</v>
      </c>
      <c r="BK819" s="192">
        <f>ROUND(I819*H819,2)</f>
        <v>0</v>
      </c>
      <c r="BL819" s="19" t="s">
        <v>278</v>
      </c>
      <c r="BM819" s="191" t="s">
        <v>1125</v>
      </c>
    </row>
    <row r="820" s="2" customFormat="1">
      <c r="A820" s="38"/>
      <c r="B820" s="39"/>
      <c r="C820" s="38"/>
      <c r="D820" s="193" t="s">
        <v>183</v>
      </c>
      <c r="E820" s="38"/>
      <c r="F820" s="194" t="s">
        <v>1126</v>
      </c>
      <c r="G820" s="38"/>
      <c r="H820" s="38"/>
      <c r="I820" s="195"/>
      <c r="J820" s="38"/>
      <c r="K820" s="38"/>
      <c r="L820" s="39"/>
      <c r="M820" s="196"/>
      <c r="N820" s="197"/>
      <c r="O820" s="77"/>
      <c r="P820" s="77"/>
      <c r="Q820" s="77"/>
      <c r="R820" s="77"/>
      <c r="S820" s="77"/>
      <c r="T820" s="7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T820" s="19" t="s">
        <v>183</v>
      </c>
      <c r="AU820" s="19" t="s">
        <v>83</v>
      </c>
    </row>
    <row r="821" s="2" customFormat="1" ht="16.5" customHeight="1">
      <c r="A821" s="38"/>
      <c r="B821" s="179"/>
      <c r="C821" s="180" t="s">
        <v>1127</v>
      </c>
      <c r="D821" s="180" t="s">
        <v>176</v>
      </c>
      <c r="E821" s="181" t="s">
        <v>1128</v>
      </c>
      <c r="F821" s="182" t="s">
        <v>1129</v>
      </c>
      <c r="G821" s="183" t="s">
        <v>179</v>
      </c>
      <c r="H821" s="184">
        <v>33.350000000000001</v>
      </c>
      <c r="I821" s="185"/>
      <c r="J821" s="186">
        <f>ROUND(I821*H821,2)</f>
        <v>0</v>
      </c>
      <c r="K821" s="182" t="s">
        <v>180</v>
      </c>
      <c r="L821" s="39"/>
      <c r="M821" s="187" t="s">
        <v>1</v>
      </c>
      <c r="N821" s="188" t="s">
        <v>38</v>
      </c>
      <c r="O821" s="77"/>
      <c r="P821" s="189">
        <f>O821*H821</f>
        <v>0</v>
      </c>
      <c r="Q821" s="189">
        <v>0.00029999999999999997</v>
      </c>
      <c r="R821" s="189">
        <f>Q821*H821</f>
        <v>0.010005</v>
      </c>
      <c r="S821" s="189">
        <v>0</v>
      </c>
      <c r="T821" s="190">
        <f>S821*H821</f>
        <v>0</v>
      </c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191" t="s">
        <v>278</v>
      </c>
      <c r="AT821" s="191" t="s">
        <v>176</v>
      </c>
      <c r="AU821" s="191" t="s">
        <v>83</v>
      </c>
      <c r="AY821" s="19" t="s">
        <v>174</v>
      </c>
      <c r="BE821" s="192">
        <f>IF(N821="základní",J821,0)</f>
        <v>0</v>
      </c>
      <c r="BF821" s="192">
        <f>IF(N821="snížená",J821,0)</f>
        <v>0</v>
      </c>
      <c r="BG821" s="192">
        <f>IF(N821="zákl. přenesená",J821,0)</f>
        <v>0</v>
      </c>
      <c r="BH821" s="192">
        <f>IF(N821="sníž. přenesená",J821,0)</f>
        <v>0</v>
      </c>
      <c r="BI821" s="192">
        <f>IF(N821="nulová",J821,0)</f>
        <v>0</v>
      </c>
      <c r="BJ821" s="19" t="s">
        <v>81</v>
      </c>
      <c r="BK821" s="192">
        <f>ROUND(I821*H821,2)</f>
        <v>0</v>
      </c>
      <c r="BL821" s="19" t="s">
        <v>278</v>
      </c>
      <c r="BM821" s="191" t="s">
        <v>1130</v>
      </c>
    </row>
    <row r="822" s="2" customFormat="1">
      <c r="A822" s="38"/>
      <c r="B822" s="39"/>
      <c r="C822" s="38"/>
      <c r="D822" s="193" t="s">
        <v>183</v>
      </c>
      <c r="E822" s="38"/>
      <c r="F822" s="194" t="s">
        <v>1131</v>
      </c>
      <c r="G822" s="38"/>
      <c r="H822" s="38"/>
      <c r="I822" s="195"/>
      <c r="J822" s="38"/>
      <c r="K822" s="38"/>
      <c r="L822" s="39"/>
      <c r="M822" s="196"/>
      <c r="N822" s="197"/>
      <c r="O822" s="77"/>
      <c r="P822" s="77"/>
      <c r="Q822" s="77"/>
      <c r="R822" s="77"/>
      <c r="S822" s="77"/>
      <c r="T822" s="7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T822" s="19" t="s">
        <v>183</v>
      </c>
      <c r="AU822" s="19" t="s">
        <v>83</v>
      </c>
    </row>
    <row r="823" s="2" customFormat="1" ht="24.15" customHeight="1">
      <c r="A823" s="38"/>
      <c r="B823" s="179"/>
      <c r="C823" s="180" t="s">
        <v>1132</v>
      </c>
      <c r="D823" s="180" t="s">
        <v>176</v>
      </c>
      <c r="E823" s="181" t="s">
        <v>1133</v>
      </c>
      <c r="F823" s="182" t="s">
        <v>1134</v>
      </c>
      <c r="G823" s="183" t="s">
        <v>179</v>
      </c>
      <c r="H823" s="184">
        <v>33.350000000000001</v>
      </c>
      <c r="I823" s="185"/>
      <c r="J823" s="186">
        <f>ROUND(I823*H823,2)</f>
        <v>0</v>
      </c>
      <c r="K823" s="182" t="s">
        <v>180</v>
      </c>
      <c r="L823" s="39"/>
      <c r="M823" s="187" t="s">
        <v>1</v>
      </c>
      <c r="N823" s="188" t="s">
        <v>38</v>
      </c>
      <c r="O823" s="77"/>
      <c r="P823" s="189">
        <f>O823*H823</f>
        <v>0</v>
      </c>
      <c r="Q823" s="189">
        <v>0.0015</v>
      </c>
      <c r="R823" s="189">
        <f>Q823*H823</f>
        <v>0.050025</v>
      </c>
      <c r="S823" s="189">
        <v>0</v>
      </c>
      <c r="T823" s="190">
        <f>S823*H823</f>
        <v>0</v>
      </c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R823" s="191" t="s">
        <v>278</v>
      </c>
      <c r="AT823" s="191" t="s">
        <v>176</v>
      </c>
      <c r="AU823" s="191" t="s">
        <v>83</v>
      </c>
      <c r="AY823" s="19" t="s">
        <v>174</v>
      </c>
      <c r="BE823" s="192">
        <f>IF(N823="základní",J823,0)</f>
        <v>0</v>
      </c>
      <c r="BF823" s="192">
        <f>IF(N823="snížená",J823,0)</f>
        <v>0</v>
      </c>
      <c r="BG823" s="192">
        <f>IF(N823="zákl. přenesená",J823,0)</f>
        <v>0</v>
      </c>
      <c r="BH823" s="192">
        <f>IF(N823="sníž. přenesená",J823,0)</f>
        <v>0</v>
      </c>
      <c r="BI823" s="192">
        <f>IF(N823="nulová",J823,0)</f>
        <v>0</v>
      </c>
      <c r="BJ823" s="19" t="s">
        <v>81</v>
      </c>
      <c r="BK823" s="192">
        <f>ROUND(I823*H823,2)</f>
        <v>0</v>
      </c>
      <c r="BL823" s="19" t="s">
        <v>278</v>
      </c>
      <c r="BM823" s="191" t="s">
        <v>1135</v>
      </c>
    </row>
    <row r="824" s="2" customFormat="1">
      <c r="A824" s="38"/>
      <c r="B824" s="39"/>
      <c r="C824" s="38"/>
      <c r="D824" s="193" t="s">
        <v>183</v>
      </c>
      <c r="E824" s="38"/>
      <c r="F824" s="194" t="s">
        <v>1136</v>
      </c>
      <c r="G824" s="38"/>
      <c r="H824" s="38"/>
      <c r="I824" s="195"/>
      <c r="J824" s="38"/>
      <c r="K824" s="38"/>
      <c r="L824" s="39"/>
      <c r="M824" s="196"/>
      <c r="N824" s="197"/>
      <c r="O824" s="77"/>
      <c r="P824" s="77"/>
      <c r="Q824" s="77"/>
      <c r="R824" s="77"/>
      <c r="S824" s="77"/>
      <c r="T824" s="7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T824" s="19" t="s">
        <v>183</v>
      </c>
      <c r="AU824" s="19" t="s">
        <v>83</v>
      </c>
    </row>
    <row r="825" s="2" customFormat="1" ht="16.5" customHeight="1">
      <c r="A825" s="38"/>
      <c r="B825" s="179"/>
      <c r="C825" s="180" t="s">
        <v>1137</v>
      </c>
      <c r="D825" s="180" t="s">
        <v>176</v>
      </c>
      <c r="E825" s="181" t="s">
        <v>1138</v>
      </c>
      <c r="F825" s="182" t="s">
        <v>1139</v>
      </c>
      <c r="G825" s="183" t="s">
        <v>179</v>
      </c>
      <c r="H825" s="184">
        <v>33.350000000000001</v>
      </c>
      <c r="I825" s="185"/>
      <c r="J825" s="186">
        <f>ROUND(I825*H825,2)</f>
        <v>0</v>
      </c>
      <c r="K825" s="182" t="s">
        <v>180</v>
      </c>
      <c r="L825" s="39"/>
      <c r="M825" s="187" t="s">
        <v>1</v>
      </c>
      <c r="N825" s="188" t="s">
        <v>38</v>
      </c>
      <c r="O825" s="77"/>
      <c r="P825" s="189">
        <f>O825*H825</f>
        <v>0</v>
      </c>
      <c r="Q825" s="189">
        <v>0.0044999999999999997</v>
      </c>
      <c r="R825" s="189">
        <f>Q825*H825</f>
        <v>0.15007499999999999</v>
      </c>
      <c r="S825" s="189">
        <v>0</v>
      </c>
      <c r="T825" s="190">
        <f>S825*H825</f>
        <v>0</v>
      </c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R825" s="191" t="s">
        <v>278</v>
      </c>
      <c r="AT825" s="191" t="s">
        <v>176</v>
      </c>
      <c r="AU825" s="191" t="s">
        <v>83</v>
      </c>
      <c r="AY825" s="19" t="s">
        <v>174</v>
      </c>
      <c r="BE825" s="192">
        <f>IF(N825="základní",J825,0)</f>
        <v>0</v>
      </c>
      <c r="BF825" s="192">
        <f>IF(N825="snížená",J825,0)</f>
        <v>0</v>
      </c>
      <c r="BG825" s="192">
        <f>IF(N825="zákl. přenesená",J825,0)</f>
        <v>0</v>
      </c>
      <c r="BH825" s="192">
        <f>IF(N825="sníž. přenesená",J825,0)</f>
        <v>0</v>
      </c>
      <c r="BI825" s="192">
        <f>IF(N825="nulová",J825,0)</f>
        <v>0</v>
      </c>
      <c r="BJ825" s="19" t="s">
        <v>81</v>
      </c>
      <c r="BK825" s="192">
        <f>ROUND(I825*H825,2)</f>
        <v>0</v>
      </c>
      <c r="BL825" s="19" t="s">
        <v>278</v>
      </c>
      <c r="BM825" s="191" t="s">
        <v>1140</v>
      </c>
    </row>
    <row r="826" s="2" customFormat="1">
      <c r="A826" s="38"/>
      <c r="B826" s="39"/>
      <c r="C826" s="38"/>
      <c r="D826" s="193" t="s">
        <v>183</v>
      </c>
      <c r="E826" s="38"/>
      <c r="F826" s="194" t="s">
        <v>1141</v>
      </c>
      <c r="G826" s="38"/>
      <c r="H826" s="38"/>
      <c r="I826" s="195"/>
      <c r="J826" s="38"/>
      <c r="K826" s="38"/>
      <c r="L826" s="39"/>
      <c r="M826" s="196"/>
      <c r="N826" s="197"/>
      <c r="O826" s="77"/>
      <c r="P826" s="77"/>
      <c r="Q826" s="77"/>
      <c r="R826" s="77"/>
      <c r="S826" s="77"/>
      <c r="T826" s="7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T826" s="19" t="s">
        <v>183</v>
      </c>
      <c r="AU826" s="19" t="s">
        <v>83</v>
      </c>
    </row>
    <row r="827" s="2" customFormat="1" ht="24.15" customHeight="1">
      <c r="A827" s="38"/>
      <c r="B827" s="179"/>
      <c r="C827" s="180" t="s">
        <v>1142</v>
      </c>
      <c r="D827" s="180" t="s">
        <v>176</v>
      </c>
      <c r="E827" s="181" t="s">
        <v>1143</v>
      </c>
      <c r="F827" s="182" t="s">
        <v>1144</v>
      </c>
      <c r="G827" s="183" t="s">
        <v>179</v>
      </c>
      <c r="H827" s="184">
        <v>33.350000000000001</v>
      </c>
      <c r="I827" s="185"/>
      <c r="J827" s="186">
        <f>ROUND(I827*H827,2)</f>
        <v>0</v>
      </c>
      <c r="K827" s="182" t="s">
        <v>180</v>
      </c>
      <c r="L827" s="39"/>
      <c r="M827" s="187" t="s">
        <v>1</v>
      </c>
      <c r="N827" s="188" t="s">
        <v>38</v>
      </c>
      <c r="O827" s="77"/>
      <c r="P827" s="189">
        <f>O827*H827</f>
        <v>0</v>
      </c>
      <c r="Q827" s="189">
        <v>0</v>
      </c>
      <c r="R827" s="189">
        <f>Q827*H827</f>
        <v>0</v>
      </c>
      <c r="S827" s="189">
        <v>0.081500000000000003</v>
      </c>
      <c r="T827" s="190">
        <f>S827*H827</f>
        <v>2.7180250000000004</v>
      </c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R827" s="191" t="s">
        <v>278</v>
      </c>
      <c r="AT827" s="191" t="s">
        <v>176</v>
      </c>
      <c r="AU827" s="191" t="s">
        <v>83</v>
      </c>
      <c r="AY827" s="19" t="s">
        <v>174</v>
      </c>
      <c r="BE827" s="192">
        <f>IF(N827="základní",J827,0)</f>
        <v>0</v>
      </c>
      <c r="BF827" s="192">
        <f>IF(N827="snížená",J827,0)</f>
        <v>0</v>
      </c>
      <c r="BG827" s="192">
        <f>IF(N827="zákl. přenesená",J827,0)</f>
        <v>0</v>
      </c>
      <c r="BH827" s="192">
        <f>IF(N827="sníž. přenesená",J827,0)</f>
        <v>0</v>
      </c>
      <c r="BI827" s="192">
        <f>IF(N827="nulová",J827,0)</f>
        <v>0</v>
      </c>
      <c r="BJ827" s="19" t="s">
        <v>81</v>
      </c>
      <c r="BK827" s="192">
        <f>ROUND(I827*H827,2)</f>
        <v>0</v>
      </c>
      <c r="BL827" s="19" t="s">
        <v>278</v>
      </c>
      <c r="BM827" s="191" t="s">
        <v>1145</v>
      </c>
    </row>
    <row r="828" s="2" customFormat="1">
      <c r="A828" s="38"/>
      <c r="B828" s="39"/>
      <c r="C828" s="38"/>
      <c r="D828" s="193" t="s">
        <v>183</v>
      </c>
      <c r="E828" s="38"/>
      <c r="F828" s="194" t="s">
        <v>1146</v>
      </c>
      <c r="G828" s="38"/>
      <c r="H828" s="38"/>
      <c r="I828" s="195"/>
      <c r="J828" s="38"/>
      <c r="K828" s="38"/>
      <c r="L828" s="39"/>
      <c r="M828" s="196"/>
      <c r="N828" s="197"/>
      <c r="O828" s="77"/>
      <c r="P828" s="77"/>
      <c r="Q828" s="77"/>
      <c r="R828" s="77"/>
      <c r="S828" s="77"/>
      <c r="T828" s="7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T828" s="19" t="s">
        <v>183</v>
      </c>
      <c r="AU828" s="19" t="s">
        <v>83</v>
      </c>
    </row>
    <row r="829" s="15" customFormat="1">
      <c r="A829" s="15"/>
      <c r="B829" s="214"/>
      <c r="C829" s="15"/>
      <c r="D829" s="193" t="s">
        <v>185</v>
      </c>
      <c r="E829" s="215" t="s">
        <v>1</v>
      </c>
      <c r="F829" s="216" t="s">
        <v>1147</v>
      </c>
      <c r="G829" s="15"/>
      <c r="H829" s="215" t="s">
        <v>1</v>
      </c>
      <c r="I829" s="217"/>
      <c r="J829" s="15"/>
      <c r="K829" s="15"/>
      <c r="L829" s="214"/>
      <c r="M829" s="218"/>
      <c r="N829" s="219"/>
      <c r="O829" s="219"/>
      <c r="P829" s="219"/>
      <c r="Q829" s="219"/>
      <c r="R829" s="219"/>
      <c r="S829" s="219"/>
      <c r="T829" s="220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T829" s="215" t="s">
        <v>185</v>
      </c>
      <c r="AU829" s="215" t="s">
        <v>83</v>
      </c>
      <c r="AV829" s="15" t="s">
        <v>81</v>
      </c>
      <c r="AW829" s="15" t="s">
        <v>30</v>
      </c>
      <c r="AX829" s="15" t="s">
        <v>73</v>
      </c>
      <c r="AY829" s="215" t="s">
        <v>174</v>
      </c>
    </row>
    <row r="830" s="13" customFormat="1">
      <c r="A830" s="13"/>
      <c r="B830" s="198"/>
      <c r="C830" s="13"/>
      <c r="D830" s="193" t="s">
        <v>185</v>
      </c>
      <c r="E830" s="199" t="s">
        <v>1</v>
      </c>
      <c r="F830" s="200" t="s">
        <v>1148</v>
      </c>
      <c r="G830" s="13"/>
      <c r="H830" s="201">
        <v>15.625</v>
      </c>
      <c r="I830" s="202"/>
      <c r="J830" s="13"/>
      <c r="K830" s="13"/>
      <c r="L830" s="198"/>
      <c r="M830" s="203"/>
      <c r="N830" s="204"/>
      <c r="O830" s="204"/>
      <c r="P830" s="204"/>
      <c r="Q830" s="204"/>
      <c r="R830" s="204"/>
      <c r="S830" s="204"/>
      <c r="T830" s="205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199" t="s">
        <v>185</v>
      </c>
      <c r="AU830" s="199" t="s">
        <v>83</v>
      </c>
      <c r="AV830" s="13" t="s">
        <v>83</v>
      </c>
      <c r="AW830" s="13" t="s">
        <v>30</v>
      </c>
      <c r="AX830" s="13" t="s">
        <v>73</v>
      </c>
      <c r="AY830" s="199" t="s">
        <v>174</v>
      </c>
    </row>
    <row r="831" s="13" customFormat="1">
      <c r="A831" s="13"/>
      <c r="B831" s="198"/>
      <c r="C831" s="13"/>
      <c r="D831" s="193" t="s">
        <v>185</v>
      </c>
      <c r="E831" s="199" t="s">
        <v>1</v>
      </c>
      <c r="F831" s="200" t="s">
        <v>1149</v>
      </c>
      <c r="G831" s="13"/>
      <c r="H831" s="201">
        <v>17.725000000000001</v>
      </c>
      <c r="I831" s="202"/>
      <c r="J831" s="13"/>
      <c r="K831" s="13"/>
      <c r="L831" s="198"/>
      <c r="M831" s="203"/>
      <c r="N831" s="204"/>
      <c r="O831" s="204"/>
      <c r="P831" s="204"/>
      <c r="Q831" s="204"/>
      <c r="R831" s="204"/>
      <c r="S831" s="204"/>
      <c r="T831" s="205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199" t="s">
        <v>185</v>
      </c>
      <c r="AU831" s="199" t="s">
        <v>83</v>
      </c>
      <c r="AV831" s="13" t="s">
        <v>83</v>
      </c>
      <c r="AW831" s="13" t="s">
        <v>30</v>
      </c>
      <c r="AX831" s="13" t="s">
        <v>73</v>
      </c>
      <c r="AY831" s="199" t="s">
        <v>174</v>
      </c>
    </row>
    <row r="832" s="14" customFormat="1">
      <c r="A832" s="14"/>
      <c r="B832" s="206"/>
      <c r="C832" s="14"/>
      <c r="D832" s="193" t="s">
        <v>185</v>
      </c>
      <c r="E832" s="207" t="s">
        <v>1</v>
      </c>
      <c r="F832" s="208" t="s">
        <v>199</v>
      </c>
      <c r="G832" s="14"/>
      <c r="H832" s="209">
        <v>33.350000000000001</v>
      </c>
      <c r="I832" s="210"/>
      <c r="J832" s="14"/>
      <c r="K832" s="14"/>
      <c r="L832" s="206"/>
      <c r="M832" s="211"/>
      <c r="N832" s="212"/>
      <c r="O832" s="212"/>
      <c r="P832" s="212"/>
      <c r="Q832" s="212"/>
      <c r="R832" s="212"/>
      <c r="S832" s="212"/>
      <c r="T832" s="213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07" t="s">
        <v>185</v>
      </c>
      <c r="AU832" s="207" t="s">
        <v>83</v>
      </c>
      <c r="AV832" s="14" t="s">
        <v>181</v>
      </c>
      <c r="AW832" s="14" t="s">
        <v>30</v>
      </c>
      <c r="AX832" s="14" t="s">
        <v>81</v>
      </c>
      <c r="AY832" s="207" t="s">
        <v>174</v>
      </c>
    </row>
    <row r="833" s="2" customFormat="1" ht="33" customHeight="1">
      <c r="A833" s="38"/>
      <c r="B833" s="179"/>
      <c r="C833" s="180" t="s">
        <v>1150</v>
      </c>
      <c r="D833" s="180" t="s">
        <v>176</v>
      </c>
      <c r="E833" s="181" t="s">
        <v>1151</v>
      </c>
      <c r="F833" s="182" t="s">
        <v>1152</v>
      </c>
      <c r="G833" s="183" t="s">
        <v>179</v>
      </c>
      <c r="H833" s="184">
        <v>33.350000000000001</v>
      </c>
      <c r="I833" s="185"/>
      <c r="J833" s="186">
        <f>ROUND(I833*H833,2)</f>
        <v>0</v>
      </c>
      <c r="K833" s="182" t="s">
        <v>180</v>
      </c>
      <c r="L833" s="39"/>
      <c r="M833" s="187" t="s">
        <v>1</v>
      </c>
      <c r="N833" s="188" t="s">
        <v>38</v>
      </c>
      <c r="O833" s="77"/>
      <c r="P833" s="189">
        <f>O833*H833</f>
        <v>0</v>
      </c>
      <c r="Q833" s="189">
        <v>0.0053759999999999997</v>
      </c>
      <c r="R833" s="189">
        <f>Q833*H833</f>
        <v>0.17928959999999999</v>
      </c>
      <c r="S833" s="189">
        <v>0</v>
      </c>
      <c r="T833" s="190">
        <f>S833*H833</f>
        <v>0</v>
      </c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R833" s="191" t="s">
        <v>278</v>
      </c>
      <c r="AT833" s="191" t="s">
        <v>176</v>
      </c>
      <c r="AU833" s="191" t="s">
        <v>83</v>
      </c>
      <c r="AY833" s="19" t="s">
        <v>174</v>
      </c>
      <c r="BE833" s="192">
        <f>IF(N833="základní",J833,0)</f>
        <v>0</v>
      </c>
      <c r="BF833" s="192">
        <f>IF(N833="snížená",J833,0)</f>
        <v>0</v>
      </c>
      <c r="BG833" s="192">
        <f>IF(N833="zákl. přenesená",J833,0)</f>
        <v>0</v>
      </c>
      <c r="BH833" s="192">
        <f>IF(N833="sníž. přenesená",J833,0)</f>
        <v>0</v>
      </c>
      <c r="BI833" s="192">
        <f>IF(N833="nulová",J833,0)</f>
        <v>0</v>
      </c>
      <c r="BJ833" s="19" t="s">
        <v>81</v>
      </c>
      <c r="BK833" s="192">
        <f>ROUND(I833*H833,2)</f>
        <v>0</v>
      </c>
      <c r="BL833" s="19" t="s">
        <v>278</v>
      </c>
      <c r="BM833" s="191" t="s">
        <v>1153</v>
      </c>
    </row>
    <row r="834" s="2" customFormat="1">
      <c r="A834" s="38"/>
      <c r="B834" s="39"/>
      <c r="C834" s="38"/>
      <c r="D834" s="193" t="s">
        <v>183</v>
      </c>
      <c r="E834" s="38"/>
      <c r="F834" s="194" t="s">
        <v>1154</v>
      </c>
      <c r="G834" s="38"/>
      <c r="H834" s="38"/>
      <c r="I834" s="195"/>
      <c r="J834" s="38"/>
      <c r="K834" s="38"/>
      <c r="L834" s="39"/>
      <c r="M834" s="196"/>
      <c r="N834" s="197"/>
      <c r="O834" s="77"/>
      <c r="P834" s="77"/>
      <c r="Q834" s="77"/>
      <c r="R834" s="77"/>
      <c r="S834" s="77"/>
      <c r="T834" s="7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T834" s="19" t="s">
        <v>183</v>
      </c>
      <c r="AU834" s="19" t="s">
        <v>83</v>
      </c>
    </row>
    <row r="835" s="15" customFormat="1">
      <c r="A835" s="15"/>
      <c r="B835" s="214"/>
      <c r="C835" s="15"/>
      <c r="D835" s="193" t="s">
        <v>185</v>
      </c>
      <c r="E835" s="215" t="s">
        <v>1</v>
      </c>
      <c r="F835" s="216" t="s">
        <v>1147</v>
      </c>
      <c r="G835" s="15"/>
      <c r="H835" s="215" t="s">
        <v>1</v>
      </c>
      <c r="I835" s="217"/>
      <c r="J835" s="15"/>
      <c r="K835" s="15"/>
      <c r="L835" s="214"/>
      <c r="M835" s="218"/>
      <c r="N835" s="219"/>
      <c r="O835" s="219"/>
      <c r="P835" s="219"/>
      <c r="Q835" s="219"/>
      <c r="R835" s="219"/>
      <c r="S835" s="219"/>
      <c r="T835" s="220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15" t="s">
        <v>185</v>
      </c>
      <c r="AU835" s="215" t="s">
        <v>83</v>
      </c>
      <c r="AV835" s="15" t="s">
        <v>81</v>
      </c>
      <c r="AW835" s="15" t="s">
        <v>30</v>
      </c>
      <c r="AX835" s="15" t="s">
        <v>73</v>
      </c>
      <c r="AY835" s="215" t="s">
        <v>174</v>
      </c>
    </row>
    <row r="836" s="13" customFormat="1">
      <c r="A836" s="13"/>
      <c r="B836" s="198"/>
      <c r="C836" s="13"/>
      <c r="D836" s="193" t="s">
        <v>185</v>
      </c>
      <c r="E836" s="199" t="s">
        <v>1</v>
      </c>
      <c r="F836" s="200" t="s">
        <v>1148</v>
      </c>
      <c r="G836" s="13"/>
      <c r="H836" s="201">
        <v>15.625</v>
      </c>
      <c r="I836" s="202"/>
      <c r="J836" s="13"/>
      <c r="K836" s="13"/>
      <c r="L836" s="198"/>
      <c r="M836" s="203"/>
      <c r="N836" s="204"/>
      <c r="O836" s="204"/>
      <c r="P836" s="204"/>
      <c r="Q836" s="204"/>
      <c r="R836" s="204"/>
      <c r="S836" s="204"/>
      <c r="T836" s="205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199" t="s">
        <v>185</v>
      </c>
      <c r="AU836" s="199" t="s">
        <v>83</v>
      </c>
      <c r="AV836" s="13" t="s">
        <v>83</v>
      </c>
      <c r="AW836" s="13" t="s">
        <v>30</v>
      </c>
      <c r="AX836" s="13" t="s">
        <v>73</v>
      </c>
      <c r="AY836" s="199" t="s">
        <v>174</v>
      </c>
    </row>
    <row r="837" s="13" customFormat="1">
      <c r="A837" s="13"/>
      <c r="B837" s="198"/>
      <c r="C837" s="13"/>
      <c r="D837" s="193" t="s">
        <v>185</v>
      </c>
      <c r="E837" s="199" t="s">
        <v>1</v>
      </c>
      <c r="F837" s="200" t="s">
        <v>1149</v>
      </c>
      <c r="G837" s="13"/>
      <c r="H837" s="201">
        <v>17.725000000000001</v>
      </c>
      <c r="I837" s="202"/>
      <c r="J837" s="13"/>
      <c r="K837" s="13"/>
      <c r="L837" s="198"/>
      <c r="M837" s="203"/>
      <c r="N837" s="204"/>
      <c r="O837" s="204"/>
      <c r="P837" s="204"/>
      <c r="Q837" s="204"/>
      <c r="R837" s="204"/>
      <c r="S837" s="204"/>
      <c r="T837" s="205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199" t="s">
        <v>185</v>
      </c>
      <c r="AU837" s="199" t="s">
        <v>83</v>
      </c>
      <c r="AV837" s="13" t="s">
        <v>83</v>
      </c>
      <c r="AW837" s="13" t="s">
        <v>30</v>
      </c>
      <c r="AX837" s="13" t="s">
        <v>73</v>
      </c>
      <c r="AY837" s="199" t="s">
        <v>174</v>
      </c>
    </row>
    <row r="838" s="14" customFormat="1">
      <c r="A838" s="14"/>
      <c r="B838" s="206"/>
      <c r="C838" s="14"/>
      <c r="D838" s="193" t="s">
        <v>185</v>
      </c>
      <c r="E838" s="207" t="s">
        <v>1</v>
      </c>
      <c r="F838" s="208" t="s">
        <v>199</v>
      </c>
      <c r="G838" s="14"/>
      <c r="H838" s="209">
        <v>33.350000000000001</v>
      </c>
      <c r="I838" s="210"/>
      <c r="J838" s="14"/>
      <c r="K838" s="14"/>
      <c r="L838" s="206"/>
      <c r="M838" s="211"/>
      <c r="N838" s="212"/>
      <c r="O838" s="212"/>
      <c r="P838" s="212"/>
      <c r="Q838" s="212"/>
      <c r="R838" s="212"/>
      <c r="S838" s="212"/>
      <c r="T838" s="213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07" t="s">
        <v>185</v>
      </c>
      <c r="AU838" s="207" t="s">
        <v>83</v>
      </c>
      <c r="AV838" s="14" t="s">
        <v>181</v>
      </c>
      <c r="AW838" s="14" t="s">
        <v>30</v>
      </c>
      <c r="AX838" s="14" t="s">
        <v>81</v>
      </c>
      <c r="AY838" s="207" t="s">
        <v>174</v>
      </c>
    </row>
    <row r="839" s="2" customFormat="1" ht="24.15" customHeight="1">
      <c r="A839" s="38"/>
      <c r="B839" s="179"/>
      <c r="C839" s="221" t="s">
        <v>1155</v>
      </c>
      <c r="D839" s="221" t="s">
        <v>446</v>
      </c>
      <c r="E839" s="222" t="s">
        <v>1156</v>
      </c>
      <c r="F839" s="223" t="s">
        <v>1157</v>
      </c>
      <c r="G839" s="224" t="s">
        <v>179</v>
      </c>
      <c r="H839" s="225">
        <v>36.685000000000002</v>
      </c>
      <c r="I839" s="226"/>
      <c r="J839" s="227">
        <f>ROUND(I839*H839,2)</f>
        <v>0</v>
      </c>
      <c r="K839" s="223" t="s">
        <v>180</v>
      </c>
      <c r="L839" s="228"/>
      <c r="M839" s="229" t="s">
        <v>1</v>
      </c>
      <c r="N839" s="230" t="s">
        <v>38</v>
      </c>
      <c r="O839" s="77"/>
      <c r="P839" s="189">
        <f>O839*H839</f>
        <v>0</v>
      </c>
      <c r="Q839" s="189">
        <v>0.016</v>
      </c>
      <c r="R839" s="189">
        <f>Q839*H839</f>
        <v>0.58696000000000004</v>
      </c>
      <c r="S839" s="189">
        <v>0</v>
      </c>
      <c r="T839" s="190">
        <f>S839*H839</f>
        <v>0</v>
      </c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R839" s="191" t="s">
        <v>382</v>
      </c>
      <c r="AT839" s="191" t="s">
        <v>446</v>
      </c>
      <c r="AU839" s="191" t="s">
        <v>83</v>
      </c>
      <c r="AY839" s="19" t="s">
        <v>174</v>
      </c>
      <c r="BE839" s="192">
        <f>IF(N839="základní",J839,0)</f>
        <v>0</v>
      </c>
      <c r="BF839" s="192">
        <f>IF(N839="snížená",J839,0)</f>
        <v>0</v>
      </c>
      <c r="BG839" s="192">
        <f>IF(N839="zákl. přenesená",J839,0)</f>
        <v>0</v>
      </c>
      <c r="BH839" s="192">
        <f>IF(N839="sníž. přenesená",J839,0)</f>
        <v>0</v>
      </c>
      <c r="BI839" s="192">
        <f>IF(N839="nulová",J839,0)</f>
        <v>0</v>
      </c>
      <c r="BJ839" s="19" t="s">
        <v>81</v>
      </c>
      <c r="BK839" s="192">
        <f>ROUND(I839*H839,2)</f>
        <v>0</v>
      </c>
      <c r="BL839" s="19" t="s">
        <v>278</v>
      </c>
      <c r="BM839" s="191" t="s">
        <v>1158</v>
      </c>
    </row>
    <row r="840" s="2" customFormat="1">
      <c r="A840" s="38"/>
      <c r="B840" s="39"/>
      <c r="C840" s="38"/>
      <c r="D840" s="193" t="s">
        <v>183</v>
      </c>
      <c r="E840" s="38"/>
      <c r="F840" s="194" t="s">
        <v>1157</v>
      </c>
      <c r="G840" s="38"/>
      <c r="H840" s="38"/>
      <c r="I840" s="195"/>
      <c r="J840" s="38"/>
      <c r="K840" s="38"/>
      <c r="L840" s="39"/>
      <c r="M840" s="196"/>
      <c r="N840" s="197"/>
      <c r="O840" s="77"/>
      <c r="P840" s="77"/>
      <c r="Q840" s="77"/>
      <c r="R840" s="77"/>
      <c r="S840" s="77"/>
      <c r="T840" s="7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T840" s="19" t="s">
        <v>183</v>
      </c>
      <c r="AU840" s="19" t="s">
        <v>83</v>
      </c>
    </row>
    <row r="841" s="13" customFormat="1">
      <c r="A841" s="13"/>
      <c r="B841" s="198"/>
      <c r="C841" s="13"/>
      <c r="D841" s="193" t="s">
        <v>185</v>
      </c>
      <c r="E841" s="13"/>
      <c r="F841" s="200" t="s">
        <v>1159</v>
      </c>
      <c r="G841" s="13"/>
      <c r="H841" s="201">
        <v>36.685000000000002</v>
      </c>
      <c r="I841" s="202"/>
      <c r="J841" s="13"/>
      <c r="K841" s="13"/>
      <c r="L841" s="198"/>
      <c r="M841" s="203"/>
      <c r="N841" s="204"/>
      <c r="O841" s="204"/>
      <c r="P841" s="204"/>
      <c r="Q841" s="204"/>
      <c r="R841" s="204"/>
      <c r="S841" s="204"/>
      <c r="T841" s="205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199" t="s">
        <v>185</v>
      </c>
      <c r="AU841" s="199" t="s">
        <v>83</v>
      </c>
      <c r="AV841" s="13" t="s">
        <v>83</v>
      </c>
      <c r="AW841" s="13" t="s">
        <v>3</v>
      </c>
      <c r="AX841" s="13" t="s">
        <v>81</v>
      </c>
      <c r="AY841" s="199" t="s">
        <v>174</v>
      </c>
    </row>
    <row r="842" s="2" customFormat="1" ht="33" customHeight="1">
      <c r="A842" s="38"/>
      <c r="B842" s="179"/>
      <c r="C842" s="180" t="s">
        <v>1160</v>
      </c>
      <c r="D842" s="180" t="s">
        <v>176</v>
      </c>
      <c r="E842" s="181" t="s">
        <v>1161</v>
      </c>
      <c r="F842" s="182" t="s">
        <v>1162</v>
      </c>
      <c r="G842" s="183" t="s">
        <v>179</v>
      </c>
      <c r="H842" s="184">
        <v>33.350000000000001</v>
      </c>
      <c r="I842" s="185"/>
      <c r="J842" s="186">
        <f>ROUND(I842*H842,2)</f>
        <v>0</v>
      </c>
      <c r="K842" s="182" t="s">
        <v>180</v>
      </c>
      <c r="L842" s="39"/>
      <c r="M842" s="187" t="s">
        <v>1</v>
      </c>
      <c r="N842" s="188" t="s">
        <v>38</v>
      </c>
      <c r="O842" s="77"/>
      <c r="P842" s="189">
        <f>O842*H842</f>
        <v>0</v>
      </c>
      <c r="Q842" s="189">
        <v>0</v>
      </c>
      <c r="R842" s="189">
        <f>Q842*H842</f>
        <v>0</v>
      </c>
      <c r="S842" s="189">
        <v>0</v>
      </c>
      <c r="T842" s="190">
        <f>S842*H842</f>
        <v>0</v>
      </c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191" t="s">
        <v>278</v>
      </c>
      <c r="AT842" s="191" t="s">
        <v>176</v>
      </c>
      <c r="AU842" s="191" t="s">
        <v>83</v>
      </c>
      <c r="AY842" s="19" t="s">
        <v>174</v>
      </c>
      <c r="BE842" s="192">
        <f>IF(N842="základní",J842,0)</f>
        <v>0</v>
      </c>
      <c r="BF842" s="192">
        <f>IF(N842="snížená",J842,0)</f>
        <v>0</v>
      </c>
      <c r="BG842" s="192">
        <f>IF(N842="zákl. přenesená",J842,0)</f>
        <v>0</v>
      </c>
      <c r="BH842" s="192">
        <f>IF(N842="sníž. přenesená",J842,0)</f>
        <v>0</v>
      </c>
      <c r="BI842" s="192">
        <f>IF(N842="nulová",J842,0)</f>
        <v>0</v>
      </c>
      <c r="BJ842" s="19" t="s">
        <v>81</v>
      </c>
      <c r="BK842" s="192">
        <f>ROUND(I842*H842,2)</f>
        <v>0</v>
      </c>
      <c r="BL842" s="19" t="s">
        <v>278</v>
      </c>
      <c r="BM842" s="191" t="s">
        <v>1163</v>
      </c>
    </row>
    <row r="843" s="2" customFormat="1">
      <c r="A843" s="38"/>
      <c r="B843" s="39"/>
      <c r="C843" s="38"/>
      <c r="D843" s="193" t="s">
        <v>183</v>
      </c>
      <c r="E843" s="38"/>
      <c r="F843" s="194" t="s">
        <v>1164</v>
      </c>
      <c r="G843" s="38"/>
      <c r="H843" s="38"/>
      <c r="I843" s="195"/>
      <c r="J843" s="38"/>
      <c r="K843" s="38"/>
      <c r="L843" s="39"/>
      <c r="M843" s="196"/>
      <c r="N843" s="197"/>
      <c r="O843" s="77"/>
      <c r="P843" s="77"/>
      <c r="Q843" s="77"/>
      <c r="R843" s="77"/>
      <c r="S843" s="77"/>
      <c r="T843" s="7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T843" s="19" t="s">
        <v>183</v>
      </c>
      <c r="AU843" s="19" t="s">
        <v>83</v>
      </c>
    </row>
    <row r="844" s="2" customFormat="1" ht="33" customHeight="1">
      <c r="A844" s="38"/>
      <c r="B844" s="179"/>
      <c r="C844" s="180" t="s">
        <v>1165</v>
      </c>
      <c r="D844" s="180" t="s">
        <v>176</v>
      </c>
      <c r="E844" s="181" t="s">
        <v>1166</v>
      </c>
      <c r="F844" s="182" t="s">
        <v>1167</v>
      </c>
      <c r="G844" s="183" t="s">
        <v>179</v>
      </c>
      <c r="H844" s="184">
        <v>33.350000000000001</v>
      </c>
      <c r="I844" s="185"/>
      <c r="J844" s="186">
        <f>ROUND(I844*H844,2)</f>
        <v>0</v>
      </c>
      <c r="K844" s="182" t="s">
        <v>180</v>
      </c>
      <c r="L844" s="39"/>
      <c r="M844" s="187" t="s">
        <v>1</v>
      </c>
      <c r="N844" s="188" t="s">
        <v>38</v>
      </c>
      <c r="O844" s="77"/>
      <c r="P844" s="189">
        <f>O844*H844</f>
        <v>0</v>
      </c>
      <c r="Q844" s="189">
        <v>0</v>
      </c>
      <c r="R844" s="189">
        <f>Q844*H844</f>
        <v>0</v>
      </c>
      <c r="S844" s="189">
        <v>0</v>
      </c>
      <c r="T844" s="190">
        <f>S844*H844</f>
        <v>0</v>
      </c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R844" s="191" t="s">
        <v>278</v>
      </c>
      <c r="AT844" s="191" t="s">
        <v>176</v>
      </c>
      <c r="AU844" s="191" t="s">
        <v>83</v>
      </c>
      <c r="AY844" s="19" t="s">
        <v>174</v>
      </c>
      <c r="BE844" s="192">
        <f>IF(N844="základní",J844,0)</f>
        <v>0</v>
      </c>
      <c r="BF844" s="192">
        <f>IF(N844="snížená",J844,0)</f>
        <v>0</v>
      </c>
      <c r="BG844" s="192">
        <f>IF(N844="zákl. přenesená",J844,0)</f>
        <v>0</v>
      </c>
      <c r="BH844" s="192">
        <f>IF(N844="sníž. přenesená",J844,0)</f>
        <v>0</v>
      </c>
      <c r="BI844" s="192">
        <f>IF(N844="nulová",J844,0)</f>
        <v>0</v>
      </c>
      <c r="BJ844" s="19" t="s">
        <v>81</v>
      </c>
      <c r="BK844" s="192">
        <f>ROUND(I844*H844,2)</f>
        <v>0</v>
      </c>
      <c r="BL844" s="19" t="s">
        <v>278</v>
      </c>
      <c r="BM844" s="191" t="s">
        <v>1168</v>
      </c>
    </row>
    <row r="845" s="2" customFormat="1">
      <c r="A845" s="38"/>
      <c r="B845" s="39"/>
      <c r="C845" s="38"/>
      <c r="D845" s="193" t="s">
        <v>183</v>
      </c>
      <c r="E845" s="38"/>
      <c r="F845" s="194" t="s">
        <v>1169</v>
      </c>
      <c r="G845" s="38"/>
      <c r="H845" s="38"/>
      <c r="I845" s="195"/>
      <c r="J845" s="38"/>
      <c r="K845" s="38"/>
      <c r="L845" s="39"/>
      <c r="M845" s="196"/>
      <c r="N845" s="197"/>
      <c r="O845" s="77"/>
      <c r="P845" s="77"/>
      <c r="Q845" s="77"/>
      <c r="R845" s="77"/>
      <c r="S845" s="77"/>
      <c r="T845" s="7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T845" s="19" t="s">
        <v>183</v>
      </c>
      <c r="AU845" s="19" t="s">
        <v>83</v>
      </c>
    </row>
    <row r="846" s="2" customFormat="1" ht="16.5" customHeight="1">
      <c r="A846" s="38"/>
      <c r="B846" s="179"/>
      <c r="C846" s="180" t="s">
        <v>1170</v>
      </c>
      <c r="D846" s="180" t="s">
        <v>176</v>
      </c>
      <c r="E846" s="181" t="s">
        <v>1171</v>
      </c>
      <c r="F846" s="182" t="s">
        <v>1172</v>
      </c>
      <c r="G846" s="183" t="s">
        <v>214</v>
      </c>
      <c r="H846" s="184">
        <v>50</v>
      </c>
      <c r="I846" s="185"/>
      <c r="J846" s="186">
        <f>ROUND(I846*H846,2)</f>
        <v>0</v>
      </c>
      <c r="K846" s="182" t="s">
        <v>180</v>
      </c>
      <c r="L846" s="39"/>
      <c r="M846" s="187" t="s">
        <v>1</v>
      </c>
      <c r="N846" s="188" t="s">
        <v>38</v>
      </c>
      <c r="O846" s="77"/>
      <c r="P846" s="189">
        <f>O846*H846</f>
        <v>0</v>
      </c>
      <c r="Q846" s="189">
        <v>0.00015200000000000001</v>
      </c>
      <c r="R846" s="189">
        <f>Q846*H846</f>
        <v>0.0076000000000000009</v>
      </c>
      <c r="S846" s="189">
        <v>0</v>
      </c>
      <c r="T846" s="190">
        <f>S846*H846</f>
        <v>0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191" t="s">
        <v>278</v>
      </c>
      <c r="AT846" s="191" t="s">
        <v>176</v>
      </c>
      <c r="AU846" s="191" t="s">
        <v>83</v>
      </c>
      <c r="AY846" s="19" t="s">
        <v>174</v>
      </c>
      <c r="BE846" s="192">
        <f>IF(N846="základní",J846,0)</f>
        <v>0</v>
      </c>
      <c r="BF846" s="192">
        <f>IF(N846="snížená",J846,0)</f>
        <v>0</v>
      </c>
      <c r="BG846" s="192">
        <f>IF(N846="zákl. přenesená",J846,0)</f>
        <v>0</v>
      </c>
      <c r="BH846" s="192">
        <f>IF(N846="sníž. přenesená",J846,0)</f>
        <v>0</v>
      </c>
      <c r="BI846" s="192">
        <f>IF(N846="nulová",J846,0)</f>
        <v>0</v>
      </c>
      <c r="BJ846" s="19" t="s">
        <v>81</v>
      </c>
      <c r="BK846" s="192">
        <f>ROUND(I846*H846,2)</f>
        <v>0</v>
      </c>
      <c r="BL846" s="19" t="s">
        <v>278</v>
      </c>
      <c r="BM846" s="191" t="s">
        <v>1173</v>
      </c>
    </row>
    <row r="847" s="2" customFormat="1">
      <c r="A847" s="38"/>
      <c r="B847" s="39"/>
      <c r="C847" s="38"/>
      <c r="D847" s="193" t="s">
        <v>183</v>
      </c>
      <c r="E847" s="38"/>
      <c r="F847" s="194" t="s">
        <v>1174</v>
      </c>
      <c r="G847" s="38"/>
      <c r="H847" s="38"/>
      <c r="I847" s="195"/>
      <c r="J847" s="38"/>
      <c r="K847" s="38"/>
      <c r="L847" s="39"/>
      <c r="M847" s="196"/>
      <c r="N847" s="197"/>
      <c r="O847" s="77"/>
      <c r="P847" s="77"/>
      <c r="Q847" s="77"/>
      <c r="R847" s="77"/>
      <c r="S847" s="77"/>
      <c r="T847" s="7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T847" s="19" t="s">
        <v>183</v>
      </c>
      <c r="AU847" s="19" t="s">
        <v>83</v>
      </c>
    </row>
    <row r="848" s="2" customFormat="1" ht="21.75" customHeight="1">
      <c r="A848" s="38"/>
      <c r="B848" s="179"/>
      <c r="C848" s="180" t="s">
        <v>1175</v>
      </c>
      <c r="D848" s="180" t="s">
        <v>176</v>
      </c>
      <c r="E848" s="181" t="s">
        <v>1176</v>
      </c>
      <c r="F848" s="182" t="s">
        <v>1177</v>
      </c>
      <c r="G848" s="183" t="s">
        <v>214</v>
      </c>
      <c r="H848" s="184">
        <v>50</v>
      </c>
      <c r="I848" s="185"/>
      <c r="J848" s="186">
        <f>ROUND(I848*H848,2)</f>
        <v>0</v>
      </c>
      <c r="K848" s="182" t="s">
        <v>180</v>
      </c>
      <c r="L848" s="39"/>
      <c r="M848" s="187" t="s">
        <v>1</v>
      </c>
      <c r="N848" s="188" t="s">
        <v>38</v>
      </c>
      <c r="O848" s="77"/>
      <c r="P848" s="189">
        <f>O848*H848</f>
        <v>0</v>
      </c>
      <c r="Q848" s="189">
        <v>2.0999999999999999E-05</v>
      </c>
      <c r="R848" s="189">
        <f>Q848*H848</f>
        <v>0.0010499999999999999</v>
      </c>
      <c r="S848" s="189">
        <v>0</v>
      </c>
      <c r="T848" s="190">
        <f>S848*H848</f>
        <v>0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191" t="s">
        <v>278</v>
      </c>
      <c r="AT848" s="191" t="s">
        <v>176</v>
      </c>
      <c r="AU848" s="191" t="s">
        <v>83</v>
      </c>
      <c r="AY848" s="19" t="s">
        <v>174</v>
      </c>
      <c r="BE848" s="192">
        <f>IF(N848="základní",J848,0)</f>
        <v>0</v>
      </c>
      <c r="BF848" s="192">
        <f>IF(N848="snížená",J848,0)</f>
        <v>0</v>
      </c>
      <c r="BG848" s="192">
        <f>IF(N848="zákl. přenesená",J848,0)</f>
        <v>0</v>
      </c>
      <c r="BH848" s="192">
        <f>IF(N848="sníž. přenesená",J848,0)</f>
        <v>0</v>
      </c>
      <c r="BI848" s="192">
        <f>IF(N848="nulová",J848,0)</f>
        <v>0</v>
      </c>
      <c r="BJ848" s="19" t="s">
        <v>81</v>
      </c>
      <c r="BK848" s="192">
        <f>ROUND(I848*H848,2)</f>
        <v>0</v>
      </c>
      <c r="BL848" s="19" t="s">
        <v>278</v>
      </c>
      <c r="BM848" s="191" t="s">
        <v>1178</v>
      </c>
    </row>
    <row r="849" s="2" customFormat="1">
      <c r="A849" s="38"/>
      <c r="B849" s="39"/>
      <c r="C849" s="38"/>
      <c r="D849" s="193" t="s">
        <v>183</v>
      </c>
      <c r="E849" s="38"/>
      <c r="F849" s="194" t="s">
        <v>1179</v>
      </c>
      <c r="G849" s="38"/>
      <c r="H849" s="38"/>
      <c r="I849" s="195"/>
      <c r="J849" s="38"/>
      <c r="K849" s="38"/>
      <c r="L849" s="39"/>
      <c r="M849" s="196"/>
      <c r="N849" s="197"/>
      <c r="O849" s="77"/>
      <c r="P849" s="77"/>
      <c r="Q849" s="77"/>
      <c r="R849" s="77"/>
      <c r="S849" s="77"/>
      <c r="T849" s="7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T849" s="19" t="s">
        <v>183</v>
      </c>
      <c r="AU849" s="19" t="s">
        <v>83</v>
      </c>
    </row>
    <row r="850" s="2" customFormat="1" ht="24.15" customHeight="1">
      <c r="A850" s="38"/>
      <c r="B850" s="179"/>
      <c r="C850" s="180" t="s">
        <v>1180</v>
      </c>
      <c r="D850" s="180" t="s">
        <v>176</v>
      </c>
      <c r="E850" s="181" t="s">
        <v>1181</v>
      </c>
      <c r="F850" s="182" t="s">
        <v>1182</v>
      </c>
      <c r="G850" s="183" t="s">
        <v>179</v>
      </c>
      <c r="H850" s="184">
        <v>33.350000000000001</v>
      </c>
      <c r="I850" s="185"/>
      <c r="J850" s="186">
        <f>ROUND(I850*H850,2)</f>
        <v>0</v>
      </c>
      <c r="K850" s="182" t="s">
        <v>180</v>
      </c>
      <c r="L850" s="39"/>
      <c r="M850" s="187" t="s">
        <v>1</v>
      </c>
      <c r="N850" s="188" t="s">
        <v>38</v>
      </c>
      <c r="O850" s="77"/>
      <c r="P850" s="189">
        <f>O850*H850</f>
        <v>0</v>
      </c>
      <c r="Q850" s="189">
        <v>4.5000000000000003E-05</v>
      </c>
      <c r="R850" s="189">
        <f>Q850*H850</f>
        <v>0.0015007500000000001</v>
      </c>
      <c r="S850" s="189">
        <v>0</v>
      </c>
      <c r="T850" s="190">
        <f>S850*H850</f>
        <v>0</v>
      </c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191" t="s">
        <v>278</v>
      </c>
      <c r="AT850" s="191" t="s">
        <v>176</v>
      </c>
      <c r="AU850" s="191" t="s">
        <v>83</v>
      </c>
      <c r="AY850" s="19" t="s">
        <v>174</v>
      </c>
      <c r="BE850" s="192">
        <f>IF(N850="základní",J850,0)</f>
        <v>0</v>
      </c>
      <c r="BF850" s="192">
        <f>IF(N850="snížená",J850,0)</f>
        <v>0</v>
      </c>
      <c r="BG850" s="192">
        <f>IF(N850="zákl. přenesená",J850,0)</f>
        <v>0</v>
      </c>
      <c r="BH850" s="192">
        <f>IF(N850="sníž. přenesená",J850,0)</f>
        <v>0</v>
      </c>
      <c r="BI850" s="192">
        <f>IF(N850="nulová",J850,0)</f>
        <v>0</v>
      </c>
      <c r="BJ850" s="19" t="s">
        <v>81</v>
      </c>
      <c r="BK850" s="192">
        <f>ROUND(I850*H850,2)</f>
        <v>0</v>
      </c>
      <c r="BL850" s="19" t="s">
        <v>278</v>
      </c>
      <c r="BM850" s="191" t="s">
        <v>1183</v>
      </c>
    </row>
    <row r="851" s="2" customFormat="1">
      <c r="A851" s="38"/>
      <c r="B851" s="39"/>
      <c r="C851" s="38"/>
      <c r="D851" s="193" t="s">
        <v>183</v>
      </c>
      <c r="E851" s="38"/>
      <c r="F851" s="194" t="s">
        <v>1184</v>
      </c>
      <c r="G851" s="38"/>
      <c r="H851" s="38"/>
      <c r="I851" s="195"/>
      <c r="J851" s="38"/>
      <c r="K851" s="38"/>
      <c r="L851" s="39"/>
      <c r="M851" s="196"/>
      <c r="N851" s="197"/>
      <c r="O851" s="77"/>
      <c r="P851" s="77"/>
      <c r="Q851" s="77"/>
      <c r="R851" s="77"/>
      <c r="S851" s="77"/>
      <c r="T851" s="7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T851" s="19" t="s">
        <v>183</v>
      </c>
      <c r="AU851" s="19" t="s">
        <v>83</v>
      </c>
    </row>
    <row r="852" s="2" customFormat="1" ht="24.15" customHeight="1">
      <c r="A852" s="38"/>
      <c r="B852" s="179"/>
      <c r="C852" s="180" t="s">
        <v>1185</v>
      </c>
      <c r="D852" s="180" t="s">
        <v>176</v>
      </c>
      <c r="E852" s="181" t="s">
        <v>1186</v>
      </c>
      <c r="F852" s="182" t="s">
        <v>1187</v>
      </c>
      <c r="G852" s="183" t="s">
        <v>749</v>
      </c>
      <c r="H852" s="232"/>
      <c r="I852" s="185"/>
      <c r="J852" s="186">
        <f>ROUND(I852*H852,2)</f>
        <v>0</v>
      </c>
      <c r="K852" s="182" t="s">
        <v>180</v>
      </c>
      <c r="L852" s="39"/>
      <c r="M852" s="187" t="s">
        <v>1</v>
      </c>
      <c r="N852" s="188" t="s">
        <v>38</v>
      </c>
      <c r="O852" s="77"/>
      <c r="P852" s="189">
        <f>O852*H852</f>
        <v>0</v>
      </c>
      <c r="Q852" s="189">
        <v>0</v>
      </c>
      <c r="R852" s="189">
        <f>Q852*H852</f>
        <v>0</v>
      </c>
      <c r="S852" s="189">
        <v>0</v>
      </c>
      <c r="T852" s="190">
        <f>S852*H852</f>
        <v>0</v>
      </c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R852" s="191" t="s">
        <v>278</v>
      </c>
      <c r="AT852" s="191" t="s">
        <v>176</v>
      </c>
      <c r="AU852" s="191" t="s">
        <v>83</v>
      </c>
      <c r="AY852" s="19" t="s">
        <v>174</v>
      </c>
      <c r="BE852" s="192">
        <f>IF(N852="základní",J852,0)</f>
        <v>0</v>
      </c>
      <c r="BF852" s="192">
        <f>IF(N852="snížená",J852,0)</f>
        <v>0</v>
      </c>
      <c r="BG852" s="192">
        <f>IF(N852="zákl. přenesená",J852,0)</f>
        <v>0</v>
      </c>
      <c r="BH852" s="192">
        <f>IF(N852="sníž. přenesená",J852,0)</f>
        <v>0</v>
      </c>
      <c r="BI852" s="192">
        <f>IF(N852="nulová",J852,0)</f>
        <v>0</v>
      </c>
      <c r="BJ852" s="19" t="s">
        <v>81</v>
      </c>
      <c r="BK852" s="192">
        <f>ROUND(I852*H852,2)</f>
        <v>0</v>
      </c>
      <c r="BL852" s="19" t="s">
        <v>278</v>
      </c>
      <c r="BM852" s="191" t="s">
        <v>1188</v>
      </c>
    </row>
    <row r="853" s="2" customFormat="1">
      <c r="A853" s="38"/>
      <c r="B853" s="39"/>
      <c r="C853" s="38"/>
      <c r="D853" s="193" t="s">
        <v>183</v>
      </c>
      <c r="E853" s="38"/>
      <c r="F853" s="194" t="s">
        <v>1189</v>
      </c>
      <c r="G853" s="38"/>
      <c r="H853" s="38"/>
      <c r="I853" s="195"/>
      <c r="J853" s="38"/>
      <c r="K853" s="38"/>
      <c r="L853" s="39"/>
      <c r="M853" s="196"/>
      <c r="N853" s="197"/>
      <c r="O853" s="77"/>
      <c r="P853" s="77"/>
      <c r="Q853" s="77"/>
      <c r="R853" s="77"/>
      <c r="S853" s="77"/>
      <c r="T853" s="7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T853" s="19" t="s">
        <v>183</v>
      </c>
      <c r="AU853" s="19" t="s">
        <v>83</v>
      </c>
    </row>
    <row r="854" s="12" customFormat="1" ht="22.8" customHeight="1">
      <c r="A854" s="12"/>
      <c r="B854" s="166"/>
      <c r="C854" s="12"/>
      <c r="D854" s="167" t="s">
        <v>72</v>
      </c>
      <c r="E854" s="177" t="s">
        <v>1190</v>
      </c>
      <c r="F854" s="177" t="s">
        <v>1191</v>
      </c>
      <c r="G854" s="12"/>
      <c r="H854" s="12"/>
      <c r="I854" s="169"/>
      <c r="J854" s="178">
        <f>BK854</f>
        <v>0</v>
      </c>
      <c r="K854" s="12"/>
      <c r="L854" s="166"/>
      <c r="M854" s="171"/>
      <c r="N854" s="172"/>
      <c r="O854" s="172"/>
      <c r="P854" s="173">
        <f>SUM(P855:P862)</f>
        <v>0</v>
      </c>
      <c r="Q854" s="172"/>
      <c r="R854" s="173">
        <f>SUM(R855:R862)</f>
        <v>0.0520350984</v>
      </c>
      <c r="S854" s="172"/>
      <c r="T854" s="174">
        <f>SUM(T855:T862)</f>
        <v>0</v>
      </c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R854" s="167" t="s">
        <v>83</v>
      </c>
      <c r="AT854" s="175" t="s">
        <v>72</v>
      </c>
      <c r="AU854" s="175" t="s">
        <v>81</v>
      </c>
      <c r="AY854" s="167" t="s">
        <v>174</v>
      </c>
      <c r="BK854" s="176">
        <f>SUM(BK855:BK862)</f>
        <v>0</v>
      </c>
    </row>
    <row r="855" s="2" customFormat="1" ht="16.5" customHeight="1">
      <c r="A855" s="38"/>
      <c r="B855" s="179"/>
      <c r="C855" s="180" t="s">
        <v>1192</v>
      </c>
      <c r="D855" s="180" t="s">
        <v>176</v>
      </c>
      <c r="E855" s="181" t="s">
        <v>1193</v>
      </c>
      <c r="F855" s="182" t="s">
        <v>1194</v>
      </c>
      <c r="G855" s="183" t="s">
        <v>179</v>
      </c>
      <c r="H855" s="184">
        <v>62.707999999999998</v>
      </c>
      <c r="I855" s="185"/>
      <c r="J855" s="186">
        <f>ROUND(I855*H855,2)</f>
        <v>0</v>
      </c>
      <c r="K855" s="182" t="s">
        <v>180</v>
      </c>
      <c r="L855" s="39"/>
      <c r="M855" s="187" t="s">
        <v>1</v>
      </c>
      <c r="N855" s="188" t="s">
        <v>38</v>
      </c>
      <c r="O855" s="77"/>
      <c r="P855" s="189">
        <f>O855*H855</f>
        <v>0</v>
      </c>
      <c r="Q855" s="189">
        <v>0</v>
      </c>
      <c r="R855" s="189">
        <f>Q855*H855</f>
        <v>0</v>
      </c>
      <c r="S855" s="189">
        <v>0</v>
      </c>
      <c r="T855" s="190">
        <f>S855*H855</f>
        <v>0</v>
      </c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R855" s="191" t="s">
        <v>278</v>
      </c>
      <c r="AT855" s="191" t="s">
        <v>176</v>
      </c>
      <c r="AU855" s="191" t="s">
        <v>83</v>
      </c>
      <c r="AY855" s="19" t="s">
        <v>174</v>
      </c>
      <c r="BE855" s="192">
        <f>IF(N855="základní",J855,0)</f>
        <v>0</v>
      </c>
      <c r="BF855" s="192">
        <f>IF(N855="snížená",J855,0)</f>
        <v>0</v>
      </c>
      <c r="BG855" s="192">
        <f>IF(N855="zákl. přenesená",J855,0)</f>
        <v>0</v>
      </c>
      <c r="BH855" s="192">
        <f>IF(N855="sníž. přenesená",J855,0)</f>
        <v>0</v>
      </c>
      <c r="BI855" s="192">
        <f>IF(N855="nulová",J855,0)</f>
        <v>0</v>
      </c>
      <c r="BJ855" s="19" t="s">
        <v>81</v>
      </c>
      <c r="BK855" s="192">
        <f>ROUND(I855*H855,2)</f>
        <v>0</v>
      </c>
      <c r="BL855" s="19" t="s">
        <v>278</v>
      </c>
      <c r="BM855" s="191" t="s">
        <v>1195</v>
      </c>
    </row>
    <row r="856" s="2" customFormat="1">
      <c r="A856" s="38"/>
      <c r="B856" s="39"/>
      <c r="C856" s="38"/>
      <c r="D856" s="193" t="s">
        <v>183</v>
      </c>
      <c r="E856" s="38"/>
      <c r="F856" s="194" t="s">
        <v>1196</v>
      </c>
      <c r="G856" s="38"/>
      <c r="H856" s="38"/>
      <c r="I856" s="195"/>
      <c r="J856" s="38"/>
      <c r="K856" s="38"/>
      <c r="L856" s="39"/>
      <c r="M856" s="196"/>
      <c r="N856" s="197"/>
      <c r="O856" s="77"/>
      <c r="P856" s="77"/>
      <c r="Q856" s="77"/>
      <c r="R856" s="77"/>
      <c r="S856" s="77"/>
      <c r="T856" s="7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T856" s="19" t="s">
        <v>183</v>
      </c>
      <c r="AU856" s="19" t="s">
        <v>83</v>
      </c>
    </row>
    <row r="857" s="2" customFormat="1" ht="24.15" customHeight="1">
      <c r="A857" s="38"/>
      <c r="B857" s="179"/>
      <c r="C857" s="180" t="s">
        <v>1197</v>
      </c>
      <c r="D857" s="180" t="s">
        <v>176</v>
      </c>
      <c r="E857" s="181" t="s">
        <v>1198</v>
      </c>
      <c r="F857" s="182" t="s">
        <v>1199</v>
      </c>
      <c r="G857" s="183" t="s">
        <v>179</v>
      </c>
      <c r="H857" s="184">
        <v>62.707999999999998</v>
      </c>
      <c r="I857" s="185"/>
      <c r="J857" s="186">
        <f>ROUND(I857*H857,2)</f>
        <v>0</v>
      </c>
      <c r="K857" s="182" t="s">
        <v>180</v>
      </c>
      <c r="L857" s="39"/>
      <c r="M857" s="187" t="s">
        <v>1</v>
      </c>
      <c r="N857" s="188" t="s">
        <v>38</v>
      </c>
      <c r="O857" s="77"/>
      <c r="P857" s="189">
        <f>O857*H857</f>
        <v>0</v>
      </c>
      <c r="Q857" s="189">
        <v>0.000105</v>
      </c>
      <c r="R857" s="189">
        <f>Q857*H857</f>
        <v>0.0065843400000000002</v>
      </c>
      <c r="S857" s="189">
        <v>0</v>
      </c>
      <c r="T857" s="190">
        <f>S857*H857</f>
        <v>0</v>
      </c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R857" s="191" t="s">
        <v>278</v>
      </c>
      <c r="AT857" s="191" t="s">
        <v>176</v>
      </c>
      <c r="AU857" s="191" t="s">
        <v>83</v>
      </c>
      <c r="AY857" s="19" t="s">
        <v>174</v>
      </c>
      <c r="BE857" s="192">
        <f>IF(N857="základní",J857,0)</f>
        <v>0</v>
      </c>
      <c r="BF857" s="192">
        <f>IF(N857="snížená",J857,0)</f>
        <v>0</v>
      </c>
      <c r="BG857" s="192">
        <f>IF(N857="zákl. přenesená",J857,0)</f>
        <v>0</v>
      </c>
      <c r="BH857" s="192">
        <f>IF(N857="sníž. přenesená",J857,0)</f>
        <v>0</v>
      </c>
      <c r="BI857" s="192">
        <f>IF(N857="nulová",J857,0)</f>
        <v>0</v>
      </c>
      <c r="BJ857" s="19" t="s">
        <v>81</v>
      </c>
      <c r="BK857" s="192">
        <f>ROUND(I857*H857,2)</f>
        <v>0</v>
      </c>
      <c r="BL857" s="19" t="s">
        <v>278</v>
      </c>
      <c r="BM857" s="191" t="s">
        <v>1200</v>
      </c>
    </row>
    <row r="858" s="2" customFormat="1">
      <c r="A858" s="38"/>
      <c r="B858" s="39"/>
      <c r="C858" s="38"/>
      <c r="D858" s="193" t="s">
        <v>183</v>
      </c>
      <c r="E858" s="38"/>
      <c r="F858" s="194" t="s">
        <v>1201</v>
      </c>
      <c r="G858" s="38"/>
      <c r="H858" s="38"/>
      <c r="I858" s="195"/>
      <c r="J858" s="38"/>
      <c r="K858" s="38"/>
      <c r="L858" s="39"/>
      <c r="M858" s="196"/>
      <c r="N858" s="197"/>
      <c r="O858" s="77"/>
      <c r="P858" s="77"/>
      <c r="Q858" s="77"/>
      <c r="R858" s="77"/>
      <c r="S858" s="77"/>
      <c r="T858" s="7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T858" s="19" t="s">
        <v>183</v>
      </c>
      <c r="AU858" s="19" t="s">
        <v>83</v>
      </c>
    </row>
    <row r="859" s="2" customFormat="1" ht="24.15" customHeight="1">
      <c r="A859" s="38"/>
      <c r="B859" s="179"/>
      <c r="C859" s="180" t="s">
        <v>1202</v>
      </c>
      <c r="D859" s="180" t="s">
        <v>176</v>
      </c>
      <c r="E859" s="181" t="s">
        <v>1203</v>
      </c>
      <c r="F859" s="182" t="s">
        <v>1204</v>
      </c>
      <c r="G859" s="183" t="s">
        <v>179</v>
      </c>
      <c r="H859" s="184">
        <v>62.707999999999998</v>
      </c>
      <c r="I859" s="185"/>
      <c r="J859" s="186">
        <f>ROUND(I859*H859,2)</f>
        <v>0</v>
      </c>
      <c r="K859" s="182" t="s">
        <v>180</v>
      </c>
      <c r="L859" s="39"/>
      <c r="M859" s="187" t="s">
        <v>1</v>
      </c>
      <c r="N859" s="188" t="s">
        <v>38</v>
      </c>
      <c r="O859" s="77"/>
      <c r="P859" s="189">
        <f>O859*H859</f>
        <v>0</v>
      </c>
      <c r="Q859" s="189">
        <v>0.00072480000000000005</v>
      </c>
      <c r="R859" s="189">
        <f>Q859*H859</f>
        <v>0.045450758399999999</v>
      </c>
      <c r="S859" s="189">
        <v>0</v>
      </c>
      <c r="T859" s="190">
        <f>S859*H859</f>
        <v>0</v>
      </c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R859" s="191" t="s">
        <v>278</v>
      </c>
      <c r="AT859" s="191" t="s">
        <v>176</v>
      </c>
      <c r="AU859" s="191" t="s">
        <v>83</v>
      </c>
      <c r="AY859" s="19" t="s">
        <v>174</v>
      </c>
      <c r="BE859" s="192">
        <f>IF(N859="základní",J859,0)</f>
        <v>0</v>
      </c>
      <c r="BF859" s="192">
        <f>IF(N859="snížená",J859,0)</f>
        <v>0</v>
      </c>
      <c r="BG859" s="192">
        <f>IF(N859="zákl. přenesená",J859,0)</f>
        <v>0</v>
      </c>
      <c r="BH859" s="192">
        <f>IF(N859="sníž. přenesená",J859,0)</f>
        <v>0</v>
      </c>
      <c r="BI859" s="192">
        <f>IF(N859="nulová",J859,0)</f>
        <v>0</v>
      </c>
      <c r="BJ859" s="19" t="s">
        <v>81</v>
      </c>
      <c r="BK859" s="192">
        <f>ROUND(I859*H859,2)</f>
        <v>0</v>
      </c>
      <c r="BL859" s="19" t="s">
        <v>278</v>
      </c>
      <c r="BM859" s="191" t="s">
        <v>1205</v>
      </c>
    </row>
    <row r="860" s="2" customFormat="1">
      <c r="A860" s="38"/>
      <c r="B860" s="39"/>
      <c r="C860" s="38"/>
      <c r="D860" s="193" t="s">
        <v>183</v>
      </c>
      <c r="E860" s="38"/>
      <c r="F860" s="194" t="s">
        <v>1206</v>
      </c>
      <c r="G860" s="38"/>
      <c r="H860" s="38"/>
      <c r="I860" s="195"/>
      <c r="J860" s="38"/>
      <c r="K860" s="38"/>
      <c r="L860" s="39"/>
      <c r="M860" s="196"/>
      <c r="N860" s="197"/>
      <c r="O860" s="77"/>
      <c r="P860" s="77"/>
      <c r="Q860" s="77"/>
      <c r="R860" s="77"/>
      <c r="S860" s="77"/>
      <c r="T860" s="7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T860" s="19" t="s">
        <v>183</v>
      </c>
      <c r="AU860" s="19" t="s">
        <v>83</v>
      </c>
    </row>
    <row r="861" s="13" customFormat="1">
      <c r="A861" s="13"/>
      <c r="B861" s="198"/>
      <c r="C861" s="13"/>
      <c r="D861" s="193" t="s">
        <v>185</v>
      </c>
      <c r="E861" s="199" t="s">
        <v>1</v>
      </c>
      <c r="F861" s="200" t="s">
        <v>489</v>
      </c>
      <c r="G861" s="13"/>
      <c r="H861" s="201">
        <v>62.707999999999998</v>
      </c>
      <c r="I861" s="202"/>
      <c r="J861" s="13"/>
      <c r="K861" s="13"/>
      <c r="L861" s="198"/>
      <c r="M861" s="203"/>
      <c r="N861" s="204"/>
      <c r="O861" s="204"/>
      <c r="P861" s="204"/>
      <c r="Q861" s="204"/>
      <c r="R861" s="204"/>
      <c r="S861" s="204"/>
      <c r="T861" s="205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199" t="s">
        <v>185</v>
      </c>
      <c r="AU861" s="199" t="s">
        <v>83</v>
      </c>
      <c r="AV861" s="13" t="s">
        <v>83</v>
      </c>
      <c r="AW861" s="13" t="s">
        <v>30</v>
      </c>
      <c r="AX861" s="13" t="s">
        <v>73</v>
      </c>
      <c r="AY861" s="199" t="s">
        <v>174</v>
      </c>
    </row>
    <row r="862" s="14" customFormat="1">
      <c r="A862" s="14"/>
      <c r="B862" s="206"/>
      <c r="C862" s="14"/>
      <c r="D862" s="193" t="s">
        <v>185</v>
      </c>
      <c r="E862" s="207" t="s">
        <v>1</v>
      </c>
      <c r="F862" s="208" t="s">
        <v>199</v>
      </c>
      <c r="G862" s="14"/>
      <c r="H862" s="209">
        <v>62.707999999999998</v>
      </c>
      <c r="I862" s="210"/>
      <c r="J862" s="14"/>
      <c r="K862" s="14"/>
      <c r="L862" s="206"/>
      <c r="M862" s="211"/>
      <c r="N862" s="212"/>
      <c r="O862" s="212"/>
      <c r="P862" s="212"/>
      <c r="Q862" s="212"/>
      <c r="R862" s="212"/>
      <c r="S862" s="212"/>
      <c r="T862" s="213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07" t="s">
        <v>185</v>
      </c>
      <c r="AU862" s="207" t="s">
        <v>83</v>
      </c>
      <c r="AV862" s="14" t="s">
        <v>181</v>
      </c>
      <c r="AW862" s="14" t="s">
        <v>30</v>
      </c>
      <c r="AX862" s="14" t="s">
        <v>81</v>
      </c>
      <c r="AY862" s="207" t="s">
        <v>174</v>
      </c>
    </row>
    <row r="863" s="12" customFormat="1" ht="22.8" customHeight="1">
      <c r="A863" s="12"/>
      <c r="B863" s="166"/>
      <c r="C863" s="12"/>
      <c r="D863" s="167" t="s">
        <v>72</v>
      </c>
      <c r="E863" s="177" t="s">
        <v>1207</v>
      </c>
      <c r="F863" s="177" t="s">
        <v>1208</v>
      </c>
      <c r="G863" s="12"/>
      <c r="H863" s="12"/>
      <c r="I863" s="169"/>
      <c r="J863" s="178">
        <f>BK863</f>
        <v>0</v>
      </c>
      <c r="K863" s="12"/>
      <c r="L863" s="166"/>
      <c r="M863" s="171"/>
      <c r="N863" s="172"/>
      <c r="O863" s="172"/>
      <c r="P863" s="173">
        <f>SUM(P864:P900)</f>
        <v>0</v>
      </c>
      <c r="Q863" s="172"/>
      <c r="R863" s="173">
        <f>SUM(R864:R900)</f>
        <v>0.94809745400000001</v>
      </c>
      <c r="S863" s="172"/>
      <c r="T863" s="174">
        <f>SUM(T864:T900)</f>
        <v>0.20118986</v>
      </c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R863" s="167" t="s">
        <v>83</v>
      </c>
      <c r="AT863" s="175" t="s">
        <v>72</v>
      </c>
      <c r="AU863" s="175" t="s">
        <v>81</v>
      </c>
      <c r="AY863" s="167" t="s">
        <v>174</v>
      </c>
      <c r="BK863" s="176">
        <f>SUM(BK864:BK900)</f>
        <v>0</v>
      </c>
    </row>
    <row r="864" s="2" customFormat="1" ht="16.5" customHeight="1">
      <c r="A864" s="38"/>
      <c r="B864" s="179"/>
      <c r="C864" s="180" t="s">
        <v>1209</v>
      </c>
      <c r="D864" s="180" t="s">
        <v>176</v>
      </c>
      <c r="E864" s="181" t="s">
        <v>1210</v>
      </c>
      <c r="F864" s="182" t="s">
        <v>1211</v>
      </c>
      <c r="G864" s="183" t="s">
        <v>179</v>
      </c>
      <c r="H864" s="184">
        <v>633.476</v>
      </c>
      <c r="I864" s="185"/>
      <c r="J864" s="186">
        <f>ROUND(I864*H864,2)</f>
        <v>0</v>
      </c>
      <c r="K864" s="182" t="s">
        <v>180</v>
      </c>
      <c r="L864" s="39"/>
      <c r="M864" s="187" t="s">
        <v>1</v>
      </c>
      <c r="N864" s="188" t="s">
        <v>38</v>
      </c>
      <c r="O864" s="77"/>
      <c r="P864" s="189">
        <f>O864*H864</f>
        <v>0</v>
      </c>
      <c r="Q864" s="189">
        <v>0.001</v>
      </c>
      <c r="R864" s="189">
        <f>Q864*H864</f>
        <v>0.63347600000000004</v>
      </c>
      <c r="S864" s="189">
        <v>0.00031</v>
      </c>
      <c r="T864" s="190">
        <f>S864*H864</f>
        <v>0.19637756000000001</v>
      </c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R864" s="191" t="s">
        <v>278</v>
      </c>
      <c r="AT864" s="191" t="s">
        <v>176</v>
      </c>
      <c r="AU864" s="191" t="s">
        <v>83</v>
      </c>
      <c r="AY864" s="19" t="s">
        <v>174</v>
      </c>
      <c r="BE864" s="192">
        <f>IF(N864="základní",J864,0)</f>
        <v>0</v>
      </c>
      <c r="BF864" s="192">
        <f>IF(N864="snížená",J864,0)</f>
        <v>0</v>
      </c>
      <c r="BG864" s="192">
        <f>IF(N864="zákl. přenesená",J864,0)</f>
        <v>0</v>
      </c>
      <c r="BH864" s="192">
        <f>IF(N864="sníž. přenesená",J864,0)</f>
        <v>0</v>
      </c>
      <c r="BI864" s="192">
        <f>IF(N864="nulová",J864,0)</f>
        <v>0</v>
      </c>
      <c r="BJ864" s="19" t="s">
        <v>81</v>
      </c>
      <c r="BK864" s="192">
        <f>ROUND(I864*H864,2)</f>
        <v>0</v>
      </c>
      <c r="BL864" s="19" t="s">
        <v>278</v>
      </c>
      <c r="BM864" s="191" t="s">
        <v>1212</v>
      </c>
    </row>
    <row r="865" s="2" customFormat="1">
      <c r="A865" s="38"/>
      <c r="B865" s="39"/>
      <c r="C865" s="38"/>
      <c r="D865" s="193" t="s">
        <v>183</v>
      </c>
      <c r="E865" s="38"/>
      <c r="F865" s="194" t="s">
        <v>1213</v>
      </c>
      <c r="G865" s="38"/>
      <c r="H865" s="38"/>
      <c r="I865" s="195"/>
      <c r="J865" s="38"/>
      <c r="K865" s="38"/>
      <c r="L865" s="39"/>
      <c r="M865" s="196"/>
      <c r="N865" s="197"/>
      <c r="O865" s="77"/>
      <c r="P865" s="77"/>
      <c r="Q865" s="77"/>
      <c r="R865" s="77"/>
      <c r="S865" s="77"/>
      <c r="T865" s="7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T865" s="19" t="s">
        <v>183</v>
      </c>
      <c r="AU865" s="19" t="s">
        <v>83</v>
      </c>
    </row>
    <row r="866" s="2" customFormat="1" ht="16.5" customHeight="1">
      <c r="A866" s="38"/>
      <c r="B866" s="179"/>
      <c r="C866" s="180" t="s">
        <v>1214</v>
      </c>
      <c r="D866" s="180" t="s">
        <v>176</v>
      </c>
      <c r="E866" s="181" t="s">
        <v>1215</v>
      </c>
      <c r="F866" s="182" t="s">
        <v>1216</v>
      </c>
      <c r="G866" s="183" t="s">
        <v>179</v>
      </c>
      <c r="H866" s="184">
        <v>140.41</v>
      </c>
      <c r="I866" s="185"/>
      <c r="J866" s="186">
        <f>ROUND(I866*H866,2)</f>
        <v>0</v>
      </c>
      <c r="K866" s="182" t="s">
        <v>180</v>
      </c>
      <c r="L866" s="39"/>
      <c r="M866" s="187" t="s">
        <v>1</v>
      </c>
      <c r="N866" s="188" t="s">
        <v>38</v>
      </c>
      <c r="O866" s="77"/>
      <c r="P866" s="189">
        <f>O866*H866</f>
        <v>0</v>
      </c>
      <c r="Q866" s="189">
        <v>0</v>
      </c>
      <c r="R866" s="189">
        <f>Q866*H866</f>
        <v>0</v>
      </c>
      <c r="S866" s="189">
        <v>3.0000000000000001E-05</v>
      </c>
      <c r="T866" s="190">
        <f>S866*H866</f>
        <v>0.0042123000000000004</v>
      </c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R866" s="191" t="s">
        <v>278</v>
      </c>
      <c r="AT866" s="191" t="s">
        <v>176</v>
      </c>
      <c r="AU866" s="191" t="s">
        <v>83</v>
      </c>
      <c r="AY866" s="19" t="s">
        <v>174</v>
      </c>
      <c r="BE866" s="192">
        <f>IF(N866="základní",J866,0)</f>
        <v>0</v>
      </c>
      <c r="BF866" s="192">
        <f>IF(N866="snížená",J866,0)</f>
        <v>0</v>
      </c>
      <c r="BG866" s="192">
        <f>IF(N866="zákl. přenesená",J866,0)</f>
        <v>0</v>
      </c>
      <c r="BH866" s="192">
        <f>IF(N866="sníž. přenesená",J866,0)</f>
        <v>0</v>
      </c>
      <c r="BI866" s="192">
        <f>IF(N866="nulová",J866,0)</f>
        <v>0</v>
      </c>
      <c r="BJ866" s="19" t="s">
        <v>81</v>
      </c>
      <c r="BK866" s="192">
        <f>ROUND(I866*H866,2)</f>
        <v>0</v>
      </c>
      <c r="BL866" s="19" t="s">
        <v>278</v>
      </c>
      <c r="BM866" s="191" t="s">
        <v>1217</v>
      </c>
    </row>
    <row r="867" s="2" customFormat="1">
      <c r="A867" s="38"/>
      <c r="B867" s="39"/>
      <c r="C867" s="38"/>
      <c r="D867" s="193" t="s">
        <v>183</v>
      </c>
      <c r="E867" s="38"/>
      <c r="F867" s="194" t="s">
        <v>1218</v>
      </c>
      <c r="G867" s="38"/>
      <c r="H867" s="38"/>
      <c r="I867" s="195"/>
      <c r="J867" s="38"/>
      <c r="K867" s="38"/>
      <c r="L867" s="39"/>
      <c r="M867" s="196"/>
      <c r="N867" s="197"/>
      <c r="O867" s="77"/>
      <c r="P867" s="77"/>
      <c r="Q867" s="77"/>
      <c r="R867" s="77"/>
      <c r="S867" s="77"/>
      <c r="T867" s="7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T867" s="19" t="s">
        <v>183</v>
      </c>
      <c r="AU867" s="19" t="s">
        <v>83</v>
      </c>
    </row>
    <row r="868" s="13" customFormat="1">
      <c r="A868" s="13"/>
      <c r="B868" s="198"/>
      <c r="C868" s="13"/>
      <c r="D868" s="193" t="s">
        <v>185</v>
      </c>
      <c r="E868" s="199" t="s">
        <v>1</v>
      </c>
      <c r="F868" s="200" t="s">
        <v>1219</v>
      </c>
      <c r="G868" s="13"/>
      <c r="H868" s="201">
        <v>40.340000000000003</v>
      </c>
      <c r="I868" s="202"/>
      <c r="J868" s="13"/>
      <c r="K868" s="13"/>
      <c r="L868" s="198"/>
      <c r="M868" s="203"/>
      <c r="N868" s="204"/>
      <c r="O868" s="204"/>
      <c r="P868" s="204"/>
      <c r="Q868" s="204"/>
      <c r="R868" s="204"/>
      <c r="S868" s="204"/>
      <c r="T868" s="205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199" t="s">
        <v>185</v>
      </c>
      <c r="AU868" s="199" t="s">
        <v>83</v>
      </c>
      <c r="AV868" s="13" t="s">
        <v>83</v>
      </c>
      <c r="AW868" s="13" t="s">
        <v>30</v>
      </c>
      <c r="AX868" s="13" t="s">
        <v>73</v>
      </c>
      <c r="AY868" s="199" t="s">
        <v>174</v>
      </c>
    </row>
    <row r="869" s="13" customFormat="1">
      <c r="A869" s="13"/>
      <c r="B869" s="198"/>
      <c r="C869" s="13"/>
      <c r="D869" s="193" t="s">
        <v>185</v>
      </c>
      <c r="E869" s="199" t="s">
        <v>1</v>
      </c>
      <c r="F869" s="200" t="s">
        <v>1220</v>
      </c>
      <c r="G869" s="13"/>
      <c r="H869" s="201">
        <v>19.530000000000001</v>
      </c>
      <c r="I869" s="202"/>
      <c r="J869" s="13"/>
      <c r="K869" s="13"/>
      <c r="L869" s="198"/>
      <c r="M869" s="203"/>
      <c r="N869" s="204"/>
      <c r="O869" s="204"/>
      <c r="P869" s="204"/>
      <c r="Q869" s="204"/>
      <c r="R869" s="204"/>
      <c r="S869" s="204"/>
      <c r="T869" s="205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199" t="s">
        <v>185</v>
      </c>
      <c r="AU869" s="199" t="s">
        <v>83</v>
      </c>
      <c r="AV869" s="13" t="s">
        <v>83</v>
      </c>
      <c r="AW869" s="13" t="s">
        <v>30</v>
      </c>
      <c r="AX869" s="13" t="s">
        <v>73</v>
      </c>
      <c r="AY869" s="199" t="s">
        <v>174</v>
      </c>
    </row>
    <row r="870" s="13" customFormat="1">
      <c r="A870" s="13"/>
      <c r="B870" s="198"/>
      <c r="C870" s="13"/>
      <c r="D870" s="193" t="s">
        <v>185</v>
      </c>
      <c r="E870" s="199" t="s">
        <v>1</v>
      </c>
      <c r="F870" s="200" t="s">
        <v>1221</v>
      </c>
      <c r="G870" s="13"/>
      <c r="H870" s="201">
        <v>20.050000000000001</v>
      </c>
      <c r="I870" s="202"/>
      <c r="J870" s="13"/>
      <c r="K870" s="13"/>
      <c r="L870" s="198"/>
      <c r="M870" s="203"/>
      <c r="N870" s="204"/>
      <c r="O870" s="204"/>
      <c r="P870" s="204"/>
      <c r="Q870" s="204"/>
      <c r="R870" s="204"/>
      <c r="S870" s="204"/>
      <c r="T870" s="205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199" t="s">
        <v>185</v>
      </c>
      <c r="AU870" s="199" t="s">
        <v>83</v>
      </c>
      <c r="AV870" s="13" t="s">
        <v>83</v>
      </c>
      <c r="AW870" s="13" t="s">
        <v>30</v>
      </c>
      <c r="AX870" s="13" t="s">
        <v>73</v>
      </c>
      <c r="AY870" s="199" t="s">
        <v>174</v>
      </c>
    </row>
    <row r="871" s="13" customFormat="1">
      <c r="A871" s="13"/>
      <c r="B871" s="198"/>
      <c r="C871" s="13"/>
      <c r="D871" s="193" t="s">
        <v>185</v>
      </c>
      <c r="E871" s="199" t="s">
        <v>1</v>
      </c>
      <c r="F871" s="200" t="s">
        <v>1222</v>
      </c>
      <c r="G871" s="13"/>
      <c r="H871" s="201">
        <v>29.879999999999999</v>
      </c>
      <c r="I871" s="202"/>
      <c r="J871" s="13"/>
      <c r="K871" s="13"/>
      <c r="L871" s="198"/>
      <c r="M871" s="203"/>
      <c r="N871" s="204"/>
      <c r="O871" s="204"/>
      <c r="P871" s="204"/>
      <c r="Q871" s="204"/>
      <c r="R871" s="204"/>
      <c r="S871" s="204"/>
      <c r="T871" s="205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199" t="s">
        <v>185</v>
      </c>
      <c r="AU871" s="199" t="s">
        <v>83</v>
      </c>
      <c r="AV871" s="13" t="s">
        <v>83</v>
      </c>
      <c r="AW871" s="13" t="s">
        <v>30</v>
      </c>
      <c r="AX871" s="13" t="s">
        <v>73</v>
      </c>
      <c r="AY871" s="199" t="s">
        <v>174</v>
      </c>
    </row>
    <row r="872" s="13" customFormat="1">
      <c r="A872" s="13"/>
      <c r="B872" s="198"/>
      <c r="C872" s="13"/>
      <c r="D872" s="193" t="s">
        <v>185</v>
      </c>
      <c r="E872" s="199" t="s">
        <v>1</v>
      </c>
      <c r="F872" s="200" t="s">
        <v>1223</v>
      </c>
      <c r="G872" s="13"/>
      <c r="H872" s="201">
        <v>30.609999999999999</v>
      </c>
      <c r="I872" s="202"/>
      <c r="J872" s="13"/>
      <c r="K872" s="13"/>
      <c r="L872" s="198"/>
      <c r="M872" s="203"/>
      <c r="N872" s="204"/>
      <c r="O872" s="204"/>
      <c r="P872" s="204"/>
      <c r="Q872" s="204"/>
      <c r="R872" s="204"/>
      <c r="S872" s="204"/>
      <c r="T872" s="205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199" t="s">
        <v>185</v>
      </c>
      <c r="AU872" s="199" t="s">
        <v>83</v>
      </c>
      <c r="AV872" s="13" t="s">
        <v>83</v>
      </c>
      <c r="AW872" s="13" t="s">
        <v>30</v>
      </c>
      <c r="AX872" s="13" t="s">
        <v>73</v>
      </c>
      <c r="AY872" s="199" t="s">
        <v>174</v>
      </c>
    </row>
    <row r="873" s="14" customFormat="1">
      <c r="A873" s="14"/>
      <c r="B873" s="206"/>
      <c r="C873" s="14"/>
      <c r="D873" s="193" t="s">
        <v>185</v>
      </c>
      <c r="E873" s="207" t="s">
        <v>1</v>
      </c>
      <c r="F873" s="208" t="s">
        <v>199</v>
      </c>
      <c r="G873" s="14"/>
      <c r="H873" s="209">
        <v>140.41</v>
      </c>
      <c r="I873" s="210"/>
      <c r="J873" s="14"/>
      <c r="K873" s="14"/>
      <c r="L873" s="206"/>
      <c r="M873" s="211"/>
      <c r="N873" s="212"/>
      <c r="O873" s="212"/>
      <c r="P873" s="212"/>
      <c r="Q873" s="212"/>
      <c r="R873" s="212"/>
      <c r="S873" s="212"/>
      <c r="T873" s="213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07" t="s">
        <v>185</v>
      </c>
      <c r="AU873" s="207" t="s">
        <v>83</v>
      </c>
      <c r="AV873" s="14" t="s">
        <v>181</v>
      </c>
      <c r="AW873" s="14" t="s">
        <v>30</v>
      </c>
      <c r="AX873" s="14" t="s">
        <v>81</v>
      </c>
      <c r="AY873" s="207" t="s">
        <v>174</v>
      </c>
    </row>
    <row r="874" s="2" customFormat="1" ht="16.5" customHeight="1">
      <c r="A874" s="38"/>
      <c r="B874" s="179"/>
      <c r="C874" s="221" t="s">
        <v>1224</v>
      </c>
      <c r="D874" s="221" t="s">
        <v>446</v>
      </c>
      <c r="E874" s="222" t="s">
        <v>1225</v>
      </c>
      <c r="F874" s="223" t="s">
        <v>1226</v>
      </c>
      <c r="G874" s="224" t="s">
        <v>179</v>
      </c>
      <c r="H874" s="225">
        <v>147.43100000000001</v>
      </c>
      <c r="I874" s="226"/>
      <c r="J874" s="227">
        <f>ROUND(I874*H874,2)</f>
        <v>0</v>
      </c>
      <c r="K874" s="223" t="s">
        <v>180</v>
      </c>
      <c r="L874" s="228"/>
      <c r="M874" s="229" t="s">
        <v>1</v>
      </c>
      <c r="N874" s="230" t="s">
        <v>38</v>
      </c>
      <c r="O874" s="77"/>
      <c r="P874" s="189">
        <f>O874*H874</f>
        <v>0</v>
      </c>
      <c r="Q874" s="189">
        <v>1.0000000000000001E-05</v>
      </c>
      <c r="R874" s="189">
        <f>Q874*H874</f>
        <v>0.0014743100000000002</v>
      </c>
      <c r="S874" s="189">
        <v>0</v>
      </c>
      <c r="T874" s="190">
        <f>S874*H874</f>
        <v>0</v>
      </c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R874" s="191" t="s">
        <v>382</v>
      </c>
      <c r="AT874" s="191" t="s">
        <v>446</v>
      </c>
      <c r="AU874" s="191" t="s">
        <v>83</v>
      </c>
      <c r="AY874" s="19" t="s">
        <v>174</v>
      </c>
      <c r="BE874" s="192">
        <f>IF(N874="základní",J874,0)</f>
        <v>0</v>
      </c>
      <c r="BF874" s="192">
        <f>IF(N874="snížená",J874,0)</f>
        <v>0</v>
      </c>
      <c r="BG874" s="192">
        <f>IF(N874="zákl. přenesená",J874,0)</f>
        <v>0</v>
      </c>
      <c r="BH874" s="192">
        <f>IF(N874="sníž. přenesená",J874,0)</f>
        <v>0</v>
      </c>
      <c r="BI874" s="192">
        <f>IF(N874="nulová",J874,0)</f>
        <v>0</v>
      </c>
      <c r="BJ874" s="19" t="s">
        <v>81</v>
      </c>
      <c r="BK874" s="192">
        <f>ROUND(I874*H874,2)</f>
        <v>0</v>
      </c>
      <c r="BL874" s="19" t="s">
        <v>278</v>
      </c>
      <c r="BM874" s="191" t="s">
        <v>1227</v>
      </c>
    </row>
    <row r="875" s="2" customFormat="1">
      <c r="A875" s="38"/>
      <c r="B875" s="39"/>
      <c r="C875" s="38"/>
      <c r="D875" s="193" t="s">
        <v>183</v>
      </c>
      <c r="E875" s="38"/>
      <c r="F875" s="194" t="s">
        <v>1226</v>
      </c>
      <c r="G875" s="38"/>
      <c r="H875" s="38"/>
      <c r="I875" s="195"/>
      <c r="J875" s="38"/>
      <c r="K875" s="38"/>
      <c r="L875" s="39"/>
      <c r="M875" s="196"/>
      <c r="N875" s="197"/>
      <c r="O875" s="77"/>
      <c r="P875" s="77"/>
      <c r="Q875" s="77"/>
      <c r="R875" s="77"/>
      <c r="S875" s="77"/>
      <c r="T875" s="7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T875" s="19" t="s">
        <v>183</v>
      </c>
      <c r="AU875" s="19" t="s">
        <v>83</v>
      </c>
    </row>
    <row r="876" s="13" customFormat="1">
      <c r="A876" s="13"/>
      <c r="B876" s="198"/>
      <c r="C876" s="13"/>
      <c r="D876" s="193" t="s">
        <v>185</v>
      </c>
      <c r="E876" s="13"/>
      <c r="F876" s="200" t="s">
        <v>1228</v>
      </c>
      <c r="G876" s="13"/>
      <c r="H876" s="201">
        <v>147.43100000000001</v>
      </c>
      <c r="I876" s="202"/>
      <c r="J876" s="13"/>
      <c r="K876" s="13"/>
      <c r="L876" s="198"/>
      <c r="M876" s="203"/>
      <c r="N876" s="204"/>
      <c r="O876" s="204"/>
      <c r="P876" s="204"/>
      <c r="Q876" s="204"/>
      <c r="R876" s="204"/>
      <c r="S876" s="204"/>
      <c r="T876" s="205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199" t="s">
        <v>185</v>
      </c>
      <c r="AU876" s="199" t="s">
        <v>83</v>
      </c>
      <c r="AV876" s="13" t="s">
        <v>83</v>
      </c>
      <c r="AW876" s="13" t="s">
        <v>3</v>
      </c>
      <c r="AX876" s="13" t="s">
        <v>81</v>
      </c>
      <c r="AY876" s="199" t="s">
        <v>174</v>
      </c>
    </row>
    <row r="877" s="2" customFormat="1" ht="21.75" customHeight="1">
      <c r="A877" s="38"/>
      <c r="B877" s="179"/>
      <c r="C877" s="180" t="s">
        <v>1229</v>
      </c>
      <c r="D877" s="180" t="s">
        <v>176</v>
      </c>
      <c r="E877" s="181" t="s">
        <v>1230</v>
      </c>
      <c r="F877" s="182" t="s">
        <v>1231</v>
      </c>
      <c r="G877" s="183" t="s">
        <v>179</v>
      </c>
      <c r="H877" s="184">
        <v>20</v>
      </c>
      <c r="I877" s="185"/>
      <c r="J877" s="186">
        <f>ROUND(I877*H877,2)</f>
        <v>0</v>
      </c>
      <c r="K877" s="182" t="s">
        <v>180</v>
      </c>
      <c r="L877" s="39"/>
      <c r="M877" s="187" t="s">
        <v>1</v>
      </c>
      <c r="N877" s="188" t="s">
        <v>38</v>
      </c>
      <c r="O877" s="77"/>
      <c r="P877" s="189">
        <f>O877*H877</f>
        <v>0</v>
      </c>
      <c r="Q877" s="189">
        <v>0</v>
      </c>
      <c r="R877" s="189">
        <f>Q877*H877</f>
        <v>0</v>
      </c>
      <c r="S877" s="189">
        <v>3.0000000000000001E-05</v>
      </c>
      <c r="T877" s="190">
        <f>S877*H877</f>
        <v>0.00060000000000000006</v>
      </c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R877" s="191" t="s">
        <v>278</v>
      </c>
      <c r="AT877" s="191" t="s">
        <v>176</v>
      </c>
      <c r="AU877" s="191" t="s">
        <v>83</v>
      </c>
      <c r="AY877" s="19" t="s">
        <v>174</v>
      </c>
      <c r="BE877" s="192">
        <f>IF(N877="základní",J877,0)</f>
        <v>0</v>
      </c>
      <c r="BF877" s="192">
        <f>IF(N877="snížená",J877,0)</f>
        <v>0</v>
      </c>
      <c r="BG877" s="192">
        <f>IF(N877="zákl. přenesená",J877,0)</f>
        <v>0</v>
      </c>
      <c r="BH877" s="192">
        <f>IF(N877="sníž. přenesená",J877,0)</f>
        <v>0</v>
      </c>
      <c r="BI877" s="192">
        <f>IF(N877="nulová",J877,0)</f>
        <v>0</v>
      </c>
      <c r="BJ877" s="19" t="s">
        <v>81</v>
      </c>
      <c r="BK877" s="192">
        <f>ROUND(I877*H877,2)</f>
        <v>0</v>
      </c>
      <c r="BL877" s="19" t="s">
        <v>278</v>
      </c>
      <c r="BM877" s="191" t="s">
        <v>1232</v>
      </c>
    </row>
    <row r="878" s="2" customFormat="1">
      <c r="A878" s="38"/>
      <c r="B878" s="39"/>
      <c r="C878" s="38"/>
      <c r="D878" s="193" t="s">
        <v>183</v>
      </c>
      <c r="E878" s="38"/>
      <c r="F878" s="194" t="s">
        <v>1233</v>
      </c>
      <c r="G878" s="38"/>
      <c r="H878" s="38"/>
      <c r="I878" s="195"/>
      <c r="J878" s="38"/>
      <c r="K878" s="38"/>
      <c r="L878" s="39"/>
      <c r="M878" s="196"/>
      <c r="N878" s="197"/>
      <c r="O878" s="77"/>
      <c r="P878" s="77"/>
      <c r="Q878" s="77"/>
      <c r="R878" s="77"/>
      <c r="S878" s="77"/>
      <c r="T878" s="7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T878" s="19" t="s">
        <v>183</v>
      </c>
      <c r="AU878" s="19" t="s">
        <v>83</v>
      </c>
    </row>
    <row r="879" s="13" customFormat="1">
      <c r="A879" s="13"/>
      <c r="B879" s="198"/>
      <c r="C879" s="13"/>
      <c r="D879" s="193" t="s">
        <v>185</v>
      </c>
      <c r="E879" s="199" t="s">
        <v>1</v>
      </c>
      <c r="F879" s="200" t="s">
        <v>1234</v>
      </c>
      <c r="G879" s="13"/>
      <c r="H879" s="201">
        <v>20</v>
      </c>
      <c r="I879" s="202"/>
      <c r="J879" s="13"/>
      <c r="K879" s="13"/>
      <c r="L879" s="198"/>
      <c r="M879" s="203"/>
      <c r="N879" s="204"/>
      <c r="O879" s="204"/>
      <c r="P879" s="204"/>
      <c r="Q879" s="204"/>
      <c r="R879" s="204"/>
      <c r="S879" s="204"/>
      <c r="T879" s="205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199" t="s">
        <v>185</v>
      </c>
      <c r="AU879" s="199" t="s">
        <v>83</v>
      </c>
      <c r="AV879" s="13" t="s">
        <v>83</v>
      </c>
      <c r="AW879" s="13" t="s">
        <v>30</v>
      </c>
      <c r="AX879" s="13" t="s">
        <v>81</v>
      </c>
      <c r="AY879" s="199" t="s">
        <v>174</v>
      </c>
    </row>
    <row r="880" s="2" customFormat="1" ht="16.5" customHeight="1">
      <c r="A880" s="38"/>
      <c r="B880" s="179"/>
      <c r="C880" s="221" t="s">
        <v>1235</v>
      </c>
      <c r="D880" s="221" t="s">
        <v>446</v>
      </c>
      <c r="E880" s="222" t="s">
        <v>1225</v>
      </c>
      <c r="F880" s="223" t="s">
        <v>1226</v>
      </c>
      <c r="G880" s="224" t="s">
        <v>179</v>
      </c>
      <c r="H880" s="225">
        <v>21</v>
      </c>
      <c r="I880" s="226"/>
      <c r="J880" s="227">
        <f>ROUND(I880*H880,2)</f>
        <v>0</v>
      </c>
      <c r="K880" s="223" t="s">
        <v>180</v>
      </c>
      <c r="L880" s="228"/>
      <c r="M880" s="229" t="s">
        <v>1</v>
      </c>
      <c r="N880" s="230" t="s">
        <v>38</v>
      </c>
      <c r="O880" s="77"/>
      <c r="P880" s="189">
        <f>O880*H880</f>
        <v>0</v>
      </c>
      <c r="Q880" s="189">
        <v>1.0000000000000001E-05</v>
      </c>
      <c r="R880" s="189">
        <f>Q880*H880</f>
        <v>0.00021000000000000001</v>
      </c>
      <c r="S880" s="189">
        <v>0</v>
      </c>
      <c r="T880" s="190">
        <f>S880*H880</f>
        <v>0</v>
      </c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191" t="s">
        <v>382</v>
      </c>
      <c r="AT880" s="191" t="s">
        <v>446</v>
      </c>
      <c r="AU880" s="191" t="s">
        <v>83</v>
      </c>
      <c r="AY880" s="19" t="s">
        <v>174</v>
      </c>
      <c r="BE880" s="192">
        <f>IF(N880="základní",J880,0)</f>
        <v>0</v>
      </c>
      <c r="BF880" s="192">
        <f>IF(N880="snížená",J880,0)</f>
        <v>0</v>
      </c>
      <c r="BG880" s="192">
        <f>IF(N880="zákl. přenesená",J880,0)</f>
        <v>0</v>
      </c>
      <c r="BH880" s="192">
        <f>IF(N880="sníž. přenesená",J880,0)</f>
        <v>0</v>
      </c>
      <c r="BI880" s="192">
        <f>IF(N880="nulová",J880,0)</f>
        <v>0</v>
      </c>
      <c r="BJ880" s="19" t="s">
        <v>81</v>
      </c>
      <c r="BK880" s="192">
        <f>ROUND(I880*H880,2)</f>
        <v>0</v>
      </c>
      <c r="BL880" s="19" t="s">
        <v>278</v>
      </c>
      <c r="BM880" s="191" t="s">
        <v>1236</v>
      </c>
    </row>
    <row r="881" s="2" customFormat="1">
      <c r="A881" s="38"/>
      <c r="B881" s="39"/>
      <c r="C881" s="38"/>
      <c r="D881" s="193" t="s">
        <v>183</v>
      </c>
      <c r="E881" s="38"/>
      <c r="F881" s="194" t="s">
        <v>1226</v>
      </c>
      <c r="G881" s="38"/>
      <c r="H881" s="38"/>
      <c r="I881" s="195"/>
      <c r="J881" s="38"/>
      <c r="K881" s="38"/>
      <c r="L881" s="39"/>
      <c r="M881" s="196"/>
      <c r="N881" s="197"/>
      <c r="O881" s="77"/>
      <c r="P881" s="77"/>
      <c r="Q881" s="77"/>
      <c r="R881" s="77"/>
      <c r="S881" s="77"/>
      <c r="T881" s="7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T881" s="19" t="s">
        <v>183</v>
      </c>
      <c r="AU881" s="19" t="s">
        <v>83</v>
      </c>
    </row>
    <row r="882" s="13" customFormat="1">
      <c r="A882" s="13"/>
      <c r="B882" s="198"/>
      <c r="C882" s="13"/>
      <c r="D882" s="193" t="s">
        <v>185</v>
      </c>
      <c r="E882" s="13"/>
      <c r="F882" s="200" t="s">
        <v>1237</v>
      </c>
      <c r="G882" s="13"/>
      <c r="H882" s="201">
        <v>21</v>
      </c>
      <c r="I882" s="202"/>
      <c r="J882" s="13"/>
      <c r="K882" s="13"/>
      <c r="L882" s="198"/>
      <c r="M882" s="203"/>
      <c r="N882" s="204"/>
      <c r="O882" s="204"/>
      <c r="P882" s="204"/>
      <c r="Q882" s="204"/>
      <c r="R882" s="204"/>
      <c r="S882" s="204"/>
      <c r="T882" s="205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199" t="s">
        <v>185</v>
      </c>
      <c r="AU882" s="199" t="s">
        <v>83</v>
      </c>
      <c r="AV882" s="13" t="s">
        <v>83</v>
      </c>
      <c r="AW882" s="13" t="s">
        <v>3</v>
      </c>
      <c r="AX882" s="13" t="s">
        <v>81</v>
      </c>
      <c r="AY882" s="199" t="s">
        <v>174</v>
      </c>
    </row>
    <row r="883" s="2" customFormat="1" ht="24.15" customHeight="1">
      <c r="A883" s="38"/>
      <c r="B883" s="179"/>
      <c r="C883" s="180" t="s">
        <v>1238</v>
      </c>
      <c r="D883" s="180" t="s">
        <v>176</v>
      </c>
      <c r="E883" s="181" t="s">
        <v>1239</v>
      </c>
      <c r="F883" s="182" t="s">
        <v>1240</v>
      </c>
      <c r="G883" s="183" t="s">
        <v>179</v>
      </c>
      <c r="H883" s="184">
        <v>633.476</v>
      </c>
      <c r="I883" s="185"/>
      <c r="J883" s="186">
        <f>ROUND(I883*H883,2)</f>
        <v>0</v>
      </c>
      <c r="K883" s="182" t="s">
        <v>180</v>
      </c>
      <c r="L883" s="39"/>
      <c r="M883" s="187" t="s">
        <v>1</v>
      </c>
      <c r="N883" s="188" t="s">
        <v>38</v>
      </c>
      <c r="O883" s="77"/>
      <c r="P883" s="189">
        <f>O883*H883</f>
        <v>0</v>
      </c>
      <c r="Q883" s="189">
        <v>0.00020799999999999999</v>
      </c>
      <c r="R883" s="189">
        <f>Q883*H883</f>
        <v>0.13176300799999999</v>
      </c>
      <c r="S883" s="189">
        <v>0</v>
      </c>
      <c r="T883" s="190">
        <f>S883*H883</f>
        <v>0</v>
      </c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R883" s="191" t="s">
        <v>278</v>
      </c>
      <c r="AT883" s="191" t="s">
        <v>176</v>
      </c>
      <c r="AU883" s="191" t="s">
        <v>83</v>
      </c>
      <c r="AY883" s="19" t="s">
        <v>174</v>
      </c>
      <c r="BE883" s="192">
        <f>IF(N883="základní",J883,0)</f>
        <v>0</v>
      </c>
      <c r="BF883" s="192">
        <f>IF(N883="snížená",J883,0)</f>
        <v>0</v>
      </c>
      <c r="BG883" s="192">
        <f>IF(N883="zákl. přenesená",J883,0)</f>
        <v>0</v>
      </c>
      <c r="BH883" s="192">
        <f>IF(N883="sníž. přenesená",J883,0)</f>
        <v>0</v>
      </c>
      <c r="BI883" s="192">
        <f>IF(N883="nulová",J883,0)</f>
        <v>0</v>
      </c>
      <c r="BJ883" s="19" t="s">
        <v>81</v>
      </c>
      <c r="BK883" s="192">
        <f>ROUND(I883*H883,2)</f>
        <v>0</v>
      </c>
      <c r="BL883" s="19" t="s">
        <v>278</v>
      </c>
      <c r="BM883" s="191" t="s">
        <v>1241</v>
      </c>
    </row>
    <row r="884" s="2" customFormat="1">
      <c r="A884" s="38"/>
      <c r="B884" s="39"/>
      <c r="C884" s="38"/>
      <c r="D884" s="193" t="s">
        <v>183</v>
      </c>
      <c r="E884" s="38"/>
      <c r="F884" s="194" t="s">
        <v>1242</v>
      </c>
      <c r="G884" s="38"/>
      <c r="H884" s="38"/>
      <c r="I884" s="195"/>
      <c r="J884" s="38"/>
      <c r="K884" s="38"/>
      <c r="L884" s="39"/>
      <c r="M884" s="196"/>
      <c r="N884" s="197"/>
      <c r="O884" s="77"/>
      <c r="P884" s="77"/>
      <c r="Q884" s="77"/>
      <c r="R884" s="77"/>
      <c r="S884" s="77"/>
      <c r="T884" s="7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T884" s="19" t="s">
        <v>183</v>
      </c>
      <c r="AU884" s="19" t="s">
        <v>83</v>
      </c>
    </row>
    <row r="885" s="2" customFormat="1" ht="24.15" customHeight="1">
      <c r="A885" s="38"/>
      <c r="B885" s="179"/>
      <c r="C885" s="180" t="s">
        <v>1243</v>
      </c>
      <c r="D885" s="180" t="s">
        <v>176</v>
      </c>
      <c r="E885" s="181" t="s">
        <v>1244</v>
      </c>
      <c r="F885" s="182" t="s">
        <v>1245</v>
      </c>
      <c r="G885" s="183" t="s">
        <v>179</v>
      </c>
      <c r="H885" s="184">
        <v>633.476</v>
      </c>
      <c r="I885" s="185"/>
      <c r="J885" s="186">
        <f>ROUND(I885*H885,2)</f>
        <v>0</v>
      </c>
      <c r="K885" s="182" t="s">
        <v>180</v>
      </c>
      <c r="L885" s="39"/>
      <c r="M885" s="187" t="s">
        <v>1</v>
      </c>
      <c r="N885" s="188" t="s">
        <v>38</v>
      </c>
      <c r="O885" s="77"/>
      <c r="P885" s="189">
        <f>O885*H885</f>
        <v>0</v>
      </c>
      <c r="Q885" s="189">
        <v>0.00028600000000000001</v>
      </c>
      <c r="R885" s="189">
        <f>Q885*H885</f>
        <v>0.18117413600000001</v>
      </c>
      <c r="S885" s="189">
        <v>0</v>
      </c>
      <c r="T885" s="190">
        <f>S885*H885</f>
        <v>0</v>
      </c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191" t="s">
        <v>278</v>
      </c>
      <c r="AT885" s="191" t="s">
        <v>176</v>
      </c>
      <c r="AU885" s="191" t="s">
        <v>83</v>
      </c>
      <c r="AY885" s="19" t="s">
        <v>174</v>
      </c>
      <c r="BE885" s="192">
        <f>IF(N885="základní",J885,0)</f>
        <v>0</v>
      </c>
      <c r="BF885" s="192">
        <f>IF(N885="snížená",J885,0)</f>
        <v>0</v>
      </c>
      <c r="BG885" s="192">
        <f>IF(N885="zákl. přenesená",J885,0)</f>
        <v>0</v>
      </c>
      <c r="BH885" s="192">
        <f>IF(N885="sníž. přenesená",J885,0)</f>
        <v>0</v>
      </c>
      <c r="BI885" s="192">
        <f>IF(N885="nulová",J885,0)</f>
        <v>0</v>
      </c>
      <c r="BJ885" s="19" t="s">
        <v>81</v>
      </c>
      <c r="BK885" s="192">
        <f>ROUND(I885*H885,2)</f>
        <v>0</v>
      </c>
      <c r="BL885" s="19" t="s">
        <v>278</v>
      </c>
      <c r="BM885" s="191" t="s">
        <v>1246</v>
      </c>
    </row>
    <row r="886" s="2" customFormat="1">
      <c r="A886" s="38"/>
      <c r="B886" s="39"/>
      <c r="C886" s="38"/>
      <c r="D886" s="193" t="s">
        <v>183</v>
      </c>
      <c r="E886" s="38"/>
      <c r="F886" s="194" t="s">
        <v>1247</v>
      </c>
      <c r="G886" s="38"/>
      <c r="H886" s="38"/>
      <c r="I886" s="195"/>
      <c r="J886" s="38"/>
      <c r="K886" s="38"/>
      <c r="L886" s="39"/>
      <c r="M886" s="196"/>
      <c r="N886" s="197"/>
      <c r="O886" s="77"/>
      <c r="P886" s="77"/>
      <c r="Q886" s="77"/>
      <c r="R886" s="77"/>
      <c r="S886" s="77"/>
      <c r="T886" s="7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19" t="s">
        <v>183</v>
      </c>
      <c r="AU886" s="19" t="s">
        <v>83</v>
      </c>
    </row>
    <row r="887" s="15" customFormat="1">
      <c r="A887" s="15"/>
      <c r="B887" s="214"/>
      <c r="C887" s="15"/>
      <c r="D887" s="193" t="s">
        <v>185</v>
      </c>
      <c r="E887" s="215" t="s">
        <v>1</v>
      </c>
      <c r="F887" s="216" t="s">
        <v>320</v>
      </c>
      <c r="G887" s="15"/>
      <c r="H887" s="215" t="s">
        <v>1</v>
      </c>
      <c r="I887" s="217"/>
      <c r="J887" s="15"/>
      <c r="K887" s="15"/>
      <c r="L887" s="214"/>
      <c r="M887" s="218"/>
      <c r="N887" s="219"/>
      <c r="O887" s="219"/>
      <c r="P887" s="219"/>
      <c r="Q887" s="219"/>
      <c r="R887" s="219"/>
      <c r="S887" s="219"/>
      <c r="T887" s="220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15" t="s">
        <v>185</v>
      </c>
      <c r="AU887" s="215" t="s">
        <v>83</v>
      </c>
      <c r="AV887" s="15" t="s">
        <v>81</v>
      </c>
      <c r="AW887" s="15" t="s">
        <v>30</v>
      </c>
      <c r="AX887" s="15" t="s">
        <v>73</v>
      </c>
      <c r="AY887" s="215" t="s">
        <v>174</v>
      </c>
    </row>
    <row r="888" s="13" customFormat="1">
      <c r="A888" s="13"/>
      <c r="B888" s="198"/>
      <c r="C888" s="13"/>
      <c r="D888" s="193" t="s">
        <v>185</v>
      </c>
      <c r="E888" s="199" t="s">
        <v>1</v>
      </c>
      <c r="F888" s="200" t="s">
        <v>328</v>
      </c>
      <c r="G888" s="13"/>
      <c r="H888" s="201">
        <v>312.25</v>
      </c>
      <c r="I888" s="202"/>
      <c r="J888" s="13"/>
      <c r="K888" s="13"/>
      <c r="L888" s="198"/>
      <c r="M888" s="203"/>
      <c r="N888" s="204"/>
      <c r="O888" s="204"/>
      <c r="P888" s="204"/>
      <c r="Q888" s="204"/>
      <c r="R888" s="204"/>
      <c r="S888" s="204"/>
      <c r="T888" s="205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199" t="s">
        <v>185</v>
      </c>
      <c r="AU888" s="199" t="s">
        <v>83</v>
      </c>
      <c r="AV888" s="13" t="s">
        <v>83</v>
      </c>
      <c r="AW888" s="13" t="s">
        <v>30</v>
      </c>
      <c r="AX888" s="13" t="s">
        <v>73</v>
      </c>
      <c r="AY888" s="199" t="s">
        <v>174</v>
      </c>
    </row>
    <row r="889" s="16" customFormat="1">
      <c r="A889" s="16"/>
      <c r="B889" s="233"/>
      <c r="C889" s="16"/>
      <c r="D889" s="193" t="s">
        <v>185</v>
      </c>
      <c r="E889" s="234" t="s">
        <v>1</v>
      </c>
      <c r="F889" s="235" t="s">
        <v>1248</v>
      </c>
      <c r="G889" s="16"/>
      <c r="H889" s="236">
        <v>312.25</v>
      </c>
      <c r="I889" s="237"/>
      <c r="J889" s="16"/>
      <c r="K889" s="16"/>
      <c r="L889" s="233"/>
      <c r="M889" s="238"/>
      <c r="N889" s="239"/>
      <c r="O889" s="239"/>
      <c r="P889" s="239"/>
      <c r="Q889" s="239"/>
      <c r="R889" s="239"/>
      <c r="S889" s="239"/>
      <c r="T889" s="240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T889" s="234" t="s">
        <v>185</v>
      </c>
      <c r="AU889" s="234" t="s">
        <v>83</v>
      </c>
      <c r="AV889" s="16" t="s">
        <v>192</v>
      </c>
      <c r="AW889" s="16" t="s">
        <v>30</v>
      </c>
      <c r="AX889" s="16" t="s">
        <v>73</v>
      </c>
      <c r="AY889" s="234" t="s">
        <v>174</v>
      </c>
    </row>
    <row r="890" s="15" customFormat="1">
      <c r="A890" s="15"/>
      <c r="B890" s="214"/>
      <c r="C890" s="15"/>
      <c r="D890" s="193" t="s">
        <v>185</v>
      </c>
      <c r="E890" s="215" t="s">
        <v>1</v>
      </c>
      <c r="F890" s="216" t="s">
        <v>339</v>
      </c>
      <c r="G890" s="15"/>
      <c r="H890" s="215" t="s">
        <v>1</v>
      </c>
      <c r="I890" s="217"/>
      <c r="J890" s="15"/>
      <c r="K890" s="15"/>
      <c r="L890" s="214"/>
      <c r="M890" s="218"/>
      <c r="N890" s="219"/>
      <c r="O890" s="219"/>
      <c r="P890" s="219"/>
      <c r="Q890" s="219"/>
      <c r="R890" s="219"/>
      <c r="S890" s="219"/>
      <c r="T890" s="220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T890" s="215" t="s">
        <v>185</v>
      </c>
      <c r="AU890" s="215" t="s">
        <v>83</v>
      </c>
      <c r="AV890" s="15" t="s">
        <v>81</v>
      </c>
      <c r="AW890" s="15" t="s">
        <v>30</v>
      </c>
      <c r="AX890" s="15" t="s">
        <v>73</v>
      </c>
      <c r="AY890" s="215" t="s">
        <v>174</v>
      </c>
    </row>
    <row r="891" s="13" customFormat="1">
      <c r="A891" s="13"/>
      <c r="B891" s="198"/>
      <c r="C891" s="13"/>
      <c r="D891" s="193" t="s">
        <v>185</v>
      </c>
      <c r="E891" s="199" t="s">
        <v>1</v>
      </c>
      <c r="F891" s="200" t="s">
        <v>340</v>
      </c>
      <c r="G891" s="13"/>
      <c r="H891" s="201">
        <v>56.899999999999999</v>
      </c>
      <c r="I891" s="202"/>
      <c r="J891" s="13"/>
      <c r="K891" s="13"/>
      <c r="L891" s="198"/>
      <c r="M891" s="203"/>
      <c r="N891" s="204"/>
      <c r="O891" s="204"/>
      <c r="P891" s="204"/>
      <c r="Q891" s="204"/>
      <c r="R891" s="204"/>
      <c r="S891" s="204"/>
      <c r="T891" s="205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199" t="s">
        <v>185</v>
      </c>
      <c r="AU891" s="199" t="s">
        <v>83</v>
      </c>
      <c r="AV891" s="13" t="s">
        <v>83</v>
      </c>
      <c r="AW891" s="13" t="s">
        <v>30</v>
      </c>
      <c r="AX891" s="13" t="s">
        <v>73</v>
      </c>
      <c r="AY891" s="199" t="s">
        <v>174</v>
      </c>
    </row>
    <row r="892" s="13" customFormat="1">
      <c r="A892" s="13"/>
      <c r="B892" s="198"/>
      <c r="C892" s="13"/>
      <c r="D892" s="193" t="s">
        <v>185</v>
      </c>
      <c r="E892" s="199" t="s">
        <v>1</v>
      </c>
      <c r="F892" s="200" t="s">
        <v>1249</v>
      </c>
      <c r="G892" s="13"/>
      <c r="H892" s="201">
        <v>77.409000000000006</v>
      </c>
      <c r="I892" s="202"/>
      <c r="J892" s="13"/>
      <c r="K892" s="13"/>
      <c r="L892" s="198"/>
      <c r="M892" s="203"/>
      <c r="N892" s="204"/>
      <c r="O892" s="204"/>
      <c r="P892" s="204"/>
      <c r="Q892" s="204"/>
      <c r="R892" s="204"/>
      <c r="S892" s="204"/>
      <c r="T892" s="205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199" t="s">
        <v>185</v>
      </c>
      <c r="AU892" s="199" t="s">
        <v>83</v>
      </c>
      <c r="AV892" s="13" t="s">
        <v>83</v>
      </c>
      <c r="AW892" s="13" t="s">
        <v>30</v>
      </c>
      <c r="AX892" s="13" t="s">
        <v>73</v>
      </c>
      <c r="AY892" s="199" t="s">
        <v>174</v>
      </c>
    </row>
    <row r="893" s="13" customFormat="1">
      <c r="A893" s="13"/>
      <c r="B893" s="198"/>
      <c r="C893" s="13"/>
      <c r="D893" s="193" t="s">
        <v>185</v>
      </c>
      <c r="E893" s="199" t="s">
        <v>1</v>
      </c>
      <c r="F893" s="200" t="s">
        <v>1250</v>
      </c>
      <c r="G893" s="13"/>
      <c r="H893" s="201">
        <v>79.073999999999998</v>
      </c>
      <c r="I893" s="202"/>
      <c r="J893" s="13"/>
      <c r="K893" s="13"/>
      <c r="L893" s="198"/>
      <c r="M893" s="203"/>
      <c r="N893" s="204"/>
      <c r="O893" s="204"/>
      <c r="P893" s="204"/>
      <c r="Q893" s="204"/>
      <c r="R893" s="204"/>
      <c r="S893" s="204"/>
      <c r="T893" s="20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199" t="s">
        <v>185</v>
      </c>
      <c r="AU893" s="199" t="s">
        <v>83</v>
      </c>
      <c r="AV893" s="13" t="s">
        <v>83</v>
      </c>
      <c r="AW893" s="13" t="s">
        <v>30</v>
      </c>
      <c r="AX893" s="13" t="s">
        <v>73</v>
      </c>
      <c r="AY893" s="199" t="s">
        <v>174</v>
      </c>
    </row>
    <row r="894" s="16" customFormat="1">
      <c r="A894" s="16"/>
      <c r="B894" s="233"/>
      <c r="C894" s="16"/>
      <c r="D894" s="193" t="s">
        <v>185</v>
      </c>
      <c r="E894" s="234" t="s">
        <v>1</v>
      </c>
      <c r="F894" s="235" t="s">
        <v>1248</v>
      </c>
      <c r="G894" s="16"/>
      <c r="H894" s="236">
        <v>213.38300000000001</v>
      </c>
      <c r="I894" s="237"/>
      <c r="J894" s="16"/>
      <c r="K894" s="16"/>
      <c r="L894" s="233"/>
      <c r="M894" s="238"/>
      <c r="N894" s="239"/>
      <c r="O894" s="239"/>
      <c r="P894" s="239"/>
      <c r="Q894" s="239"/>
      <c r="R894" s="239"/>
      <c r="S894" s="239"/>
      <c r="T894" s="240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T894" s="234" t="s">
        <v>185</v>
      </c>
      <c r="AU894" s="234" t="s">
        <v>83</v>
      </c>
      <c r="AV894" s="16" t="s">
        <v>192</v>
      </c>
      <c r="AW894" s="16" t="s">
        <v>30</v>
      </c>
      <c r="AX894" s="16" t="s">
        <v>73</v>
      </c>
      <c r="AY894" s="234" t="s">
        <v>174</v>
      </c>
    </row>
    <row r="895" s="15" customFormat="1">
      <c r="A895" s="15"/>
      <c r="B895" s="214"/>
      <c r="C895" s="15"/>
      <c r="D895" s="193" t="s">
        <v>185</v>
      </c>
      <c r="E895" s="215" t="s">
        <v>1</v>
      </c>
      <c r="F895" s="216" t="s">
        <v>348</v>
      </c>
      <c r="G895" s="15"/>
      <c r="H895" s="215" t="s">
        <v>1</v>
      </c>
      <c r="I895" s="217"/>
      <c r="J895" s="15"/>
      <c r="K895" s="15"/>
      <c r="L895" s="214"/>
      <c r="M895" s="218"/>
      <c r="N895" s="219"/>
      <c r="O895" s="219"/>
      <c r="P895" s="219"/>
      <c r="Q895" s="219"/>
      <c r="R895" s="219"/>
      <c r="S895" s="219"/>
      <c r="T895" s="220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15" t="s">
        <v>185</v>
      </c>
      <c r="AU895" s="215" t="s">
        <v>83</v>
      </c>
      <c r="AV895" s="15" t="s">
        <v>81</v>
      </c>
      <c r="AW895" s="15" t="s">
        <v>30</v>
      </c>
      <c r="AX895" s="15" t="s">
        <v>73</v>
      </c>
      <c r="AY895" s="215" t="s">
        <v>174</v>
      </c>
    </row>
    <row r="896" s="13" customFormat="1">
      <c r="A896" s="13"/>
      <c r="B896" s="198"/>
      <c r="C896" s="13"/>
      <c r="D896" s="193" t="s">
        <v>185</v>
      </c>
      <c r="E896" s="199" t="s">
        <v>1</v>
      </c>
      <c r="F896" s="200" t="s">
        <v>366</v>
      </c>
      <c r="G896" s="13"/>
      <c r="H896" s="201">
        <v>32.843000000000004</v>
      </c>
      <c r="I896" s="202"/>
      <c r="J896" s="13"/>
      <c r="K896" s="13"/>
      <c r="L896" s="198"/>
      <c r="M896" s="203"/>
      <c r="N896" s="204"/>
      <c r="O896" s="204"/>
      <c r="P896" s="204"/>
      <c r="Q896" s="204"/>
      <c r="R896" s="204"/>
      <c r="S896" s="204"/>
      <c r="T896" s="205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199" t="s">
        <v>185</v>
      </c>
      <c r="AU896" s="199" t="s">
        <v>83</v>
      </c>
      <c r="AV896" s="13" t="s">
        <v>83</v>
      </c>
      <c r="AW896" s="13" t="s">
        <v>30</v>
      </c>
      <c r="AX896" s="13" t="s">
        <v>73</v>
      </c>
      <c r="AY896" s="199" t="s">
        <v>174</v>
      </c>
    </row>
    <row r="897" s="16" customFormat="1">
      <c r="A897" s="16"/>
      <c r="B897" s="233"/>
      <c r="C897" s="16"/>
      <c r="D897" s="193" t="s">
        <v>185</v>
      </c>
      <c r="E897" s="234" t="s">
        <v>1</v>
      </c>
      <c r="F897" s="235" t="s">
        <v>1248</v>
      </c>
      <c r="G897" s="16"/>
      <c r="H897" s="236">
        <v>32.843000000000004</v>
      </c>
      <c r="I897" s="237"/>
      <c r="J897" s="16"/>
      <c r="K897" s="16"/>
      <c r="L897" s="233"/>
      <c r="M897" s="238"/>
      <c r="N897" s="239"/>
      <c r="O897" s="239"/>
      <c r="P897" s="239"/>
      <c r="Q897" s="239"/>
      <c r="R897" s="239"/>
      <c r="S897" s="239"/>
      <c r="T897" s="240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T897" s="234" t="s">
        <v>185</v>
      </c>
      <c r="AU897" s="234" t="s">
        <v>83</v>
      </c>
      <c r="AV897" s="16" t="s">
        <v>192</v>
      </c>
      <c r="AW897" s="16" t="s">
        <v>30</v>
      </c>
      <c r="AX897" s="16" t="s">
        <v>73</v>
      </c>
      <c r="AY897" s="234" t="s">
        <v>174</v>
      </c>
    </row>
    <row r="898" s="13" customFormat="1">
      <c r="A898" s="13"/>
      <c r="B898" s="198"/>
      <c r="C898" s="13"/>
      <c r="D898" s="193" t="s">
        <v>185</v>
      </c>
      <c r="E898" s="199" t="s">
        <v>1</v>
      </c>
      <c r="F898" s="200" t="s">
        <v>1251</v>
      </c>
      <c r="G898" s="13"/>
      <c r="H898" s="201">
        <v>75</v>
      </c>
      <c r="I898" s="202"/>
      <c r="J898" s="13"/>
      <c r="K898" s="13"/>
      <c r="L898" s="198"/>
      <c r="M898" s="203"/>
      <c r="N898" s="204"/>
      <c r="O898" s="204"/>
      <c r="P898" s="204"/>
      <c r="Q898" s="204"/>
      <c r="R898" s="204"/>
      <c r="S898" s="204"/>
      <c r="T898" s="205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199" t="s">
        <v>185</v>
      </c>
      <c r="AU898" s="199" t="s">
        <v>83</v>
      </c>
      <c r="AV898" s="13" t="s">
        <v>83</v>
      </c>
      <c r="AW898" s="13" t="s">
        <v>30</v>
      </c>
      <c r="AX898" s="13" t="s">
        <v>73</v>
      </c>
      <c r="AY898" s="199" t="s">
        <v>174</v>
      </c>
    </row>
    <row r="899" s="16" customFormat="1">
      <c r="A899" s="16"/>
      <c r="B899" s="233"/>
      <c r="C899" s="16"/>
      <c r="D899" s="193" t="s">
        <v>185</v>
      </c>
      <c r="E899" s="234" t="s">
        <v>1</v>
      </c>
      <c r="F899" s="235" t="s">
        <v>1248</v>
      </c>
      <c r="G899" s="16"/>
      <c r="H899" s="236">
        <v>75</v>
      </c>
      <c r="I899" s="237"/>
      <c r="J899" s="16"/>
      <c r="K899" s="16"/>
      <c r="L899" s="233"/>
      <c r="M899" s="238"/>
      <c r="N899" s="239"/>
      <c r="O899" s="239"/>
      <c r="P899" s="239"/>
      <c r="Q899" s="239"/>
      <c r="R899" s="239"/>
      <c r="S899" s="239"/>
      <c r="T899" s="240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T899" s="234" t="s">
        <v>185</v>
      </c>
      <c r="AU899" s="234" t="s">
        <v>83</v>
      </c>
      <c r="AV899" s="16" t="s">
        <v>192</v>
      </c>
      <c r="AW899" s="16" t="s">
        <v>30</v>
      </c>
      <c r="AX899" s="16" t="s">
        <v>73</v>
      </c>
      <c r="AY899" s="234" t="s">
        <v>174</v>
      </c>
    </row>
    <row r="900" s="14" customFormat="1">
      <c r="A900" s="14"/>
      <c r="B900" s="206"/>
      <c r="C900" s="14"/>
      <c r="D900" s="193" t="s">
        <v>185</v>
      </c>
      <c r="E900" s="207" t="s">
        <v>1</v>
      </c>
      <c r="F900" s="208" t="s">
        <v>199</v>
      </c>
      <c r="G900" s="14"/>
      <c r="H900" s="209">
        <v>633.476</v>
      </c>
      <c r="I900" s="210"/>
      <c r="J900" s="14"/>
      <c r="K900" s="14"/>
      <c r="L900" s="206"/>
      <c r="M900" s="211"/>
      <c r="N900" s="212"/>
      <c r="O900" s="212"/>
      <c r="P900" s="212"/>
      <c r="Q900" s="212"/>
      <c r="R900" s="212"/>
      <c r="S900" s="212"/>
      <c r="T900" s="213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07" t="s">
        <v>185</v>
      </c>
      <c r="AU900" s="207" t="s">
        <v>83</v>
      </c>
      <c r="AV900" s="14" t="s">
        <v>181</v>
      </c>
      <c r="AW900" s="14" t="s">
        <v>30</v>
      </c>
      <c r="AX900" s="14" t="s">
        <v>81</v>
      </c>
      <c r="AY900" s="207" t="s">
        <v>174</v>
      </c>
    </row>
    <row r="901" s="12" customFormat="1" ht="25.92" customHeight="1">
      <c r="A901" s="12"/>
      <c r="B901" s="166"/>
      <c r="C901" s="12"/>
      <c r="D901" s="167" t="s">
        <v>72</v>
      </c>
      <c r="E901" s="168" t="s">
        <v>1252</v>
      </c>
      <c r="F901" s="168" t="s">
        <v>1253</v>
      </c>
      <c r="G901" s="12"/>
      <c r="H901" s="12"/>
      <c r="I901" s="169"/>
      <c r="J901" s="170">
        <f>BK901</f>
        <v>0</v>
      </c>
      <c r="K901" s="12"/>
      <c r="L901" s="166"/>
      <c r="M901" s="171"/>
      <c r="N901" s="172"/>
      <c r="O901" s="172"/>
      <c r="P901" s="173">
        <f>P902+P905+P910+P913+P922</f>
        <v>0</v>
      </c>
      <c r="Q901" s="172"/>
      <c r="R901" s="173">
        <f>R902+R905+R910+R913+R922</f>
        <v>0</v>
      </c>
      <c r="S901" s="172"/>
      <c r="T901" s="174">
        <f>T902+T905+T910+T913+T922</f>
        <v>0</v>
      </c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R901" s="167" t="s">
        <v>206</v>
      </c>
      <c r="AT901" s="175" t="s">
        <v>72</v>
      </c>
      <c r="AU901" s="175" t="s">
        <v>73</v>
      </c>
      <c r="AY901" s="167" t="s">
        <v>174</v>
      </c>
      <c r="BK901" s="176">
        <f>BK902+BK905+BK910+BK913+BK922</f>
        <v>0</v>
      </c>
    </row>
    <row r="902" s="12" customFormat="1" ht="22.8" customHeight="1">
      <c r="A902" s="12"/>
      <c r="B902" s="166"/>
      <c r="C902" s="12"/>
      <c r="D902" s="167" t="s">
        <v>72</v>
      </c>
      <c r="E902" s="177" t="s">
        <v>1254</v>
      </c>
      <c r="F902" s="177" t="s">
        <v>1255</v>
      </c>
      <c r="G902" s="12"/>
      <c r="H902" s="12"/>
      <c r="I902" s="169"/>
      <c r="J902" s="178">
        <f>BK902</f>
        <v>0</v>
      </c>
      <c r="K902" s="12"/>
      <c r="L902" s="166"/>
      <c r="M902" s="171"/>
      <c r="N902" s="172"/>
      <c r="O902" s="172"/>
      <c r="P902" s="173">
        <f>SUM(P903:P904)</f>
        <v>0</v>
      </c>
      <c r="Q902" s="172"/>
      <c r="R902" s="173">
        <f>SUM(R903:R904)</f>
        <v>0</v>
      </c>
      <c r="S902" s="172"/>
      <c r="T902" s="174">
        <f>SUM(T903:T904)</f>
        <v>0</v>
      </c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R902" s="167" t="s">
        <v>206</v>
      </c>
      <c r="AT902" s="175" t="s">
        <v>72</v>
      </c>
      <c r="AU902" s="175" t="s">
        <v>81</v>
      </c>
      <c r="AY902" s="167" t="s">
        <v>174</v>
      </c>
      <c r="BK902" s="176">
        <f>SUM(BK903:BK904)</f>
        <v>0</v>
      </c>
    </row>
    <row r="903" s="2" customFormat="1" ht="16.5" customHeight="1">
      <c r="A903" s="38"/>
      <c r="B903" s="179"/>
      <c r="C903" s="180" t="s">
        <v>1256</v>
      </c>
      <c r="D903" s="180" t="s">
        <v>176</v>
      </c>
      <c r="E903" s="181" t="s">
        <v>1257</v>
      </c>
      <c r="F903" s="182" t="s">
        <v>1255</v>
      </c>
      <c r="G903" s="183" t="s">
        <v>1258</v>
      </c>
      <c r="H903" s="184">
        <v>1</v>
      </c>
      <c r="I903" s="185"/>
      <c r="J903" s="186">
        <f>ROUND(I903*H903,2)</f>
        <v>0</v>
      </c>
      <c r="K903" s="182" t="s">
        <v>180</v>
      </c>
      <c r="L903" s="39"/>
      <c r="M903" s="187" t="s">
        <v>1</v>
      </c>
      <c r="N903" s="188" t="s">
        <v>38</v>
      </c>
      <c r="O903" s="77"/>
      <c r="P903" s="189">
        <f>O903*H903</f>
        <v>0</v>
      </c>
      <c r="Q903" s="189">
        <v>0</v>
      </c>
      <c r="R903" s="189">
        <f>Q903*H903</f>
        <v>0</v>
      </c>
      <c r="S903" s="189">
        <v>0</v>
      </c>
      <c r="T903" s="190">
        <f>S903*H903</f>
        <v>0</v>
      </c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R903" s="191" t="s">
        <v>1259</v>
      </c>
      <c r="AT903" s="191" t="s">
        <v>176</v>
      </c>
      <c r="AU903" s="191" t="s">
        <v>83</v>
      </c>
      <c r="AY903" s="19" t="s">
        <v>174</v>
      </c>
      <c r="BE903" s="192">
        <f>IF(N903="základní",J903,0)</f>
        <v>0</v>
      </c>
      <c r="BF903" s="192">
        <f>IF(N903="snížená",J903,0)</f>
        <v>0</v>
      </c>
      <c r="BG903" s="192">
        <f>IF(N903="zákl. přenesená",J903,0)</f>
        <v>0</v>
      </c>
      <c r="BH903" s="192">
        <f>IF(N903="sníž. přenesená",J903,0)</f>
        <v>0</v>
      </c>
      <c r="BI903" s="192">
        <f>IF(N903="nulová",J903,0)</f>
        <v>0</v>
      </c>
      <c r="BJ903" s="19" t="s">
        <v>81</v>
      </c>
      <c r="BK903" s="192">
        <f>ROUND(I903*H903,2)</f>
        <v>0</v>
      </c>
      <c r="BL903" s="19" t="s">
        <v>1259</v>
      </c>
      <c r="BM903" s="191" t="s">
        <v>1260</v>
      </c>
    </row>
    <row r="904" s="2" customFormat="1">
      <c r="A904" s="38"/>
      <c r="B904" s="39"/>
      <c r="C904" s="38"/>
      <c r="D904" s="193" t="s">
        <v>183</v>
      </c>
      <c r="E904" s="38"/>
      <c r="F904" s="194" t="s">
        <v>1255</v>
      </c>
      <c r="G904" s="38"/>
      <c r="H904" s="38"/>
      <c r="I904" s="195"/>
      <c r="J904" s="38"/>
      <c r="K904" s="38"/>
      <c r="L904" s="39"/>
      <c r="M904" s="196"/>
      <c r="N904" s="197"/>
      <c r="O904" s="77"/>
      <c r="P904" s="77"/>
      <c r="Q904" s="77"/>
      <c r="R904" s="77"/>
      <c r="S904" s="77"/>
      <c r="T904" s="7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T904" s="19" t="s">
        <v>183</v>
      </c>
      <c r="AU904" s="19" t="s">
        <v>83</v>
      </c>
    </row>
    <row r="905" s="12" customFormat="1" ht="22.8" customHeight="1">
      <c r="A905" s="12"/>
      <c r="B905" s="166"/>
      <c r="C905" s="12"/>
      <c r="D905" s="167" t="s">
        <v>72</v>
      </c>
      <c r="E905" s="177" t="s">
        <v>1261</v>
      </c>
      <c r="F905" s="177" t="s">
        <v>1262</v>
      </c>
      <c r="G905" s="12"/>
      <c r="H905" s="12"/>
      <c r="I905" s="169"/>
      <c r="J905" s="178">
        <f>BK905</f>
        <v>0</v>
      </c>
      <c r="K905" s="12"/>
      <c r="L905" s="166"/>
      <c r="M905" s="171"/>
      <c r="N905" s="172"/>
      <c r="O905" s="172"/>
      <c r="P905" s="173">
        <f>SUM(P906:P909)</f>
        <v>0</v>
      </c>
      <c r="Q905" s="172"/>
      <c r="R905" s="173">
        <f>SUM(R906:R909)</f>
        <v>0</v>
      </c>
      <c r="S905" s="172"/>
      <c r="T905" s="174">
        <f>SUM(T906:T909)</f>
        <v>0</v>
      </c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R905" s="167" t="s">
        <v>206</v>
      </c>
      <c r="AT905" s="175" t="s">
        <v>72</v>
      </c>
      <c r="AU905" s="175" t="s">
        <v>81</v>
      </c>
      <c r="AY905" s="167" t="s">
        <v>174</v>
      </c>
      <c r="BK905" s="176">
        <f>SUM(BK906:BK909)</f>
        <v>0</v>
      </c>
    </row>
    <row r="906" s="2" customFormat="1" ht="16.5" customHeight="1">
      <c r="A906" s="38"/>
      <c r="B906" s="179"/>
      <c r="C906" s="180" t="s">
        <v>1263</v>
      </c>
      <c r="D906" s="180" t="s">
        <v>176</v>
      </c>
      <c r="E906" s="181" t="s">
        <v>1264</v>
      </c>
      <c r="F906" s="182" t="s">
        <v>1262</v>
      </c>
      <c r="G906" s="183" t="s">
        <v>1258</v>
      </c>
      <c r="H906" s="184">
        <v>1</v>
      </c>
      <c r="I906" s="185"/>
      <c r="J906" s="186">
        <f>ROUND(I906*H906,2)</f>
        <v>0</v>
      </c>
      <c r="K906" s="182" t="s">
        <v>180</v>
      </c>
      <c r="L906" s="39"/>
      <c r="M906" s="187" t="s">
        <v>1</v>
      </c>
      <c r="N906" s="188" t="s">
        <v>38</v>
      </c>
      <c r="O906" s="77"/>
      <c r="P906" s="189">
        <f>O906*H906</f>
        <v>0</v>
      </c>
      <c r="Q906" s="189">
        <v>0</v>
      </c>
      <c r="R906" s="189">
        <f>Q906*H906</f>
        <v>0</v>
      </c>
      <c r="S906" s="189">
        <v>0</v>
      </c>
      <c r="T906" s="190">
        <f>S906*H906</f>
        <v>0</v>
      </c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R906" s="191" t="s">
        <v>1259</v>
      </c>
      <c r="AT906" s="191" t="s">
        <v>176</v>
      </c>
      <c r="AU906" s="191" t="s">
        <v>83</v>
      </c>
      <c r="AY906" s="19" t="s">
        <v>174</v>
      </c>
      <c r="BE906" s="192">
        <f>IF(N906="základní",J906,0)</f>
        <v>0</v>
      </c>
      <c r="BF906" s="192">
        <f>IF(N906="snížená",J906,0)</f>
        <v>0</v>
      </c>
      <c r="BG906" s="192">
        <f>IF(N906="zákl. přenesená",J906,0)</f>
        <v>0</v>
      </c>
      <c r="BH906" s="192">
        <f>IF(N906="sníž. přenesená",J906,0)</f>
        <v>0</v>
      </c>
      <c r="BI906" s="192">
        <f>IF(N906="nulová",J906,0)</f>
        <v>0</v>
      </c>
      <c r="BJ906" s="19" t="s">
        <v>81</v>
      </c>
      <c r="BK906" s="192">
        <f>ROUND(I906*H906,2)</f>
        <v>0</v>
      </c>
      <c r="BL906" s="19" t="s">
        <v>1259</v>
      </c>
      <c r="BM906" s="191" t="s">
        <v>1265</v>
      </c>
    </row>
    <row r="907" s="2" customFormat="1">
      <c r="A907" s="38"/>
      <c r="B907" s="39"/>
      <c r="C907" s="38"/>
      <c r="D907" s="193" t="s">
        <v>183</v>
      </c>
      <c r="E907" s="38"/>
      <c r="F907" s="194" t="s">
        <v>1262</v>
      </c>
      <c r="G907" s="38"/>
      <c r="H907" s="38"/>
      <c r="I907" s="195"/>
      <c r="J907" s="38"/>
      <c r="K907" s="38"/>
      <c r="L907" s="39"/>
      <c r="M907" s="196"/>
      <c r="N907" s="197"/>
      <c r="O907" s="77"/>
      <c r="P907" s="77"/>
      <c r="Q907" s="77"/>
      <c r="R907" s="77"/>
      <c r="S907" s="77"/>
      <c r="T907" s="7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T907" s="19" t="s">
        <v>183</v>
      </c>
      <c r="AU907" s="19" t="s">
        <v>83</v>
      </c>
    </row>
    <row r="908" s="2" customFormat="1" ht="16.5" customHeight="1">
      <c r="A908" s="38"/>
      <c r="B908" s="179"/>
      <c r="C908" s="180" t="s">
        <v>1266</v>
      </c>
      <c r="D908" s="180" t="s">
        <v>176</v>
      </c>
      <c r="E908" s="181" t="s">
        <v>1267</v>
      </c>
      <c r="F908" s="182" t="s">
        <v>1268</v>
      </c>
      <c r="G908" s="183" t="s">
        <v>1258</v>
      </c>
      <c r="H908" s="184">
        <v>1</v>
      </c>
      <c r="I908" s="185"/>
      <c r="J908" s="186">
        <f>ROUND(I908*H908,2)</f>
        <v>0</v>
      </c>
      <c r="K908" s="182" t="s">
        <v>180</v>
      </c>
      <c r="L908" s="39"/>
      <c r="M908" s="187" t="s">
        <v>1</v>
      </c>
      <c r="N908" s="188" t="s">
        <v>38</v>
      </c>
      <c r="O908" s="77"/>
      <c r="P908" s="189">
        <f>O908*H908</f>
        <v>0</v>
      </c>
      <c r="Q908" s="189">
        <v>0</v>
      </c>
      <c r="R908" s="189">
        <f>Q908*H908</f>
        <v>0</v>
      </c>
      <c r="S908" s="189">
        <v>0</v>
      </c>
      <c r="T908" s="190">
        <f>S908*H908</f>
        <v>0</v>
      </c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R908" s="191" t="s">
        <v>1259</v>
      </c>
      <c r="AT908" s="191" t="s">
        <v>176</v>
      </c>
      <c r="AU908" s="191" t="s">
        <v>83</v>
      </c>
      <c r="AY908" s="19" t="s">
        <v>174</v>
      </c>
      <c r="BE908" s="192">
        <f>IF(N908="základní",J908,0)</f>
        <v>0</v>
      </c>
      <c r="BF908" s="192">
        <f>IF(N908="snížená",J908,0)</f>
        <v>0</v>
      </c>
      <c r="BG908" s="192">
        <f>IF(N908="zákl. přenesená",J908,0)</f>
        <v>0</v>
      </c>
      <c r="BH908" s="192">
        <f>IF(N908="sníž. přenesená",J908,0)</f>
        <v>0</v>
      </c>
      <c r="BI908" s="192">
        <f>IF(N908="nulová",J908,0)</f>
        <v>0</v>
      </c>
      <c r="BJ908" s="19" t="s">
        <v>81</v>
      </c>
      <c r="BK908" s="192">
        <f>ROUND(I908*H908,2)</f>
        <v>0</v>
      </c>
      <c r="BL908" s="19" t="s">
        <v>1259</v>
      </c>
      <c r="BM908" s="191" t="s">
        <v>1269</v>
      </c>
    </row>
    <row r="909" s="2" customFormat="1">
      <c r="A909" s="38"/>
      <c r="B909" s="39"/>
      <c r="C909" s="38"/>
      <c r="D909" s="193" t="s">
        <v>183</v>
      </c>
      <c r="E909" s="38"/>
      <c r="F909" s="194" t="s">
        <v>1268</v>
      </c>
      <c r="G909" s="38"/>
      <c r="H909" s="38"/>
      <c r="I909" s="195"/>
      <c r="J909" s="38"/>
      <c r="K909" s="38"/>
      <c r="L909" s="39"/>
      <c r="M909" s="196"/>
      <c r="N909" s="197"/>
      <c r="O909" s="77"/>
      <c r="P909" s="77"/>
      <c r="Q909" s="77"/>
      <c r="R909" s="77"/>
      <c r="S909" s="77"/>
      <c r="T909" s="7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T909" s="19" t="s">
        <v>183</v>
      </c>
      <c r="AU909" s="19" t="s">
        <v>83</v>
      </c>
    </row>
    <row r="910" s="12" customFormat="1" ht="22.8" customHeight="1">
      <c r="A910" s="12"/>
      <c r="B910" s="166"/>
      <c r="C910" s="12"/>
      <c r="D910" s="167" t="s">
        <v>72</v>
      </c>
      <c r="E910" s="177" t="s">
        <v>1270</v>
      </c>
      <c r="F910" s="177" t="s">
        <v>1271</v>
      </c>
      <c r="G910" s="12"/>
      <c r="H910" s="12"/>
      <c r="I910" s="169"/>
      <c r="J910" s="178">
        <f>BK910</f>
        <v>0</v>
      </c>
      <c r="K910" s="12"/>
      <c r="L910" s="166"/>
      <c r="M910" s="171"/>
      <c r="N910" s="172"/>
      <c r="O910" s="172"/>
      <c r="P910" s="173">
        <f>SUM(P911:P912)</f>
        <v>0</v>
      </c>
      <c r="Q910" s="172"/>
      <c r="R910" s="173">
        <f>SUM(R911:R912)</f>
        <v>0</v>
      </c>
      <c r="S910" s="172"/>
      <c r="T910" s="174">
        <f>SUM(T911:T912)</f>
        <v>0</v>
      </c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R910" s="167" t="s">
        <v>206</v>
      </c>
      <c r="AT910" s="175" t="s">
        <v>72</v>
      </c>
      <c r="AU910" s="175" t="s">
        <v>81</v>
      </c>
      <c r="AY910" s="167" t="s">
        <v>174</v>
      </c>
      <c r="BK910" s="176">
        <f>SUM(BK911:BK912)</f>
        <v>0</v>
      </c>
    </row>
    <row r="911" s="2" customFormat="1" ht="16.5" customHeight="1">
      <c r="A911" s="38"/>
      <c r="B911" s="179"/>
      <c r="C911" s="180" t="s">
        <v>1272</v>
      </c>
      <c r="D911" s="180" t="s">
        <v>176</v>
      </c>
      <c r="E911" s="181" t="s">
        <v>1273</v>
      </c>
      <c r="F911" s="182" t="s">
        <v>1274</v>
      </c>
      <c r="G911" s="183" t="s">
        <v>1258</v>
      </c>
      <c r="H911" s="184">
        <v>1</v>
      </c>
      <c r="I911" s="185"/>
      <c r="J911" s="186">
        <f>ROUND(I911*H911,2)</f>
        <v>0</v>
      </c>
      <c r="K911" s="182" t="s">
        <v>180</v>
      </c>
      <c r="L911" s="39"/>
      <c r="M911" s="187" t="s">
        <v>1</v>
      </c>
      <c r="N911" s="188" t="s">
        <v>38</v>
      </c>
      <c r="O911" s="77"/>
      <c r="P911" s="189">
        <f>O911*H911</f>
        <v>0</v>
      </c>
      <c r="Q911" s="189">
        <v>0</v>
      </c>
      <c r="R911" s="189">
        <f>Q911*H911</f>
        <v>0</v>
      </c>
      <c r="S911" s="189">
        <v>0</v>
      </c>
      <c r="T911" s="190">
        <f>S911*H911</f>
        <v>0</v>
      </c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R911" s="191" t="s">
        <v>1259</v>
      </c>
      <c r="AT911" s="191" t="s">
        <v>176</v>
      </c>
      <c r="AU911" s="191" t="s">
        <v>83</v>
      </c>
      <c r="AY911" s="19" t="s">
        <v>174</v>
      </c>
      <c r="BE911" s="192">
        <f>IF(N911="základní",J911,0)</f>
        <v>0</v>
      </c>
      <c r="BF911" s="192">
        <f>IF(N911="snížená",J911,0)</f>
        <v>0</v>
      </c>
      <c r="BG911" s="192">
        <f>IF(N911="zákl. přenesená",J911,0)</f>
        <v>0</v>
      </c>
      <c r="BH911" s="192">
        <f>IF(N911="sníž. přenesená",J911,0)</f>
        <v>0</v>
      </c>
      <c r="BI911" s="192">
        <f>IF(N911="nulová",J911,0)</f>
        <v>0</v>
      </c>
      <c r="BJ911" s="19" t="s">
        <v>81</v>
      </c>
      <c r="BK911" s="192">
        <f>ROUND(I911*H911,2)</f>
        <v>0</v>
      </c>
      <c r="BL911" s="19" t="s">
        <v>1259</v>
      </c>
      <c r="BM911" s="191" t="s">
        <v>1275</v>
      </c>
    </row>
    <row r="912" s="2" customFormat="1">
      <c r="A912" s="38"/>
      <c r="B912" s="39"/>
      <c r="C912" s="38"/>
      <c r="D912" s="193" t="s">
        <v>183</v>
      </c>
      <c r="E912" s="38"/>
      <c r="F912" s="194" t="s">
        <v>1276</v>
      </c>
      <c r="G912" s="38"/>
      <c r="H912" s="38"/>
      <c r="I912" s="195"/>
      <c r="J912" s="38"/>
      <c r="K912" s="38"/>
      <c r="L912" s="39"/>
      <c r="M912" s="196"/>
      <c r="N912" s="197"/>
      <c r="O912" s="77"/>
      <c r="P912" s="77"/>
      <c r="Q912" s="77"/>
      <c r="R912" s="77"/>
      <c r="S912" s="77"/>
      <c r="T912" s="7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T912" s="19" t="s">
        <v>183</v>
      </c>
      <c r="AU912" s="19" t="s">
        <v>83</v>
      </c>
    </row>
    <row r="913" s="12" customFormat="1" ht="22.8" customHeight="1">
      <c r="A913" s="12"/>
      <c r="B913" s="166"/>
      <c r="C913" s="12"/>
      <c r="D913" s="167" t="s">
        <v>72</v>
      </c>
      <c r="E913" s="177" t="s">
        <v>1277</v>
      </c>
      <c r="F913" s="177" t="s">
        <v>1278</v>
      </c>
      <c r="G913" s="12"/>
      <c r="H913" s="12"/>
      <c r="I913" s="169"/>
      <c r="J913" s="178">
        <f>BK913</f>
        <v>0</v>
      </c>
      <c r="K913" s="12"/>
      <c r="L913" s="166"/>
      <c r="M913" s="171"/>
      <c r="N913" s="172"/>
      <c r="O913" s="172"/>
      <c r="P913" s="173">
        <f>SUM(P914:P921)</f>
        <v>0</v>
      </c>
      <c r="Q913" s="172"/>
      <c r="R913" s="173">
        <f>SUM(R914:R921)</f>
        <v>0</v>
      </c>
      <c r="S913" s="172"/>
      <c r="T913" s="174">
        <f>SUM(T914:T921)</f>
        <v>0</v>
      </c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R913" s="167" t="s">
        <v>206</v>
      </c>
      <c r="AT913" s="175" t="s">
        <v>72</v>
      </c>
      <c r="AU913" s="175" t="s">
        <v>81</v>
      </c>
      <c r="AY913" s="167" t="s">
        <v>174</v>
      </c>
      <c r="BK913" s="176">
        <f>SUM(BK914:BK921)</f>
        <v>0</v>
      </c>
    </row>
    <row r="914" s="2" customFormat="1" ht="16.5" customHeight="1">
      <c r="A914" s="38"/>
      <c r="B914" s="179"/>
      <c r="C914" s="180" t="s">
        <v>1279</v>
      </c>
      <c r="D914" s="180" t="s">
        <v>176</v>
      </c>
      <c r="E914" s="181" t="s">
        <v>1280</v>
      </c>
      <c r="F914" s="182" t="s">
        <v>1281</v>
      </c>
      <c r="G914" s="183" t="s">
        <v>1258</v>
      </c>
      <c r="H914" s="184">
        <v>1</v>
      </c>
      <c r="I914" s="185"/>
      <c r="J914" s="186">
        <f>ROUND(I914*H914,2)</f>
        <v>0</v>
      </c>
      <c r="K914" s="182" t="s">
        <v>180</v>
      </c>
      <c r="L914" s="39"/>
      <c r="M914" s="187" t="s">
        <v>1</v>
      </c>
      <c r="N914" s="188" t="s">
        <v>38</v>
      </c>
      <c r="O914" s="77"/>
      <c r="P914" s="189">
        <f>O914*H914</f>
        <v>0</v>
      </c>
      <c r="Q914" s="189">
        <v>0</v>
      </c>
      <c r="R914" s="189">
        <f>Q914*H914</f>
        <v>0</v>
      </c>
      <c r="S914" s="189">
        <v>0</v>
      </c>
      <c r="T914" s="190">
        <f>S914*H914</f>
        <v>0</v>
      </c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R914" s="191" t="s">
        <v>1259</v>
      </c>
      <c r="AT914" s="191" t="s">
        <v>176</v>
      </c>
      <c r="AU914" s="191" t="s">
        <v>83</v>
      </c>
      <c r="AY914" s="19" t="s">
        <v>174</v>
      </c>
      <c r="BE914" s="192">
        <f>IF(N914="základní",J914,0)</f>
        <v>0</v>
      </c>
      <c r="BF914" s="192">
        <f>IF(N914="snížená",J914,0)</f>
        <v>0</v>
      </c>
      <c r="BG914" s="192">
        <f>IF(N914="zákl. přenesená",J914,0)</f>
        <v>0</v>
      </c>
      <c r="BH914" s="192">
        <f>IF(N914="sníž. přenesená",J914,0)</f>
        <v>0</v>
      </c>
      <c r="BI914" s="192">
        <f>IF(N914="nulová",J914,0)</f>
        <v>0</v>
      </c>
      <c r="BJ914" s="19" t="s">
        <v>81</v>
      </c>
      <c r="BK914" s="192">
        <f>ROUND(I914*H914,2)</f>
        <v>0</v>
      </c>
      <c r="BL914" s="19" t="s">
        <v>1259</v>
      </c>
      <c r="BM914" s="191" t="s">
        <v>1282</v>
      </c>
    </row>
    <row r="915" s="2" customFormat="1">
      <c r="A915" s="38"/>
      <c r="B915" s="39"/>
      <c r="C915" s="38"/>
      <c r="D915" s="193" t="s">
        <v>183</v>
      </c>
      <c r="E915" s="38"/>
      <c r="F915" s="194" t="s">
        <v>1281</v>
      </c>
      <c r="G915" s="38"/>
      <c r="H915" s="38"/>
      <c r="I915" s="195"/>
      <c r="J915" s="38"/>
      <c r="K915" s="38"/>
      <c r="L915" s="39"/>
      <c r="M915" s="196"/>
      <c r="N915" s="197"/>
      <c r="O915" s="77"/>
      <c r="P915" s="77"/>
      <c r="Q915" s="77"/>
      <c r="R915" s="77"/>
      <c r="S915" s="77"/>
      <c r="T915" s="7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T915" s="19" t="s">
        <v>183</v>
      </c>
      <c r="AU915" s="19" t="s">
        <v>83</v>
      </c>
    </row>
    <row r="916" s="2" customFormat="1">
      <c r="A916" s="38"/>
      <c r="B916" s="39"/>
      <c r="C916" s="38"/>
      <c r="D916" s="193" t="s">
        <v>710</v>
      </c>
      <c r="E916" s="38"/>
      <c r="F916" s="231" t="s">
        <v>1283</v>
      </c>
      <c r="G916" s="38"/>
      <c r="H916" s="38"/>
      <c r="I916" s="195"/>
      <c r="J916" s="38"/>
      <c r="K916" s="38"/>
      <c r="L916" s="39"/>
      <c r="M916" s="196"/>
      <c r="N916" s="197"/>
      <c r="O916" s="77"/>
      <c r="P916" s="77"/>
      <c r="Q916" s="77"/>
      <c r="R916" s="77"/>
      <c r="S916" s="77"/>
      <c r="T916" s="7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T916" s="19" t="s">
        <v>710</v>
      </c>
      <c r="AU916" s="19" t="s">
        <v>83</v>
      </c>
    </row>
    <row r="917" s="2" customFormat="1" ht="16.5" customHeight="1">
      <c r="A917" s="38"/>
      <c r="B917" s="179"/>
      <c r="C917" s="180" t="s">
        <v>1284</v>
      </c>
      <c r="D917" s="180" t="s">
        <v>176</v>
      </c>
      <c r="E917" s="181" t="s">
        <v>1285</v>
      </c>
      <c r="F917" s="182" t="s">
        <v>1286</v>
      </c>
      <c r="G917" s="183" t="s">
        <v>1258</v>
      </c>
      <c r="H917" s="184">
        <v>1</v>
      </c>
      <c r="I917" s="185"/>
      <c r="J917" s="186">
        <f>ROUND(I917*H917,2)</f>
        <v>0</v>
      </c>
      <c r="K917" s="182" t="s">
        <v>180</v>
      </c>
      <c r="L917" s="39"/>
      <c r="M917" s="187" t="s">
        <v>1</v>
      </c>
      <c r="N917" s="188" t="s">
        <v>38</v>
      </c>
      <c r="O917" s="77"/>
      <c r="P917" s="189">
        <f>O917*H917</f>
        <v>0</v>
      </c>
      <c r="Q917" s="189">
        <v>0</v>
      </c>
      <c r="R917" s="189">
        <f>Q917*H917</f>
        <v>0</v>
      </c>
      <c r="S917" s="189">
        <v>0</v>
      </c>
      <c r="T917" s="190">
        <f>S917*H917</f>
        <v>0</v>
      </c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R917" s="191" t="s">
        <v>1259</v>
      </c>
      <c r="AT917" s="191" t="s">
        <v>176</v>
      </c>
      <c r="AU917" s="191" t="s">
        <v>83</v>
      </c>
      <c r="AY917" s="19" t="s">
        <v>174</v>
      </c>
      <c r="BE917" s="192">
        <f>IF(N917="základní",J917,0)</f>
        <v>0</v>
      </c>
      <c r="BF917" s="192">
        <f>IF(N917="snížená",J917,0)</f>
        <v>0</v>
      </c>
      <c r="BG917" s="192">
        <f>IF(N917="zákl. přenesená",J917,0)</f>
        <v>0</v>
      </c>
      <c r="BH917" s="192">
        <f>IF(N917="sníž. přenesená",J917,0)</f>
        <v>0</v>
      </c>
      <c r="BI917" s="192">
        <f>IF(N917="nulová",J917,0)</f>
        <v>0</v>
      </c>
      <c r="BJ917" s="19" t="s">
        <v>81</v>
      </c>
      <c r="BK917" s="192">
        <f>ROUND(I917*H917,2)</f>
        <v>0</v>
      </c>
      <c r="BL917" s="19" t="s">
        <v>1259</v>
      </c>
      <c r="BM917" s="191" t="s">
        <v>1287</v>
      </c>
    </row>
    <row r="918" s="2" customFormat="1">
      <c r="A918" s="38"/>
      <c r="B918" s="39"/>
      <c r="C918" s="38"/>
      <c r="D918" s="193" t="s">
        <v>183</v>
      </c>
      <c r="E918" s="38"/>
      <c r="F918" s="194" t="s">
        <v>1288</v>
      </c>
      <c r="G918" s="38"/>
      <c r="H918" s="38"/>
      <c r="I918" s="195"/>
      <c r="J918" s="38"/>
      <c r="K918" s="38"/>
      <c r="L918" s="39"/>
      <c r="M918" s="196"/>
      <c r="N918" s="197"/>
      <c r="O918" s="77"/>
      <c r="P918" s="77"/>
      <c r="Q918" s="77"/>
      <c r="R918" s="77"/>
      <c r="S918" s="77"/>
      <c r="T918" s="7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T918" s="19" t="s">
        <v>183</v>
      </c>
      <c r="AU918" s="19" t="s">
        <v>83</v>
      </c>
    </row>
    <row r="919" s="2" customFormat="1" ht="16.5" customHeight="1">
      <c r="A919" s="38"/>
      <c r="B919" s="179"/>
      <c r="C919" s="180" t="s">
        <v>1289</v>
      </c>
      <c r="D919" s="180" t="s">
        <v>176</v>
      </c>
      <c r="E919" s="181" t="s">
        <v>1290</v>
      </c>
      <c r="F919" s="182" t="s">
        <v>1291</v>
      </c>
      <c r="G919" s="183" t="s">
        <v>1258</v>
      </c>
      <c r="H919" s="184">
        <v>1</v>
      </c>
      <c r="I919" s="185"/>
      <c r="J919" s="186">
        <f>ROUND(I919*H919,2)</f>
        <v>0</v>
      </c>
      <c r="K919" s="182" t="s">
        <v>180</v>
      </c>
      <c r="L919" s="39"/>
      <c r="M919" s="187" t="s">
        <v>1</v>
      </c>
      <c r="N919" s="188" t="s">
        <v>38</v>
      </c>
      <c r="O919" s="77"/>
      <c r="P919" s="189">
        <f>O919*H919</f>
        <v>0</v>
      </c>
      <c r="Q919" s="189">
        <v>0</v>
      </c>
      <c r="R919" s="189">
        <f>Q919*H919</f>
        <v>0</v>
      </c>
      <c r="S919" s="189">
        <v>0</v>
      </c>
      <c r="T919" s="190">
        <f>S919*H919</f>
        <v>0</v>
      </c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R919" s="191" t="s">
        <v>1259</v>
      </c>
      <c r="AT919" s="191" t="s">
        <v>176</v>
      </c>
      <c r="AU919" s="191" t="s">
        <v>83</v>
      </c>
      <c r="AY919" s="19" t="s">
        <v>174</v>
      </c>
      <c r="BE919" s="192">
        <f>IF(N919="základní",J919,0)</f>
        <v>0</v>
      </c>
      <c r="BF919" s="192">
        <f>IF(N919="snížená",J919,0)</f>
        <v>0</v>
      </c>
      <c r="BG919" s="192">
        <f>IF(N919="zákl. přenesená",J919,0)</f>
        <v>0</v>
      </c>
      <c r="BH919" s="192">
        <f>IF(N919="sníž. přenesená",J919,0)</f>
        <v>0</v>
      </c>
      <c r="BI919" s="192">
        <f>IF(N919="nulová",J919,0)</f>
        <v>0</v>
      </c>
      <c r="BJ919" s="19" t="s">
        <v>81</v>
      </c>
      <c r="BK919" s="192">
        <f>ROUND(I919*H919,2)</f>
        <v>0</v>
      </c>
      <c r="BL919" s="19" t="s">
        <v>1259</v>
      </c>
      <c r="BM919" s="191" t="s">
        <v>1292</v>
      </c>
    </row>
    <row r="920" s="2" customFormat="1">
      <c r="A920" s="38"/>
      <c r="B920" s="39"/>
      <c r="C920" s="38"/>
      <c r="D920" s="193" t="s">
        <v>183</v>
      </c>
      <c r="E920" s="38"/>
      <c r="F920" s="194" t="s">
        <v>1293</v>
      </c>
      <c r="G920" s="38"/>
      <c r="H920" s="38"/>
      <c r="I920" s="195"/>
      <c r="J920" s="38"/>
      <c r="K920" s="38"/>
      <c r="L920" s="39"/>
      <c r="M920" s="196"/>
      <c r="N920" s="197"/>
      <c r="O920" s="77"/>
      <c r="P920" s="77"/>
      <c r="Q920" s="77"/>
      <c r="R920" s="77"/>
      <c r="S920" s="77"/>
      <c r="T920" s="7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T920" s="19" t="s">
        <v>183</v>
      </c>
      <c r="AU920" s="19" t="s">
        <v>83</v>
      </c>
    </row>
    <row r="921" s="2" customFormat="1">
      <c r="A921" s="38"/>
      <c r="B921" s="39"/>
      <c r="C921" s="38"/>
      <c r="D921" s="193" t="s">
        <v>710</v>
      </c>
      <c r="E921" s="38"/>
      <c r="F921" s="231" t="s">
        <v>1283</v>
      </c>
      <c r="G921" s="38"/>
      <c r="H921" s="38"/>
      <c r="I921" s="195"/>
      <c r="J921" s="38"/>
      <c r="K921" s="38"/>
      <c r="L921" s="39"/>
      <c r="M921" s="196"/>
      <c r="N921" s="197"/>
      <c r="O921" s="77"/>
      <c r="P921" s="77"/>
      <c r="Q921" s="77"/>
      <c r="R921" s="77"/>
      <c r="S921" s="77"/>
      <c r="T921" s="7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T921" s="19" t="s">
        <v>710</v>
      </c>
      <c r="AU921" s="19" t="s">
        <v>83</v>
      </c>
    </row>
    <row r="922" s="12" customFormat="1" ht="22.8" customHeight="1">
      <c r="A922" s="12"/>
      <c r="B922" s="166"/>
      <c r="C922" s="12"/>
      <c r="D922" s="167" t="s">
        <v>72</v>
      </c>
      <c r="E922" s="177" t="s">
        <v>1294</v>
      </c>
      <c r="F922" s="177" t="s">
        <v>1295</v>
      </c>
      <c r="G922" s="12"/>
      <c r="H922" s="12"/>
      <c r="I922" s="169"/>
      <c r="J922" s="178">
        <f>BK922</f>
        <v>0</v>
      </c>
      <c r="K922" s="12"/>
      <c r="L922" s="166"/>
      <c r="M922" s="171"/>
      <c r="N922" s="172"/>
      <c r="O922" s="172"/>
      <c r="P922" s="173">
        <f>SUM(P923:P924)</f>
        <v>0</v>
      </c>
      <c r="Q922" s="172"/>
      <c r="R922" s="173">
        <f>SUM(R923:R924)</f>
        <v>0</v>
      </c>
      <c r="S922" s="172"/>
      <c r="T922" s="174">
        <f>SUM(T923:T924)</f>
        <v>0</v>
      </c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R922" s="167" t="s">
        <v>206</v>
      </c>
      <c r="AT922" s="175" t="s">
        <v>72</v>
      </c>
      <c r="AU922" s="175" t="s">
        <v>81</v>
      </c>
      <c r="AY922" s="167" t="s">
        <v>174</v>
      </c>
      <c r="BK922" s="176">
        <f>SUM(BK923:BK924)</f>
        <v>0</v>
      </c>
    </row>
    <row r="923" s="2" customFormat="1" ht="16.5" customHeight="1">
      <c r="A923" s="38"/>
      <c r="B923" s="179"/>
      <c r="C923" s="180" t="s">
        <v>1296</v>
      </c>
      <c r="D923" s="180" t="s">
        <v>176</v>
      </c>
      <c r="E923" s="181" t="s">
        <v>1297</v>
      </c>
      <c r="F923" s="182" t="s">
        <v>1298</v>
      </c>
      <c r="G923" s="183" t="s">
        <v>1258</v>
      </c>
      <c r="H923" s="184">
        <v>1</v>
      </c>
      <c r="I923" s="185"/>
      <c r="J923" s="186">
        <f>ROUND(I923*H923,2)</f>
        <v>0</v>
      </c>
      <c r="K923" s="182" t="s">
        <v>180</v>
      </c>
      <c r="L923" s="39"/>
      <c r="M923" s="187" t="s">
        <v>1</v>
      </c>
      <c r="N923" s="188" t="s">
        <v>38</v>
      </c>
      <c r="O923" s="77"/>
      <c r="P923" s="189">
        <f>O923*H923</f>
        <v>0</v>
      </c>
      <c r="Q923" s="189">
        <v>0</v>
      </c>
      <c r="R923" s="189">
        <f>Q923*H923</f>
        <v>0</v>
      </c>
      <c r="S923" s="189">
        <v>0</v>
      </c>
      <c r="T923" s="190">
        <f>S923*H923</f>
        <v>0</v>
      </c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R923" s="191" t="s">
        <v>1259</v>
      </c>
      <c r="AT923" s="191" t="s">
        <v>176</v>
      </c>
      <c r="AU923" s="191" t="s">
        <v>83</v>
      </c>
      <c r="AY923" s="19" t="s">
        <v>174</v>
      </c>
      <c r="BE923" s="192">
        <f>IF(N923="základní",J923,0)</f>
        <v>0</v>
      </c>
      <c r="BF923" s="192">
        <f>IF(N923="snížená",J923,0)</f>
        <v>0</v>
      </c>
      <c r="BG923" s="192">
        <f>IF(N923="zákl. přenesená",J923,0)</f>
        <v>0</v>
      </c>
      <c r="BH923" s="192">
        <f>IF(N923="sníž. přenesená",J923,0)</f>
        <v>0</v>
      </c>
      <c r="BI923" s="192">
        <f>IF(N923="nulová",J923,0)</f>
        <v>0</v>
      </c>
      <c r="BJ923" s="19" t="s">
        <v>81</v>
      </c>
      <c r="BK923" s="192">
        <f>ROUND(I923*H923,2)</f>
        <v>0</v>
      </c>
      <c r="BL923" s="19" t="s">
        <v>1259</v>
      </c>
      <c r="BM923" s="191" t="s">
        <v>1299</v>
      </c>
    </row>
    <row r="924" s="2" customFormat="1">
      <c r="A924" s="38"/>
      <c r="B924" s="39"/>
      <c r="C924" s="38"/>
      <c r="D924" s="193" t="s">
        <v>183</v>
      </c>
      <c r="E924" s="38"/>
      <c r="F924" s="194" t="s">
        <v>1298</v>
      </c>
      <c r="G924" s="38"/>
      <c r="H924" s="38"/>
      <c r="I924" s="195"/>
      <c r="J924" s="38"/>
      <c r="K924" s="38"/>
      <c r="L924" s="39"/>
      <c r="M924" s="241"/>
      <c r="N924" s="242"/>
      <c r="O924" s="243"/>
      <c r="P924" s="243"/>
      <c r="Q924" s="243"/>
      <c r="R924" s="243"/>
      <c r="S924" s="243"/>
      <c r="T924" s="244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T924" s="19" t="s">
        <v>183</v>
      </c>
      <c r="AU924" s="19" t="s">
        <v>83</v>
      </c>
    </row>
    <row r="925" s="2" customFormat="1" ht="6.96" customHeight="1">
      <c r="A925" s="38"/>
      <c r="B925" s="60"/>
      <c r="C925" s="61"/>
      <c r="D925" s="61"/>
      <c r="E925" s="61"/>
      <c r="F925" s="61"/>
      <c r="G925" s="61"/>
      <c r="H925" s="61"/>
      <c r="I925" s="61"/>
      <c r="J925" s="61"/>
      <c r="K925" s="61"/>
      <c r="L925" s="39"/>
      <c r="M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</row>
  </sheetData>
  <autoFilter ref="C140:K924"/>
  <mergeCells count="9">
    <mergeCell ref="E7:H7"/>
    <mergeCell ref="E9:H9"/>
    <mergeCell ref="E18:H18"/>
    <mergeCell ref="E27:H27"/>
    <mergeCell ref="E85:H85"/>
    <mergeCell ref="E87:H87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1302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ROUND(J125,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ROUND((SUM(BE125:BE254)),  2)</f>
        <v>0</v>
      </c>
      <c r="G35" s="38"/>
      <c r="H35" s="38"/>
      <c r="I35" s="136">
        <v>0.20999999999999999</v>
      </c>
      <c r="J35" s="135">
        <f>ROUND(((SUM(BE125:BE254))*I35),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ROUND((SUM(BF125:BF254)),  2)</f>
        <v>0</v>
      </c>
      <c r="G36" s="38"/>
      <c r="H36" s="38"/>
      <c r="I36" s="136">
        <v>0.12</v>
      </c>
      <c r="J36" s="135">
        <f>ROUND(((SUM(BF125:BF254))*I36),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ROUND((SUM(BG125:BG254)),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ROUND((SUM(BH125:BH254)),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ROUND((SUM(BI125:BI254)),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01 - Silnoproud - materiál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J125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1303</v>
      </c>
      <c r="E99" s="150"/>
      <c r="F99" s="150"/>
      <c r="G99" s="150"/>
      <c r="H99" s="150"/>
      <c r="I99" s="150"/>
      <c r="J99" s="151">
        <f>J126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1304</v>
      </c>
      <c r="E100" s="150"/>
      <c r="F100" s="150"/>
      <c r="G100" s="150"/>
      <c r="H100" s="150"/>
      <c r="I100" s="150"/>
      <c r="J100" s="151">
        <f>J171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1305</v>
      </c>
      <c r="E101" s="150"/>
      <c r="F101" s="150"/>
      <c r="G101" s="150"/>
      <c r="H101" s="150"/>
      <c r="I101" s="150"/>
      <c r="J101" s="151">
        <f>J208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8"/>
      <c r="C102" s="9"/>
      <c r="D102" s="149" t="s">
        <v>1306</v>
      </c>
      <c r="E102" s="150"/>
      <c r="F102" s="150"/>
      <c r="G102" s="150"/>
      <c r="H102" s="150"/>
      <c r="I102" s="150"/>
      <c r="J102" s="151">
        <f>J219</f>
        <v>0</v>
      </c>
      <c r="K102" s="9"/>
      <c r="L102" s="14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8"/>
      <c r="C103" s="9"/>
      <c r="D103" s="149" t="s">
        <v>1307</v>
      </c>
      <c r="E103" s="150"/>
      <c r="F103" s="150"/>
      <c r="G103" s="150"/>
      <c r="H103" s="150"/>
      <c r="I103" s="150"/>
      <c r="J103" s="151">
        <f>J246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159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38"/>
      <c r="D113" s="38"/>
      <c r="E113" s="129" t="str">
        <f>E7</f>
        <v>Snížení energetické náročnosti Gymnázia, SOŠ a VOŠ, Nový Bydžov - DM J. Jungmanna</v>
      </c>
      <c r="F113" s="32"/>
      <c r="G113" s="32"/>
      <c r="H113" s="32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2"/>
      <c r="C114" s="32" t="s">
        <v>127</v>
      </c>
      <c r="L114" s="22"/>
    </row>
    <row r="115" s="2" customFormat="1" ht="16.5" customHeight="1">
      <c r="A115" s="38"/>
      <c r="B115" s="39"/>
      <c r="C115" s="38"/>
      <c r="D115" s="38"/>
      <c r="E115" s="129" t="s">
        <v>1300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1301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67" t="str">
        <f>E11</f>
        <v>01 - Silnoproud - materiál</v>
      </c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38"/>
      <c r="E119" s="38"/>
      <c r="F119" s="27" t="str">
        <f>F14</f>
        <v xml:space="preserve"> </v>
      </c>
      <c r="G119" s="38"/>
      <c r="H119" s="38"/>
      <c r="I119" s="32" t="s">
        <v>22</v>
      </c>
      <c r="J119" s="69" t="str">
        <f>IF(J14="","",J14)</f>
        <v>15. 10. 2025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38"/>
      <c r="E121" s="38"/>
      <c r="F121" s="27" t="str">
        <f>E17</f>
        <v xml:space="preserve"> </v>
      </c>
      <c r="G121" s="38"/>
      <c r="H121" s="38"/>
      <c r="I121" s="32" t="s">
        <v>29</v>
      </c>
      <c r="J121" s="36" t="str">
        <f>E23</f>
        <v xml:space="preserve"> 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27</v>
      </c>
      <c r="D122" s="38"/>
      <c r="E122" s="38"/>
      <c r="F122" s="27" t="str">
        <f>IF(E20="","",E20)</f>
        <v>Vyplň údaj</v>
      </c>
      <c r="G122" s="38"/>
      <c r="H122" s="38"/>
      <c r="I122" s="32" t="s">
        <v>31</v>
      </c>
      <c r="J122" s="36" t="str">
        <f>E26</f>
        <v xml:space="preserve"> 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56"/>
      <c r="B124" s="157"/>
      <c r="C124" s="158" t="s">
        <v>160</v>
      </c>
      <c r="D124" s="159" t="s">
        <v>58</v>
      </c>
      <c r="E124" s="159" t="s">
        <v>54</v>
      </c>
      <c r="F124" s="159" t="s">
        <v>55</v>
      </c>
      <c r="G124" s="159" t="s">
        <v>161</v>
      </c>
      <c r="H124" s="159" t="s">
        <v>162</v>
      </c>
      <c r="I124" s="159" t="s">
        <v>163</v>
      </c>
      <c r="J124" s="159" t="s">
        <v>131</v>
      </c>
      <c r="K124" s="160" t="s">
        <v>164</v>
      </c>
      <c r="L124" s="161"/>
      <c r="M124" s="86" t="s">
        <v>1</v>
      </c>
      <c r="N124" s="87" t="s">
        <v>37</v>
      </c>
      <c r="O124" s="87" t="s">
        <v>165</v>
      </c>
      <c r="P124" s="87" t="s">
        <v>166</v>
      </c>
      <c r="Q124" s="87" t="s">
        <v>167</v>
      </c>
      <c r="R124" s="87" t="s">
        <v>168</v>
      </c>
      <c r="S124" s="87" t="s">
        <v>169</v>
      </c>
      <c r="T124" s="88" t="s">
        <v>170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="2" customFormat="1" ht="22.8" customHeight="1">
      <c r="A125" s="38"/>
      <c r="B125" s="39"/>
      <c r="C125" s="93" t="s">
        <v>171</v>
      </c>
      <c r="D125" s="38"/>
      <c r="E125" s="38"/>
      <c r="F125" s="38"/>
      <c r="G125" s="38"/>
      <c r="H125" s="38"/>
      <c r="I125" s="38"/>
      <c r="J125" s="162">
        <f>BK125</f>
        <v>0</v>
      </c>
      <c r="K125" s="38"/>
      <c r="L125" s="39"/>
      <c r="M125" s="89"/>
      <c r="N125" s="73"/>
      <c r="O125" s="90"/>
      <c r="P125" s="163">
        <f>P126+P171+P208+P219+P246</f>
        <v>0</v>
      </c>
      <c r="Q125" s="90"/>
      <c r="R125" s="163">
        <f>R126+R171+R208+R219+R246</f>
        <v>0</v>
      </c>
      <c r="S125" s="90"/>
      <c r="T125" s="164">
        <f>T126+T171+T208+T219+T246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72</v>
      </c>
      <c r="AU125" s="19" t="s">
        <v>133</v>
      </c>
      <c r="BK125" s="165">
        <f>BK126+BK171+BK208+BK219+BK246</f>
        <v>0</v>
      </c>
    </row>
    <row r="126" s="12" customFormat="1" ht="25.92" customHeight="1">
      <c r="A126" s="12"/>
      <c r="B126" s="166"/>
      <c r="C126" s="12"/>
      <c r="D126" s="167" t="s">
        <v>72</v>
      </c>
      <c r="E126" s="168" t="s">
        <v>1308</v>
      </c>
      <c r="F126" s="168" t="s">
        <v>1309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SUM(P127:P170)</f>
        <v>0</v>
      </c>
      <c r="Q126" s="172"/>
      <c r="R126" s="173">
        <f>SUM(R127:R170)</f>
        <v>0</v>
      </c>
      <c r="S126" s="172"/>
      <c r="T126" s="174">
        <f>SUM(T127:T170)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81</v>
      </c>
      <c r="AT126" s="175" t="s">
        <v>72</v>
      </c>
      <c r="AU126" s="175" t="s">
        <v>73</v>
      </c>
      <c r="AY126" s="167" t="s">
        <v>174</v>
      </c>
      <c r="BK126" s="176">
        <f>SUM(BK127:BK170)</f>
        <v>0</v>
      </c>
    </row>
    <row r="127" s="2" customFormat="1" ht="21.75" customHeight="1">
      <c r="A127" s="38"/>
      <c r="B127" s="179"/>
      <c r="C127" s="180" t="s">
        <v>81</v>
      </c>
      <c r="D127" s="180" t="s">
        <v>176</v>
      </c>
      <c r="E127" s="181" t="s">
        <v>1310</v>
      </c>
      <c r="F127" s="182" t="s">
        <v>1311</v>
      </c>
      <c r="G127" s="183" t="s">
        <v>1312</v>
      </c>
      <c r="H127" s="184">
        <v>45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181</v>
      </c>
      <c r="AT127" s="191" t="s">
        <v>176</v>
      </c>
      <c r="AU127" s="191" t="s">
        <v>81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181</v>
      </c>
      <c r="BM127" s="191" t="s">
        <v>83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1311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81</v>
      </c>
    </row>
    <row r="129" s="2" customFormat="1" ht="16.5" customHeight="1">
      <c r="A129" s="38"/>
      <c r="B129" s="179"/>
      <c r="C129" s="180" t="s">
        <v>83</v>
      </c>
      <c r="D129" s="180" t="s">
        <v>176</v>
      </c>
      <c r="E129" s="181" t="s">
        <v>1313</v>
      </c>
      <c r="F129" s="182" t="s">
        <v>1314</v>
      </c>
      <c r="G129" s="183" t="s">
        <v>1312</v>
      </c>
      <c r="H129" s="184">
        <v>12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181</v>
      </c>
      <c r="AT129" s="191" t="s">
        <v>176</v>
      </c>
      <c r="AU129" s="191" t="s">
        <v>81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181</v>
      </c>
      <c r="BM129" s="191" t="s">
        <v>181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1314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81</v>
      </c>
    </row>
    <row r="131" s="2" customFormat="1" ht="16.5" customHeight="1">
      <c r="A131" s="38"/>
      <c r="B131" s="179"/>
      <c r="C131" s="180" t="s">
        <v>192</v>
      </c>
      <c r="D131" s="180" t="s">
        <v>176</v>
      </c>
      <c r="E131" s="181" t="s">
        <v>1315</v>
      </c>
      <c r="F131" s="182" t="s">
        <v>1316</v>
      </c>
      <c r="G131" s="183" t="s">
        <v>1312</v>
      </c>
      <c r="H131" s="184">
        <v>54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181</v>
      </c>
      <c r="AT131" s="191" t="s">
        <v>176</v>
      </c>
      <c r="AU131" s="191" t="s">
        <v>81</v>
      </c>
      <c r="AY131" s="19" t="s">
        <v>174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81</v>
      </c>
      <c r="BK131" s="192">
        <f>ROUND(I131*H131,2)</f>
        <v>0</v>
      </c>
      <c r="BL131" s="19" t="s">
        <v>181</v>
      </c>
      <c r="BM131" s="191" t="s">
        <v>211</v>
      </c>
    </row>
    <row r="132" s="2" customFormat="1">
      <c r="A132" s="38"/>
      <c r="B132" s="39"/>
      <c r="C132" s="38"/>
      <c r="D132" s="193" t="s">
        <v>183</v>
      </c>
      <c r="E132" s="38"/>
      <c r="F132" s="194" t="s">
        <v>1316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183</v>
      </c>
      <c r="AU132" s="19" t="s">
        <v>81</v>
      </c>
    </row>
    <row r="133" s="2" customFormat="1" ht="16.5" customHeight="1">
      <c r="A133" s="38"/>
      <c r="B133" s="179"/>
      <c r="C133" s="180" t="s">
        <v>181</v>
      </c>
      <c r="D133" s="180" t="s">
        <v>176</v>
      </c>
      <c r="E133" s="181" t="s">
        <v>1317</v>
      </c>
      <c r="F133" s="182" t="s">
        <v>1318</v>
      </c>
      <c r="G133" s="183" t="s">
        <v>1312</v>
      </c>
      <c r="H133" s="184">
        <v>8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181</v>
      </c>
      <c r="AT133" s="191" t="s">
        <v>176</v>
      </c>
      <c r="AU133" s="191" t="s">
        <v>81</v>
      </c>
      <c r="AY133" s="19" t="s">
        <v>174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81</v>
      </c>
      <c r="BK133" s="192">
        <f>ROUND(I133*H133,2)</f>
        <v>0</v>
      </c>
      <c r="BL133" s="19" t="s">
        <v>181</v>
      </c>
      <c r="BM133" s="191" t="s">
        <v>230</v>
      </c>
    </row>
    <row r="134" s="2" customFormat="1">
      <c r="A134" s="38"/>
      <c r="B134" s="39"/>
      <c r="C134" s="38"/>
      <c r="D134" s="193" t="s">
        <v>183</v>
      </c>
      <c r="E134" s="38"/>
      <c r="F134" s="194" t="s">
        <v>1318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183</v>
      </c>
      <c r="AU134" s="19" t="s">
        <v>81</v>
      </c>
    </row>
    <row r="135" s="2" customFormat="1" ht="21.75" customHeight="1">
      <c r="A135" s="38"/>
      <c r="B135" s="179"/>
      <c r="C135" s="180" t="s">
        <v>206</v>
      </c>
      <c r="D135" s="180" t="s">
        <v>176</v>
      </c>
      <c r="E135" s="181" t="s">
        <v>1319</v>
      </c>
      <c r="F135" s="182" t="s">
        <v>1320</v>
      </c>
      <c r="G135" s="183" t="s">
        <v>1312</v>
      </c>
      <c r="H135" s="184">
        <v>8</v>
      </c>
      <c r="I135" s="185"/>
      <c r="J135" s="186">
        <f>ROUND(I135*H135,2)</f>
        <v>0</v>
      </c>
      <c r="K135" s="182" t="s">
        <v>1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81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115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1320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81</v>
      </c>
    </row>
    <row r="137" s="2" customFormat="1" ht="16.5" customHeight="1">
      <c r="A137" s="38"/>
      <c r="B137" s="179"/>
      <c r="C137" s="180" t="s">
        <v>211</v>
      </c>
      <c r="D137" s="180" t="s">
        <v>176</v>
      </c>
      <c r="E137" s="181" t="s">
        <v>1321</v>
      </c>
      <c r="F137" s="182" t="s">
        <v>1322</v>
      </c>
      <c r="G137" s="183" t="s">
        <v>1312</v>
      </c>
      <c r="H137" s="184">
        <v>68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181</v>
      </c>
      <c r="AT137" s="191" t="s">
        <v>176</v>
      </c>
      <c r="AU137" s="191" t="s">
        <v>81</v>
      </c>
      <c r="AY137" s="19" t="s">
        <v>174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81</v>
      </c>
      <c r="BK137" s="192">
        <f>ROUND(I137*H137,2)</f>
        <v>0</v>
      </c>
      <c r="BL137" s="19" t="s">
        <v>181</v>
      </c>
      <c r="BM137" s="191" t="s">
        <v>8</v>
      </c>
    </row>
    <row r="138" s="2" customFormat="1">
      <c r="A138" s="38"/>
      <c r="B138" s="39"/>
      <c r="C138" s="38"/>
      <c r="D138" s="193" t="s">
        <v>183</v>
      </c>
      <c r="E138" s="38"/>
      <c r="F138" s="194" t="s">
        <v>1322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183</v>
      </c>
      <c r="AU138" s="19" t="s">
        <v>81</v>
      </c>
    </row>
    <row r="139" s="2" customFormat="1" ht="16.5" customHeight="1">
      <c r="A139" s="38"/>
      <c r="B139" s="179"/>
      <c r="C139" s="180" t="s">
        <v>225</v>
      </c>
      <c r="D139" s="180" t="s">
        <v>176</v>
      </c>
      <c r="E139" s="181" t="s">
        <v>1323</v>
      </c>
      <c r="F139" s="182" t="s">
        <v>1324</v>
      </c>
      <c r="G139" s="183" t="s">
        <v>1312</v>
      </c>
      <c r="H139" s="184">
        <v>4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81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265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1324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81</v>
      </c>
    </row>
    <row r="141" s="2" customFormat="1" ht="16.5" customHeight="1">
      <c r="A141" s="38"/>
      <c r="B141" s="179"/>
      <c r="C141" s="180" t="s">
        <v>230</v>
      </c>
      <c r="D141" s="180" t="s">
        <v>176</v>
      </c>
      <c r="E141" s="181" t="s">
        <v>1325</v>
      </c>
      <c r="F141" s="182" t="s">
        <v>1326</v>
      </c>
      <c r="G141" s="183" t="s">
        <v>1312</v>
      </c>
      <c r="H141" s="184">
        <v>2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181</v>
      </c>
      <c r="AT141" s="191" t="s">
        <v>176</v>
      </c>
      <c r="AU141" s="191" t="s">
        <v>81</v>
      </c>
      <c r="AY141" s="19" t="s">
        <v>174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81</v>
      </c>
      <c r="BK141" s="192">
        <f>ROUND(I141*H141,2)</f>
        <v>0</v>
      </c>
      <c r="BL141" s="19" t="s">
        <v>181</v>
      </c>
      <c r="BM141" s="191" t="s">
        <v>278</v>
      </c>
    </row>
    <row r="142" s="2" customFormat="1">
      <c r="A142" s="38"/>
      <c r="B142" s="39"/>
      <c r="C142" s="38"/>
      <c r="D142" s="193" t="s">
        <v>183</v>
      </c>
      <c r="E142" s="38"/>
      <c r="F142" s="194" t="s">
        <v>1326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183</v>
      </c>
      <c r="AU142" s="19" t="s">
        <v>81</v>
      </c>
    </row>
    <row r="143" s="2" customFormat="1" ht="21.75" customHeight="1">
      <c r="A143" s="38"/>
      <c r="B143" s="179"/>
      <c r="C143" s="180" t="s">
        <v>238</v>
      </c>
      <c r="D143" s="180" t="s">
        <v>176</v>
      </c>
      <c r="E143" s="181" t="s">
        <v>1327</v>
      </c>
      <c r="F143" s="182" t="s">
        <v>1328</v>
      </c>
      <c r="G143" s="183" t="s">
        <v>1312</v>
      </c>
      <c r="H143" s="184">
        <v>201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81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288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1328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81</v>
      </c>
    </row>
    <row r="145" s="2" customFormat="1" ht="24.15" customHeight="1">
      <c r="A145" s="38"/>
      <c r="B145" s="179"/>
      <c r="C145" s="180" t="s">
        <v>115</v>
      </c>
      <c r="D145" s="180" t="s">
        <v>176</v>
      </c>
      <c r="E145" s="181" t="s">
        <v>1329</v>
      </c>
      <c r="F145" s="182" t="s">
        <v>1330</v>
      </c>
      <c r="G145" s="183" t="s">
        <v>1312</v>
      </c>
      <c r="H145" s="184">
        <v>60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181</v>
      </c>
      <c r="AT145" s="191" t="s">
        <v>176</v>
      </c>
      <c r="AU145" s="191" t="s">
        <v>81</v>
      </c>
      <c r="AY145" s="19" t="s">
        <v>174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81</v>
      </c>
      <c r="BK145" s="192">
        <f>ROUND(I145*H145,2)</f>
        <v>0</v>
      </c>
      <c r="BL145" s="19" t="s">
        <v>181</v>
      </c>
      <c r="BM145" s="191" t="s">
        <v>299</v>
      </c>
    </row>
    <row r="146" s="2" customFormat="1">
      <c r="A146" s="38"/>
      <c r="B146" s="39"/>
      <c r="C146" s="38"/>
      <c r="D146" s="193" t="s">
        <v>183</v>
      </c>
      <c r="E146" s="38"/>
      <c r="F146" s="194" t="s">
        <v>1330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183</v>
      </c>
      <c r="AU146" s="19" t="s">
        <v>81</v>
      </c>
    </row>
    <row r="147" s="2" customFormat="1" ht="21.75" customHeight="1">
      <c r="A147" s="38"/>
      <c r="B147" s="179"/>
      <c r="C147" s="180" t="s">
        <v>118</v>
      </c>
      <c r="D147" s="180" t="s">
        <v>176</v>
      </c>
      <c r="E147" s="181" t="s">
        <v>1331</v>
      </c>
      <c r="F147" s="182" t="s">
        <v>1332</v>
      </c>
      <c r="G147" s="183" t="s">
        <v>1312</v>
      </c>
      <c r="H147" s="184">
        <v>15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81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309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1332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81</v>
      </c>
    </row>
    <row r="149" s="2" customFormat="1" ht="24.15" customHeight="1">
      <c r="A149" s="38"/>
      <c r="B149" s="179"/>
      <c r="C149" s="180" t="s">
        <v>8</v>
      </c>
      <c r="D149" s="180" t="s">
        <v>176</v>
      </c>
      <c r="E149" s="181" t="s">
        <v>1333</v>
      </c>
      <c r="F149" s="182" t="s">
        <v>1334</v>
      </c>
      <c r="G149" s="183" t="s">
        <v>1312</v>
      </c>
      <c r="H149" s="184">
        <v>2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38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181</v>
      </c>
      <c r="AT149" s="191" t="s">
        <v>176</v>
      </c>
      <c r="AU149" s="191" t="s">
        <v>81</v>
      </c>
      <c r="AY149" s="19" t="s">
        <v>174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181</v>
      </c>
      <c r="BM149" s="191" t="s">
        <v>323</v>
      </c>
    </row>
    <row r="150" s="2" customFormat="1">
      <c r="A150" s="38"/>
      <c r="B150" s="39"/>
      <c r="C150" s="38"/>
      <c r="D150" s="193" t="s">
        <v>183</v>
      </c>
      <c r="E150" s="38"/>
      <c r="F150" s="194" t="s">
        <v>1334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183</v>
      </c>
      <c r="AU150" s="19" t="s">
        <v>81</v>
      </c>
    </row>
    <row r="151" s="2" customFormat="1" ht="24.15" customHeight="1">
      <c r="A151" s="38"/>
      <c r="B151" s="179"/>
      <c r="C151" s="180" t="s">
        <v>260</v>
      </c>
      <c r="D151" s="180" t="s">
        <v>176</v>
      </c>
      <c r="E151" s="181" t="s">
        <v>1335</v>
      </c>
      <c r="F151" s="182" t="s">
        <v>1336</v>
      </c>
      <c r="G151" s="183" t="s">
        <v>1312</v>
      </c>
      <c r="H151" s="184">
        <v>16</v>
      </c>
      <c r="I151" s="185"/>
      <c r="J151" s="186">
        <f>ROUND(I151*H151,2)</f>
        <v>0</v>
      </c>
      <c r="K151" s="182" t="s">
        <v>1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181</v>
      </c>
      <c r="AT151" s="191" t="s">
        <v>176</v>
      </c>
      <c r="AU151" s="191" t="s">
        <v>81</v>
      </c>
      <c r="AY151" s="19" t="s">
        <v>174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81</v>
      </c>
      <c r="BK151" s="192">
        <f>ROUND(I151*H151,2)</f>
        <v>0</v>
      </c>
      <c r="BL151" s="19" t="s">
        <v>181</v>
      </c>
      <c r="BM151" s="191" t="s">
        <v>334</v>
      </c>
    </row>
    <row r="152" s="2" customFormat="1">
      <c r="A152" s="38"/>
      <c r="B152" s="39"/>
      <c r="C152" s="38"/>
      <c r="D152" s="193" t="s">
        <v>183</v>
      </c>
      <c r="E152" s="38"/>
      <c r="F152" s="194" t="s">
        <v>1336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183</v>
      </c>
      <c r="AU152" s="19" t="s">
        <v>81</v>
      </c>
    </row>
    <row r="153" s="2" customFormat="1" ht="16.5" customHeight="1">
      <c r="A153" s="38"/>
      <c r="B153" s="179"/>
      <c r="C153" s="180" t="s">
        <v>265</v>
      </c>
      <c r="D153" s="180" t="s">
        <v>176</v>
      </c>
      <c r="E153" s="181" t="s">
        <v>1337</v>
      </c>
      <c r="F153" s="182" t="s">
        <v>1338</v>
      </c>
      <c r="G153" s="183" t="s">
        <v>1312</v>
      </c>
      <c r="H153" s="184">
        <v>3</v>
      </c>
      <c r="I153" s="185"/>
      <c r="J153" s="186">
        <f>ROUND(I153*H153,2)</f>
        <v>0</v>
      </c>
      <c r="K153" s="182" t="s">
        <v>1</v>
      </c>
      <c r="L153" s="39"/>
      <c r="M153" s="187" t="s">
        <v>1</v>
      </c>
      <c r="N153" s="188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181</v>
      </c>
      <c r="AT153" s="191" t="s">
        <v>176</v>
      </c>
      <c r="AU153" s="191" t="s">
        <v>81</v>
      </c>
      <c r="AY153" s="19" t="s">
        <v>174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81</v>
      </c>
      <c r="BK153" s="192">
        <f>ROUND(I153*H153,2)</f>
        <v>0</v>
      </c>
      <c r="BL153" s="19" t="s">
        <v>181</v>
      </c>
      <c r="BM153" s="191" t="s">
        <v>353</v>
      </c>
    </row>
    <row r="154" s="2" customFormat="1">
      <c r="A154" s="38"/>
      <c r="B154" s="39"/>
      <c r="C154" s="38"/>
      <c r="D154" s="193" t="s">
        <v>183</v>
      </c>
      <c r="E154" s="38"/>
      <c r="F154" s="194" t="s">
        <v>1338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183</v>
      </c>
      <c r="AU154" s="19" t="s">
        <v>81</v>
      </c>
    </row>
    <row r="155" s="2" customFormat="1" ht="16.5" customHeight="1">
      <c r="A155" s="38"/>
      <c r="B155" s="179"/>
      <c r="C155" s="180" t="s">
        <v>272</v>
      </c>
      <c r="D155" s="180" t="s">
        <v>176</v>
      </c>
      <c r="E155" s="181" t="s">
        <v>1339</v>
      </c>
      <c r="F155" s="182" t="s">
        <v>1340</v>
      </c>
      <c r="G155" s="183" t="s">
        <v>1312</v>
      </c>
      <c r="H155" s="184">
        <v>657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81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367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1340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81</v>
      </c>
    </row>
    <row r="157" s="2" customFormat="1" ht="16.5" customHeight="1">
      <c r="A157" s="38"/>
      <c r="B157" s="179"/>
      <c r="C157" s="180" t="s">
        <v>278</v>
      </c>
      <c r="D157" s="180" t="s">
        <v>176</v>
      </c>
      <c r="E157" s="181" t="s">
        <v>1341</v>
      </c>
      <c r="F157" s="182" t="s">
        <v>1342</v>
      </c>
      <c r="G157" s="183" t="s">
        <v>1312</v>
      </c>
      <c r="H157" s="184">
        <v>1</v>
      </c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181</v>
      </c>
      <c r="AT157" s="191" t="s">
        <v>176</v>
      </c>
      <c r="AU157" s="191" t="s">
        <v>81</v>
      </c>
      <c r="AY157" s="19" t="s">
        <v>174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81</v>
      </c>
      <c r="BK157" s="192">
        <f>ROUND(I157*H157,2)</f>
        <v>0</v>
      </c>
      <c r="BL157" s="19" t="s">
        <v>181</v>
      </c>
      <c r="BM157" s="191" t="s">
        <v>382</v>
      </c>
    </row>
    <row r="158" s="2" customFormat="1">
      <c r="A158" s="38"/>
      <c r="B158" s="39"/>
      <c r="C158" s="38"/>
      <c r="D158" s="193" t="s">
        <v>183</v>
      </c>
      <c r="E158" s="38"/>
      <c r="F158" s="194" t="s">
        <v>1342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183</v>
      </c>
      <c r="AU158" s="19" t="s">
        <v>81</v>
      </c>
    </row>
    <row r="159" s="2" customFormat="1" ht="24.15" customHeight="1">
      <c r="A159" s="38"/>
      <c r="B159" s="179"/>
      <c r="C159" s="180" t="s">
        <v>283</v>
      </c>
      <c r="D159" s="180" t="s">
        <v>176</v>
      </c>
      <c r="E159" s="181" t="s">
        <v>1343</v>
      </c>
      <c r="F159" s="182" t="s">
        <v>1344</v>
      </c>
      <c r="G159" s="183" t="s">
        <v>1312</v>
      </c>
      <c r="H159" s="184">
        <v>259</v>
      </c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181</v>
      </c>
      <c r="AT159" s="191" t="s">
        <v>176</v>
      </c>
      <c r="AU159" s="191" t="s">
        <v>81</v>
      </c>
      <c r="AY159" s="19" t="s">
        <v>174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81</v>
      </c>
      <c r="BK159" s="192">
        <f>ROUND(I159*H159,2)</f>
        <v>0</v>
      </c>
      <c r="BL159" s="19" t="s">
        <v>181</v>
      </c>
      <c r="BM159" s="191" t="s">
        <v>392</v>
      </c>
    </row>
    <row r="160" s="2" customFormat="1">
      <c r="A160" s="38"/>
      <c r="B160" s="39"/>
      <c r="C160" s="38"/>
      <c r="D160" s="193" t="s">
        <v>183</v>
      </c>
      <c r="E160" s="38"/>
      <c r="F160" s="194" t="s">
        <v>1344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183</v>
      </c>
      <c r="AU160" s="19" t="s">
        <v>81</v>
      </c>
    </row>
    <row r="161" s="2" customFormat="1" ht="16.5" customHeight="1">
      <c r="A161" s="38"/>
      <c r="B161" s="179"/>
      <c r="C161" s="180" t="s">
        <v>288</v>
      </c>
      <c r="D161" s="180" t="s">
        <v>176</v>
      </c>
      <c r="E161" s="181" t="s">
        <v>1345</v>
      </c>
      <c r="F161" s="182" t="s">
        <v>1346</v>
      </c>
      <c r="G161" s="183" t="s">
        <v>1312</v>
      </c>
      <c r="H161" s="184">
        <v>503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181</v>
      </c>
      <c r="AT161" s="191" t="s">
        <v>176</v>
      </c>
      <c r="AU161" s="191" t="s">
        <v>81</v>
      </c>
      <c r="AY161" s="19" t="s">
        <v>174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181</v>
      </c>
      <c r="BM161" s="191" t="s">
        <v>402</v>
      </c>
    </row>
    <row r="162" s="2" customFormat="1">
      <c r="A162" s="38"/>
      <c r="B162" s="39"/>
      <c r="C162" s="38"/>
      <c r="D162" s="193" t="s">
        <v>183</v>
      </c>
      <c r="E162" s="38"/>
      <c r="F162" s="194" t="s">
        <v>1346</v>
      </c>
      <c r="G162" s="38"/>
      <c r="H162" s="38"/>
      <c r="I162" s="195"/>
      <c r="J162" s="38"/>
      <c r="K162" s="38"/>
      <c r="L162" s="39"/>
      <c r="M162" s="196"/>
      <c r="N162" s="197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183</v>
      </c>
      <c r="AU162" s="19" t="s">
        <v>81</v>
      </c>
    </row>
    <row r="163" s="2" customFormat="1" ht="24.15" customHeight="1">
      <c r="A163" s="38"/>
      <c r="B163" s="179"/>
      <c r="C163" s="180" t="s">
        <v>294</v>
      </c>
      <c r="D163" s="180" t="s">
        <v>176</v>
      </c>
      <c r="E163" s="181" t="s">
        <v>1347</v>
      </c>
      <c r="F163" s="182" t="s">
        <v>1348</v>
      </c>
      <c r="G163" s="183" t="s">
        <v>1312</v>
      </c>
      <c r="H163" s="184">
        <v>1</v>
      </c>
      <c r="I163" s="185"/>
      <c r="J163" s="186">
        <f>ROUND(I163*H163,2)</f>
        <v>0</v>
      </c>
      <c r="K163" s="182" t="s">
        <v>1</v>
      </c>
      <c r="L163" s="39"/>
      <c r="M163" s="187" t="s">
        <v>1</v>
      </c>
      <c r="N163" s="188" t="s">
        <v>38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181</v>
      </c>
      <c r="AT163" s="191" t="s">
        <v>176</v>
      </c>
      <c r="AU163" s="191" t="s">
        <v>81</v>
      </c>
      <c r="AY163" s="19" t="s">
        <v>174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81</v>
      </c>
      <c r="BK163" s="192">
        <f>ROUND(I163*H163,2)</f>
        <v>0</v>
      </c>
      <c r="BL163" s="19" t="s">
        <v>181</v>
      </c>
      <c r="BM163" s="191" t="s">
        <v>418</v>
      </c>
    </row>
    <row r="164" s="2" customFormat="1">
      <c r="A164" s="38"/>
      <c r="B164" s="39"/>
      <c r="C164" s="38"/>
      <c r="D164" s="193" t="s">
        <v>183</v>
      </c>
      <c r="E164" s="38"/>
      <c r="F164" s="194" t="s">
        <v>1348</v>
      </c>
      <c r="G164" s="38"/>
      <c r="H164" s="38"/>
      <c r="I164" s="195"/>
      <c r="J164" s="38"/>
      <c r="K164" s="38"/>
      <c r="L164" s="39"/>
      <c r="M164" s="196"/>
      <c r="N164" s="197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183</v>
      </c>
      <c r="AU164" s="19" t="s">
        <v>81</v>
      </c>
    </row>
    <row r="165" s="2" customFormat="1" ht="16.5" customHeight="1">
      <c r="A165" s="38"/>
      <c r="B165" s="179"/>
      <c r="C165" s="180" t="s">
        <v>299</v>
      </c>
      <c r="D165" s="180" t="s">
        <v>176</v>
      </c>
      <c r="E165" s="181" t="s">
        <v>1349</v>
      </c>
      <c r="F165" s="182" t="s">
        <v>1350</v>
      </c>
      <c r="G165" s="183" t="s">
        <v>81</v>
      </c>
      <c r="H165" s="184">
        <v>1</v>
      </c>
      <c r="I165" s="185"/>
      <c r="J165" s="186">
        <f>ROUND(I165*H165,2)</f>
        <v>0</v>
      </c>
      <c r="K165" s="182" t="s">
        <v>1</v>
      </c>
      <c r="L165" s="39"/>
      <c r="M165" s="187" t="s">
        <v>1</v>
      </c>
      <c r="N165" s="188" t="s">
        <v>38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181</v>
      </c>
      <c r="AT165" s="191" t="s">
        <v>176</v>
      </c>
      <c r="AU165" s="191" t="s">
        <v>81</v>
      </c>
      <c r="AY165" s="19" t="s">
        <v>174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81</v>
      </c>
      <c r="BK165" s="192">
        <f>ROUND(I165*H165,2)</f>
        <v>0</v>
      </c>
      <c r="BL165" s="19" t="s">
        <v>181</v>
      </c>
      <c r="BM165" s="191" t="s">
        <v>434</v>
      </c>
    </row>
    <row r="166" s="2" customFormat="1">
      <c r="A166" s="38"/>
      <c r="B166" s="39"/>
      <c r="C166" s="38"/>
      <c r="D166" s="193" t="s">
        <v>183</v>
      </c>
      <c r="E166" s="38"/>
      <c r="F166" s="194" t="s">
        <v>1350</v>
      </c>
      <c r="G166" s="38"/>
      <c r="H166" s="38"/>
      <c r="I166" s="195"/>
      <c r="J166" s="38"/>
      <c r="K166" s="38"/>
      <c r="L166" s="39"/>
      <c r="M166" s="196"/>
      <c r="N166" s="197"/>
      <c r="O166" s="77"/>
      <c r="P166" s="77"/>
      <c r="Q166" s="77"/>
      <c r="R166" s="77"/>
      <c r="S166" s="77"/>
      <c r="T166" s="7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183</v>
      </c>
      <c r="AU166" s="19" t="s">
        <v>81</v>
      </c>
    </row>
    <row r="167" s="2" customFormat="1" ht="16.5" customHeight="1">
      <c r="A167" s="38"/>
      <c r="B167" s="179"/>
      <c r="C167" s="180" t="s">
        <v>7</v>
      </c>
      <c r="D167" s="180" t="s">
        <v>176</v>
      </c>
      <c r="E167" s="181" t="s">
        <v>1351</v>
      </c>
      <c r="F167" s="182" t="s">
        <v>1352</v>
      </c>
      <c r="G167" s="183" t="s">
        <v>1312</v>
      </c>
      <c r="H167" s="184">
        <v>98</v>
      </c>
      <c r="I167" s="185"/>
      <c r="J167" s="186">
        <f>ROUND(I167*H167,2)</f>
        <v>0</v>
      </c>
      <c r="K167" s="182" t="s">
        <v>1</v>
      </c>
      <c r="L167" s="39"/>
      <c r="M167" s="187" t="s">
        <v>1</v>
      </c>
      <c r="N167" s="188" t="s">
        <v>38</v>
      </c>
      <c r="O167" s="77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1" t="s">
        <v>181</v>
      </c>
      <c r="AT167" s="191" t="s">
        <v>176</v>
      </c>
      <c r="AU167" s="191" t="s">
        <v>81</v>
      </c>
      <c r="AY167" s="19" t="s">
        <v>174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81</v>
      </c>
      <c r="BK167" s="192">
        <f>ROUND(I167*H167,2)</f>
        <v>0</v>
      </c>
      <c r="BL167" s="19" t="s">
        <v>181</v>
      </c>
      <c r="BM167" s="191" t="s">
        <v>445</v>
      </c>
    </row>
    <row r="168" s="2" customFormat="1">
      <c r="A168" s="38"/>
      <c r="B168" s="39"/>
      <c r="C168" s="38"/>
      <c r="D168" s="193" t="s">
        <v>183</v>
      </c>
      <c r="E168" s="38"/>
      <c r="F168" s="194" t="s">
        <v>1352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183</v>
      </c>
      <c r="AU168" s="19" t="s">
        <v>81</v>
      </c>
    </row>
    <row r="169" s="2" customFormat="1" ht="16.5" customHeight="1">
      <c r="A169" s="38"/>
      <c r="B169" s="179"/>
      <c r="C169" s="180" t="s">
        <v>309</v>
      </c>
      <c r="D169" s="180" t="s">
        <v>176</v>
      </c>
      <c r="E169" s="181" t="s">
        <v>1353</v>
      </c>
      <c r="F169" s="182" t="s">
        <v>1354</v>
      </c>
      <c r="G169" s="183" t="s">
        <v>1312</v>
      </c>
      <c r="H169" s="184">
        <v>98</v>
      </c>
      <c r="I169" s="185"/>
      <c r="J169" s="186">
        <f>ROUND(I169*H169,2)</f>
        <v>0</v>
      </c>
      <c r="K169" s="182" t="s">
        <v>1</v>
      </c>
      <c r="L169" s="39"/>
      <c r="M169" s="187" t="s">
        <v>1</v>
      </c>
      <c r="N169" s="188" t="s">
        <v>38</v>
      </c>
      <c r="O169" s="77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181</v>
      </c>
      <c r="AT169" s="191" t="s">
        <v>176</v>
      </c>
      <c r="AU169" s="191" t="s">
        <v>81</v>
      </c>
      <c r="AY169" s="19" t="s">
        <v>174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81</v>
      </c>
      <c r="BK169" s="192">
        <f>ROUND(I169*H169,2)</f>
        <v>0</v>
      </c>
      <c r="BL169" s="19" t="s">
        <v>181</v>
      </c>
      <c r="BM169" s="191" t="s">
        <v>456</v>
      </c>
    </row>
    <row r="170" s="2" customFormat="1">
      <c r="A170" s="38"/>
      <c r="B170" s="39"/>
      <c r="C170" s="38"/>
      <c r="D170" s="193" t="s">
        <v>183</v>
      </c>
      <c r="E170" s="38"/>
      <c r="F170" s="194" t="s">
        <v>1354</v>
      </c>
      <c r="G170" s="38"/>
      <c r="H170" s="38"/>
      <c r="I170" s="195"/>
      <c r="J170" s="38"/>
      <c r="K170" s="38"/>
      <c r="L170" s="39"/>
      <c r="M170" s="196"/>
      <c r="N170" s="197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183</v>
      </c>
      <c r="AU170" s="19" t="s">
        <v>81</v>
      </c>
    </row>
    <row r="171" s="12" customFormat="1" ht="25.92" customHeight="1">
      <c r="A171" s="12"/>
      <c r="B171" s="166"/>
      <c r="C171" s="12"/>
      <c r="D171" s="167" t="s">
        <v>72</v>
      </c>
      <c r="E171" s="168" t="s">
        <v>1355</v>
      </c>
      <c r="F171" s="168" t="s">
        <v>1356</v>
      </c>
      <c r="G171" s="12"/>
      <c r="H171" s="12"/>
      <c r="I171" s="169"/>
      <c r="J171" s="170">
        <f>BK171</f>
        <v>0</v>
      </c>
      <c r="K171" s="12"/>
      <c r="L171" s="166"/>
      <c r="M171" s="171"/>
      <c r="N171" s="172"/>
      <c r="O171" s="172"/>
      <c r="P171" s="173">
        <f>SUM(P172:P207)</f>
        <v>0</v>
      </c>
      <c r="Q171" s="172"/>
      <c r="R171" s="173">
        <f>SUM(R172:R207)</f>
        <v>0</v>
      </c>
      <c r="S171" s="172"/>
      <c r="T171" s="174">
        <f>SUM(T172:T207)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7" t="s">
        <v>81</v>
      </c>
      <c r="AT171" s="175" t="s">
        <v>72</v>
      </c>
      <c r="AU171" s="175" t="s">
        <v>73</v>
      </c>
      <c r="AY171" s="167" t="s">
        <v>174</v>
      </c>
      <c r="BK171" s="176">
        <f>SUM(BK172:BK207)</f>
        <v>0</v>
      </c>
    </row>
    <row r="172" s="2" customFormat="1" ht="16.5" customHeight="1">
      <c r="A172" s="38"/>
      <c r="B172" s="179"/>
      <c r="C172" s="180" t="s">
        <v>315</v>
      </c>
      <c r="D172" s="180" t="s">
        <v>176</v>
      </c>
      <c r="E172" s="181" t="s">
        <v>1357</v>
      </c>
      <c r="F172" s="182" t="s">
        <v>1358</v>
      </c>
      <c r="G172" s="183" t="s">
        <v>214</v>
      </c>
      <c r="H172" s="184">
        <v>40</v>
      </c>
      <c r="I172" s="185"/>
      <c r="J172" s="186">
        <f>ROUND(I172*H172,2)</f>
        <v>0</v>
      </c>
      <c r="K172" s="182" t="s">
        <v>1</v>
      </c>
      <c r="L172" s="39"/>
      <c r="M172" s="187" t="s">
        <v>1</v>
      </c>
      <c r="N172" s="188" t="s">
        <v>38</v>
      </c>
      <c r="O172" s="77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1" t="s">
        <v>181</v>
      </c>
      <c r="AT172" s="191" t="s">
        <v>176</v>
      </c>
      <c r="AU172" s="191" t="s">
        <v>81</v>
      </c>
      <c r="AY172" s="19" t="s">
        <v>174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81</v>
      </c>
      <c r="BK172" s="192">
        <f>ROUND(I172*H172,2)</f>
        <v>0</v>
      </c>
      <c r="BL172" s="19" t="s">
        <v>181</v>
      </c>
      <c r="BM172" s="191" t="s">
        <v>468</v>
      </c>
    </row>
    <row r="173" s="2" customFormat="1">
      <c r="A173" s="38"/>
      <c r="B173" s="39"/>
      <c r="C173" s="38"/>
      <c r="D173" s="193" t="s">
        <v>183</v>
      </c>
      <c r="E173" s="38"/>
      <c r="F173" s="194" t="s">
        <v>1358</v>
      </c>
      <c r="G173" s="38"/>
      <c r="H173" s="38"/>
      <c r="I173" s="195"/>
      <c r="J173" s="38"/>
      <c r="K173" s="38"/>
      <c r="L173" s="39"/>
      <c r="M173" s="196"/>
      <c r="N173" s="197"/>
      <c r="O173" s="77"/>
      <c r="P173" s="77"/>
      <c r="Q173" s="77"/>
      <c r="R173" s="77"/>
      <c r="S173" s="77"/>
      <c r="T173" s="7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9" t="s">
        <v>183</v>
      </c>
      <c r="AU173" s="19" t="s">
        <v>81</v>
      </c>
    </row>
    <row r="174" s="2" customFormat="1" ht="16.5" customHeight="1">
      <c r="A174" s="38"/>
      <c r="B174" s="179"/>
      <c r="C174" s="180" t="s">
        <v>323</v>
      </c>
      <c r="D174" s="180" t="s">
        <v>176</v>
      </c>
      <c r="E174" s="181" t="s">
        <v>1359</v>
      </c>
      <c r="F174" s="182" t="s">
        <v>1360</v>
      </c>
      <c r="G174" s="183" t="s">
        <v>214</v>
      </c>
      <c r="H174" s="184">
        <v>630</v>
      </c>
      <c r="I174" s="185"/>
      <c r="J174" s="186">
        <f>ROUND(I174*H174,2)</f>
        <v>0</v>
      </c>
      <c r="K174" s="182" t="s">
        <v>1</v>
      </c>
      <c r="L174" s="39"/>
      <c r="M174" s="187" t="s">
        <v>1</v>
      </c>
      <c r="N174" s="188" t="s">
        <v>38</v>
      </c>
      <c r="O174" s="77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1" t="s">
        <v>181</v>
      </c>
      <c r="AT174" s="191" t="s">
        <v>176</v>
      </c>
      <c r="AU174" s="191" t="s">
        <v>81</v>
      </c>
      <c r="AY174" s="19" t="s">
        <v>174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81</v>
      </c>
      <c r="BK174" s="192">
        <f>ROUND(I174*H174,2)</f>
        <v>0</v>
      </c>
      <c r="BL174" s="19" t="s">
        <v>181</v>
      </c>
      <c r="BM174" s="191" t="s">
        <v>479</v>
      </c>
    </row>
    <row r="175" s="2" customFormat="1">
      <c r="A175" s="38"/>
      <c r="B175" s="39"/>
      <c r="C175" s="38"/>
      <c r="D175" s="193" t="s">
        <v>183</v>
      </c>
      <c r="E175" s="38"/>
      <c r="F175" s="194" t="s">
        <v>1360</v>
      </c>
      <c r="G175" s="38"/>
      <c r="H175" s="38"/>
      <c r="I175" s="195"/>
      <c r="J175" s="38"/>
      <c r="K175" s="38"/>
      <c r="L175" s="39"/>
      <c r="M175" s="196"/>
      <c r="N175" s="197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183</v>
      </c>
      <c r="AU175" s="19" t="s">
        <v>81</v>
      </c>
    </row>
    <row r="176" s="2" customFormat="1" ht="16.5" customHeight="1">
      <c r="A176" s="38"/>
      <c r="B176" s="179"/>
      <c r="C176" s="180" t="s">
        <v>329</v>
      </c>
      <c r="D176" s="180" t="s">
        <v>176</v>
      </c>
      <c r="E176" s="181" t="s">
        <v>1361</v>
      </c>
      <c r="F176" s="182" t="s">
        <v>1362</v>
      </c>
      <c r="G176" s="183" t="s">
        <v>214</v>
      </c>
      <c r="H176" s="184">
        <v>25</v>
      </c>
      <c r="I176" s="185"/>
      <c r="J176" s="186">
        <f>ROUND(I176*H176,2)</f>
        <v>0</v>
      </c>
      <c r="K176" s="182" t="s">
        <v>1</v>
      </c>
      <c r="L176" s="39"/>
      <c r="M176" s="187" t="s">
        <v>1</v>
      </c>
      <c r="N176" s="188" t="s">
        <v>38</v>
      </c>
      <c r="O176" s="77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181</v>
      </c>
      <c r="AT176" s="191" t="s">
        <v>176</v>
      </c>
      <c r="AU176" s="191" t="s">
        <v>81</v>
      </c>
      <c r="AY176" s="19" t="s">
        <v>174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81</v>
      </c>
      <c r="BK176" s="192">
        <f>ROUND(I176*H176,2)</f>
        <v>0</v>
      </c>
      <c r="BL176" s="19" t="s">
        <v>181</v>
      </c>
      <c r="BM176" s="191" t="s">
        <v>490</v>
      </c>
    </row>
    <row r="177" s="2" customFormat="1">
      <c r="A177" s="38"/>
      <c r="B177" s="39"/>
      <c r="C177" s="38"/>
      <c r="D177" s="193" t="s">
        <v>183</v>
      </c>
      <c r="E177" s="38"/>
      <c r="F177" s="194" t="s">
        <v>1362</v>
      </c>
      <c r="G177" s="38"/>
      <c r="H177" s="38"/>
      <c r="I177" s="195"/>
      <c r="J177" s="38"/>
      <c r="K177" s="38"/>
      <c r="L177" s="39"/>
      <c r="M177" s="196"/>
      <c r="N177" s="197"/>
      <c r="O177" s="77"/>
      <c r="P177" s="77"/>
      <c r="Q177" s="77"/>
      <c r="R177" s="77"/>
      <c r="S177" s="77"/>
      <c r="T177" s="7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183</v>
      </c>
      <c r="AU177" s="19" t="s">
        <v>81</v>
      </c>
    </row>
    <row r="178" s="2" customFormat="1" ht="16.5" customHeight="1">
      <c r="A178" s="38"/>
      <c r="B178" s="179"/>
      <c r="C178" s="180" t="s">
        <v>334</v>
      </c>
      <c r="D178" s="180" t="s">
        <v>176</v>
      </c>
      <c r="E178" s="181" t="s">
        <v>1363</v>
      </c>
      <c r="F178" s="182" t="s">
        <v>1364</v>
      </c>
      <c r="G178" s="183" t="s">
        <v>214</v>
      </c>
      <c r="H178" s="184">
        <v>30</v>
      </c>
      <c r="I178" s="185"/>
      <c r="J178" s="186">
        <f>ROUND(I178*H178,2)</f>
        <v>0</v>
      </c>
      <c r="K178" s="182" t="s">
        <v>1</v>
      </c>
      <c r="L178" s="39"/>
      <c r="M178" s="187" t="s">
        <v>1</v>
      </c>
      <c r="N178" s="188" t="s">
        <v>38</v>
      </c>
      <c r="O178" s="77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1" t="s">
        <v>181</v>
      </c>
      <c r="AT178" s="191" t="s">
        <v>176</v>
      </c>
      <c r="AU178" s="191" t="s">
        <v>81</v>
      </c>
      <c r="AY178" s="19" t="s">
        <v>174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81</v>
      </c>
      <c r="BK178" s="192">
        <f>ROUND(I178*H178,2)</f>
        <v>0</v>
      </c>
      <c r="BL178" s="19" t="s">
        <v>181</v>
      </c>
      <c r="BM178" s="191" t="s">
        <v>500</v>
      </c>
    </row>
    <row r="179" s="2" customFormat="1">
      <c r="A179" s="38"/>
      <c r="B179" s="39"/>
      <c r="C179" s="38"/>
      <c r="D179" s="193" t="s">
        <v>183</v>
      </c>
      <c r="E179" s="38"/>
      <c r="F179" s="194" t="s">
        <v>1364</v>
      </c>
      <c r="G179" s="38"/>
      <c r="H179" s="38"/>
      <c r="I179" s="195"/>
      <c r="J179" s="38"/>
      <c r="K179" s="38"/>
      <c r="L179" s="39"/>
      <c r="M179" s="196"/>
      <c r="N179" s="197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183</v>
      </c>
      <c r="AU179" s="19" t="s">
        <v>81</v>
      </c>
    </row>
    <row r="180" s="2" customFormat="1" ht="16.5" customHeight="1">
      <c r="A180" s="38"/>
      <c r="B180" s="179"/>
      <c r="C180" s="180" t="s">
        <v>343</v>
      </c>
      <c r="D180" s="180" t="s">
        <v>176</v>
      </c>
      <c r="E180" s="181" t="s">
        <v>1365</v>
      </c>
      <c r="F180" s="182" t="s">
        <v>1366</v>
      </c>
      <c r="G180" s="183" t="s">
        <v>214</v>
      </c>
      <c r="H180" s="184">
        <v>150</v>
      </c>
      <c r="I180" s="185"/>
      <c r="J180" s="186">
        <f>ROUND(I180*H180,2)</f>
        <v>0</v>
      </c>
      <c r="K180" s="182" t="s">
        <v>1</v>
      </c>
      <c r="L180" s="39"/>
      <c r="M180" s="187" t="s">
        <v>1</v>
      </c>
      <c r="N180" s="188" t="s">
        <v>38</v>
      </c>
      <c r="O180" s="77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181</v>
      </c>
      <c r="AT180" s="191" t="s">
        <v>176</v>
      </c>
      <c r="AU180" s="191" t="s">
        <v>81</v>
      </c>
      <c r="AY180" s="19" t="s">
        <v>174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81</v>
      </c>
      <c r="BK180" s="192">
        <f>ROUND(I180*H180,2)</f>
        <v>0</v>
      </c>
      <c r="BL180" s="19" t="s">
        <v>181</v>
      </c>
      <c r="BM180" s="191" t="s">
        <v>510</v>
      </c>
    </row>
    <row r="181" s="2" customFormat="1">
      <c r="A181" s="38"/>
      <c r="B181" s="39"/>
      <c r="C181" s="38"/>
      <c r="D181" s="193" t="s">
        <v>183</v>
      </c>
      <c r="E181" s="38"/>
      <c r="F181" s="194" t="s">
        <v>1366</v>
      </c>
      <c r="G181" s="38"/>
      <c r="H181" s="38"/>
      <c r="I181" s="195"/>
      <c r="J181" s="38"/>
      <c r="K181" s="38"/>
      <c r="L181" s="39"/>
      <c r="M181" s="196"/>
      <c r="N181" s="197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183</v>
      </c>
      <c r="AU181" s="19" t="s">
        <v>81</v>
      </c>
    </row>
    <row r="182" s="2" customFormat="1" ht="16.5" customHeight="1">
      <c r="A182" s="38"/>
      <c r="B182" s="179"/>
      <c r="C182" s="180" t="s">
        <v>353</v>
      </c>
      <c r="D182" s="180" t="s">
        <v>176</v>
      </c>
      <c r="E182" s="181" t="s">
        <v>1367</v>
      </c>
      <c r="F182" s="182" t="s">
        <v>1368</v>
      </c>
      <c r="G182" s="183" t="s">
        <v>214</v>
      </c>
      <c r="H182" s="184">
        <v>60</v>
      </c>
      <c r="I182" s="185"/>
      <c r="J182" s="186">
        <f>ROUND(I182*H182,2)</f>
        <v>0</v>
      </c>
      <c r="K182" s="182" t="s">
        <v>1</v>
      </c>
      <c r="L182" s="39"/>
      <c r="M182" s="187" t="s">
        <v>1</v>
      </c>
      <c r="N182" s="188" t="s">
        <v>38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181</v>
      </c>
      <c r="AT182" s="191" t="s">
        <v>176</v>
      </c>
      <c r="AU182" s="191" t="s">
        <v>81</v>
      </c>
      <c r="AY182" s="19" t="s">
        <v>174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81</v>
      </c>
      <c r="BK182" s="192">
        <f>ROUND(I182*H182,2)</f>
        <v>0</v>
      </c>
      <c r="BL182" s="19" t="s">
        <v>181</v>
      </c>
      <c r="BM182" s="191" t="s">
        <v>523</v>
      </c>
    </row>
    <row r="183" s="2" customFormat="1">
      <c r="A183" s="38"/>
      <c r="B183" s="39"/>
      <c r="C183" s="38"/>
      <c r="D183" s="193" t="s">
        <v>183</v>
      </c>
      <c r="E183" s="38"/>
      <c r="F183" s="194" t="s">
        <v>1368</v>
      </c>
      <c r="G183" s="38"/>
      <c r="H183" s="38"/>
      <c r="I183" s="195"/>
      <c r="J183" s="38"/>
      <c r="K183" s="38"/>
      <c r="L183" s="39"/>
      <c r="M183" s="196"/>
      <c r="N183" s="197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183</v>
      </c>
      <c r="AU183" s="19" t="s">
        <v>81</v>
      </c>
    </row>
    <row r="184" s="2" customFormat="1" ht="16.5" customHeight="1">
      <c r="A184" s="38"/>
      <c r="B184" s="179"/>
      <c r="C184" s="180" t="s">
        <v>361</v>
      </c>
      <c r="D184" s="180" t="s">
        <v>176</v>
      </c>
      <c r="E184" s="181" t="s">
        <v>1369</v>
      </c>
      <c r="F184" s="182" t="s">
        <v>1370</v>
      </c>
      <c r="G184" s="183" t="s">
        <v>214</v>
      </c>
      <c r="H184" s="184">
        <v>120</v>
      </c>
      <c r="I184" s="185"/>
      <c r="J184" s="186">
        <f>ROUND(I184*H184,2)</f>
        <v>0</v>
      </c>
      <c r="K184" s="182" t="s">
        <v>1</v>
      </c>
      <c r="L184" s="39"/>
      <c r="M184" s="187" t="s">
        <v>1</v>
      </c>
      <c r="N184" s="188" t="s">
        <v>38</v>
      </c>
      <c r="O184" s="77"/>
      <c r="P184" s="189">
        <f>O184*H184</f>
        <v>0</v>
      </c>
      <c r="Q184" s="189">
        <v>0</v>
      </c>
      <c r="R184" s="189">
        <f>Q184*H184</f>
        <v>0</v>
      </c>
      <c r="S184" s="189">
        <v>0</v>
      </c>
      <c r="T184" s="19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1" t="s">
        <v>181</v>
      </c>
      <c r="AT184" s="191" t="s">
        <v>176</v>
      </c>
      <c r="AU184" s="191" t="s">
        <v>81</v>
      </c>
      <c r="AY184" s="19" t="s">
        <v>174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81</v>
      </c>
      <c r="BK184" s="192">
        <f>ROUND(I184*H184,2)</f>
        <v>0</v>
      </c>
      <c r="BL184" s="19" t="s">
        <v>181</v>
      </c>
      <c r="BM184" s="191" t="s">
        <v>535</v>
      </c>
    </row>
    <row r="185" s="2" customFormat="1">
      <c r="A185" s="38"/>
      <c r="B185" s="39"/>
      <c r="C185" s="38"/>
      <c r="D185" s="193" t="s">
        <v>183</v>
      </c>
      <c r="E185" s="38"/>
      <c r="F185" s="194" t="s">
        <v>1370</v>
      </c>
      <c r="G185" s="38"/>
      <c r="H185" s="38"/>
      <c r="I185" s="195"/>
      <c r="J185" s="38"/>
      <c r="K185" s="38"/>
      <c r="L185" s="39"/>
      <c r="M185" s="196"/>
      <c r="N185" s="197"/>
      <c r="O185" s="77"/>
      <c r="P185" s="77"/>
      <c r="Q185" s="77"/>
      <c r="R185" s="77"/>
      <c r="S185" s="77"/>
      <c r="T185" s="7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9" t="s">
        <v>183</v>
      </c>
      <c r="AU185" s="19" t="s">
        <v>81</v>
      </c>
    </row>
    <row r="186" s="2" customFormat="1" ht="16.5" customHeight="1">
      <c r="A186" s="38"/>
      <c r="B186" s="179"/>
      <c r="C186" s="180" t="s">
        <v>367</v>
      </c>
      <c r="D186" s="180" t="s">
        <v>176</v>
      </c>
      <c r="E186" s="181" t="s">
        <v>1371</v>
      </c>
      <c r="F186" s="182" t="s">
        <v>1372</v>
      </c>
      <c r="G186" s="183" t="s">
        <v>214</v>
      </c>
      <c r="H186" s="184">
        <v>110</v>
      </c>
      <c r="I186" s="185"/>
      <c r="J186" s="186">
        <f>ROUND(I186*H186,2)</f>
        <v>0</v>
      </c>
      <c r="K186" s="182" t="s">
        <v>1</v>
      </c>
      <c r="L186" s="39"/>
      <c r="M186" s="187" t="s">
        <v>1</v>
      </c>
      <c r="N186" s="188" t="s">
        <v>38</v>
      </c>
      <c r="O186" s="77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1" t="s">
        <v>181</v>
      </c>
      <c r="AT186" s="191" t="s">
        <v>176</v>
      </c>
      <c r="AU186" s="191" t="s">
        <v>81</v>
      </c>
      <c r="AY186" s="19" t="s">
        <v>174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81</v>
      </c>
      <c r="BK186" s="192">
        <f>ROUND(I186*H186,2)</f>
        <v>0</v>
      </c>
      <c r="BL186" s="19" t="s">
        <v>181</v>
      </c>
      <c r="BM186" s="191" t="s">
        <v>547</v>
      </c>
    </row>
    <row r="187" s="2" customFormat="1">
      <c r="A187" s="38"/>
      <c r="B187" s="39"/>
      <c r="C187" s="38"/>
      <c r="D187" s="193" t="s">
        <v>183</v>
      </c>
      <c r="E187" s="38"/>
      <c r="F187" s="194" t="s">
        <v>1372</v>
      </c>
      <c r="G187" s="38"/>
      <c r="H187" s="38"/>
      <c r="I187" s="195"/>
      <c r="J187" s="38"/>
      <c r="K187" s="38"/>
      <c r="L187" s="39"/>
      <c r="M187" s="196"/>
      <c r="N187" s="197"/>
      <c r="O187" s="77"/>
      <c r="P187" s="77"/>
      <c r="Q187" s="77"/>
      <c r="R187" s="77"/>
      <c r="S187" s="77"/>
      <c r="T187" s="7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9" t="s">
        <v>183</v>
      </c>
      <c r="AU187" s="19" t="s">
        <v>81</v>
      </c>
    </row>
    <row r="188" s="2" customFormat="1" ht="16.5" customHeight="1">
      <c r="A188" s="38"/>
      <c r="B188" s="179"/>
      <c r="C188" s="180" t="s">
        <v>374</v>
      </c>
      <c r="D188" s="180" t="s">
        <v>176</v>
      </c>
      <c r="E188" s="181" t="s">
        <v>1373</v>
      </c>
      <c r="F188" s="182" t="s">
        <v>1374</v>
      </c>
      <c r="G188" s="183" t="s">
        <v>214</v>
      </c>
      <c r="H188" s="184">
        <v>120</v>
      </c>
      <c r="I188" s="185"/>
      <c r="J188" s="186">
        <f>ROUND(I188*H188,2)</f>
        <v>0</v>
      </c>
      <c r="K188" s="182" t="s">
        <v>1</v>
      </c>
      <c r="L188" s="39"/>
      <c r="M188" s="187" t="s">
        <v>1</v>
      </c>
      <c r="N188" s="188" t="s">
        <v>38</v>
      </c>
      <c r="O188" s="77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181</v>
      </c>
      <c r="AT188" s="191" t="s">
        <v>176</v>
      </c>
      <c r="AU188" s="191" t="s">
        <v>81</v>
      </c>
      <c r="AY188" s="19" t="s">
        <v>174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81</v>
      </c>
      <c r="BK188" s="192">
        <f>ROUND(I188*H188,2)</f>
        <v>0</v>
      </c>
      <c r="BL188" s="19" t="s">
        <v>181</v>
      </c>
      <c r="BM188" s="191" t="s">
        <v>557</v>
      </c>
    </row>
    <row r="189" s="2" customFormat="1">
      <c r="A189" s="38"/>
      <c r="B189" s="39"/>
      <c r="C189" s="38"/>
      <c r="D189" s="193" t="s">
        <v>183</v>
      </c>
      <c r="E189" s="38"/>
      <c r="F189" s="194" t="s">
        <v>1374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183</v>
      </c>
      <c r="AU189" s="19" t="s">
        <v>81</v>
      </c>
    </row>
    <row r="190" s="2" customFormat="1" ht="16.5" customHeight="1">
      <c r="A190" s="38"/>
      <c r="B190" s="179"/>
      <c r="C190" s="180" t="s">
        <v>382</v>
      </c>
      <c r="D190" s="180" t="s">
        <v>176</v>
      </c>
      <c r="E190" s="181" t="s">
        <v>1375</v>
      </c>
      <c r="F190" s="182" t="s">
        <v>1376</v>
      </c>
      <c r="G190" s="183" t="s">
        <v>214</v>
      </c>
      <c r="H190" s="184">
        <v>4558</v>
      </c>
      <c r="I190" s="185"/>
      <c r="J190" s="186">
        <f>ROUND(I190*H190,2)</f>
        <v>0</v>
      </c>
      <c r="K190" s="182" t="s">
        <v>1</v>
      </c>
      <c r="L190" s="39"/>
      <c r="M190" s="187" t="s">
        <v>1</v>
      </c>
      <c r="N190" s="188" t="s">
        <v>38</v>
      </c>
      <c r="O190" s="77"/>
      <c r="P190" s="189">
        <f>O190*H190</f>
        <v>0</v>
      </c>
      <c r="Q190" s="189">
        <v>0</v>
      </c>
      <c r="R190" s="189">
        <f>Q190*H190</f>
        <v>0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181</v>
      </c>
      <c r="AT190" s="191" t="s">
        <v>176</v>
      </c>
      <c r="AU190" s="191" t="s">
        <v>81</v>
      </c>
      <c r="AY190" s="19" t="s">
        <v>174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81</v>
      </c>
      <c r="BK190" s="192">
        <f>ROUND(I190*H190,2)</f>
        <v>0</v>
      </c>
      <c r="BL190" s="19" t="s">
        <v>181</v>
      </c>
      <c r="BM190" s="191" t="s">
        <v>567</v>
      </c>
    </row>
    <row r="191" s="2" customFormat="1">
      <c r="A191" s="38"/>
      <c r="B191" s="39"/>
      <c r="C191" s="38"/>
      <c r="D191" s="193" t="s">
        <v>183</v>
      </c>
      <c r="E191" s="38"/>
      <c r="F191" s="194" t="s">
        <v>1376</v>
      </c>
      <c r="G191" s="38"/>
      <c r="H191" s="38"/>
      <c r="I191" s="195"/>
      <c r="J191" s="38"/>
      <c r="K191" s="38"/>
      <c r="L191" s="39"/>
      <c r="M191" s="196"/>
      <c r="N191" s="197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183</v>
      </c>
      <c r="AU191" s="19" t="s">
        <v>81</v>
      </c>
    </row>
    <row r="192" s="2" customFormat="1" ht="16.5" customHeight="1">
      <c r="A192" s="38"/>
      <c r="B192" s="179"/>
      <c r="C192" s="180" t="s">
        <v>387</v>
      </c>
      <c r="D192" s="180" t="s">
        <v>176</v>
      </c>
      <c r="E192" s="181" t="s">
        <v>1377</v>
      </c>
      <c r="F192" s="182" t="s">
        <v>1378</v>
      </c>
      <c r="G192" s="183" t="s">
        <v>214</v>
      </c>
      <c r="H192" s="184">
        <v>890</v>
      </c>
      <c r="I192" s="185"/>
      <c r="J192" s="186">
        <f>ROUND(I192*H192,2)</f>
        <v>0</v>
      </c>
      <c r="K192" s="182" t="s">
        <v>1</v>
      </c>
      <c r="L192" s="39"/>
      <c r="M192" s="187" t="s">
        <v>1</v>
      </c>
      <c r="N192" s="188" t="s">
        <v>38</v>
      </c>
      <c r="O192" s="77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181</v>
      </c>
      <c r="AT192" s="191" t="s">
        <v>176</v>
      </c>
      <c r="AU192" s="191" t="s">
        <v>81</v>
      </c>
      <c r="AY192" s="19" t="s">
        <v>174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81</v>
      </c>
      <c r="BK192" s="192">
        <f>ROUND(I192*H192,2)</f>
        <v>0</v>
      </c>
      <c r="BL192" s="19" t="s">
        <v>181</v>
      </c>
      <c r="BM192" s="191" t="s">
        <v>578</v>
      </c>
    </row>
    <row r="193" s="2" customFormat="1">
      <c r="A193" s="38"/>
      <c r="B193" s="39"/>
      <c r="C193" s="38"/>
      <c r="D193" s="193" t="s">
        <v>183</v>
      </c>
      <c r="E193" s="38"/>
      <c r="F193" s="194" t="s">
        <v>1378</v>
      </c>
      <c r="G193" s="38"/>
      <c r="H193" s="38"/>
      <c r="I193" s="195"/>
      <c r="J193" s="38"/>
      <c r="K193" s="38"/>
      <c r="L193" s="39"/>
      <c r="M193" s="196"/>
      <c r="N193" s="197"/>
      <c r="O193" s="77"/>
      <c r="P193" s="77"/>
      <c r="Q193" s="77"/>
      <c r="R193" s="77"/>
      <c r="S193" s="77"/>
      <c r="T193" s="7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9" t="s">
        <v>183</v>
      </c>
      <c r="AU193" s="19" t="s">
        <v>81</v>
      </c>
    </row>
    <row r="194" s="2" customFormat="1" ht="16.5" customHeight="1">
      <c r="A194" s="38"/>
      <c r="B194" s="179"/>
      <c r="C194" s="180" t="s">
        <v>392</v>
      </c>
      <c r="D194" s="180" t="s">
        <v>176</v>
      </c>
      <c r="E194" s="181" t="s">
        <v>1379</v>
      </c>
      <c r="F194" s="182" t="s">
        <v>1380</v>
      </c>
      <c r="G194" s="183" t="s">
        <v>214</v>
      </c>
      <c r="H194" s="184">
        <v>2175</v>
      </c>
      <c r="I194" s="185"/>
      <c r="J194" s="186">
        <f>ROUND(I194*H194,2)</f>
        <v>0</v>
      </c>
      <c r="K194" s="182" t="s">
        <v>1</v>
      </c>
      <c r="L194" s="39"/>
      <c r="M194" s="187" t="s">
        <v>1</v>
      </c>
      <c r="N194" s="188" t="s">
        <v>38</v>
      </c>
      <c r="O194" s="77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1" t="s">
        <v>181</v>
      </c>
      <c r="AT194" s="191" t="s">
        <v>176</v>
      </c>
      <c r="AU194" s="191" t="s">
        <v>81</v>
      </c>
      <c r="AY194" s="19" t="s">
        <v>174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81</v>
      </c>
      <c r="BK194" s="192">
        <f>ROUND(I194*H194,2)</f>
        <v>0</v>
      </c>
      <c r="BL194" s="19" t="s">
        <v>181</v>
      </c>
      <c r="BM194" s="191" t="s">
        <v>589</v>
      </c>
    </row>
    <row r="195" s="2" customFormat="1">
      <c r="A195" s="38"/>
      <c r="B195" s="39"/>
      <c r="C195" s="38"/>
      <c r="D195" s="193" t="s">
        <v>183</v>
      </c>
      <c r="E195" s="38"/>
      <c r="F195" s="194" t="s">
        <v>1380</v>
      </c>
      <c r="G195" s="38"/>
      <c r="H195" s="38"/>
      <c r="I195" s="195"/>
      <c r="J195" s="38"/>
      <c r="K195" s="38"/>
      <c r="L195" s="39"/>
      <c r="M195" s="196"/>
      <c r="N195" s="197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183</v>
      </c>
      <c r="AU195" s="19" t="s">
        <v>81</v>
      </c>
    </row>
    <row r="196" s="2" customFormat="1" ht="16.5" customHeight="1">
      <c r="A196" s="38"/>
      <c r="B196" s="179"/>
      <c r="C196" s="180" t="s">
        <v>397</v>
      </c>
      <c r="D196" s="180" t="s">
        <v>176</v>
      </c>
      <c r="E196" s="181" t="s">
        <v>1381</v>
      </c>
      <c r="F196" s="182" t="s">
        <v>1382</v>
      </c>
      <c r="G196" s="183" t="s">
        <v>214</v>
      </c>
      <c r="H196" s="184">
        <v>1240</v>
      </c>
      <c r="I196" s="185"/>
      <c r="J196" s="186">
        <f>ROUND(I196*H196,2)</f>
        <v>0</v>
      </c>
      <c r="K196" s="182" t="s">
        <v>1</v>
      </c>
      <c r="L196" s="39"/>
      <c r="M196" s="187" t="s">
        <v>1</v>
      </c>
      <c r="N196" s="188" t="s">
        <v>38</v>
      </c>
      <c r="O196" s="77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1" t="s">
        <v>181</v>
      </c>
      <c r="AT196" s="191" t="s">
        <v>176</v>
      </c>
      <c r="AU196" s="191" t="s">
        <v>81</v>
      </c>
      <c r="AY196" s="19" t="s">
        <v>174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81</v>
      </c>
      <c r="BK196" s="192">
        <f>ROUND(I196*H196,2)</f>
        <v>0</v>
      </c>
      <c r="BL196" s="19" t="s">
        <v>181</v>
      </c>
      <c r="BM196" s="191" t="s">
        <v>602</v>
      </c>
    </row>
    <row r="197" s="2" customFormat="1">
      <c r="A197" s="38"/>
      <c r="B197" s="39"/>
      <c r="C197" s="38"/>
      <c r="D197" s="193" t="s">
        <v>183</v>
      </c>
      <c r="E197" s="38"/>
      <c r="F197" s="194" t="s">
        <v>1382</v>
      </c>
      <c r="G197" s="38"/>
      <c r="H197" s="38"/>
      <c r="I197" s="195"/>
      <c r="J197" s="38"/>
      <c r="K197" s="38"/>
      <c r="L197" s="39"/>
      <c r="M197" s="196"/>
      <c r="N197" s="197"/>
      <c r="O197" s="77"/>
      <c r="P197" s="77"/>
      <c r="Q197" s="77"/>
      <c r="R197" s="77"/>
      <c r="S197" s="77"/>
      <c r="T197" s="7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9" t="s">
        <v>183</v>
      </c>
      <c r="AU197" s="19" t="s">
        <v>81</v>
      </c>
    </row>
    <row r="198" s="2" customFormat="1" ht="16.5" customHeight="1">
      <c r="A198" s="38"/>
      <c r="B198" s="179"/>
      <c r="C198" s="180" t="s">
        <v>402</v>
      </c>
      <c r="D198" s="180" t="s">
        <v>176</v>
      </c>
      <c r="E198" s="181" t="s">
        <v>1383</v>
      </c>
      <c r="F198" s="182" t="s">
        <v>1384</v>
      </c>
      <c r="G198" s="183" t="s">
        <v>214</v>
      </c>
      <c r="H198" s="184">
        <v>30</v>
      </c>
      <c r="I198" s="185"/>
      <c r="J198" s="186">
        <f>ROUND(I198*H198,2)</f>
        <v>0</v>
      </c>
      <c r="K198" s="182" t="s">
        <v>1</v>
      </c>
      <c r="L198" s="39"/>
      <c r="M198" s="187" t="s">
        <v>1</v>
      </c>
      <c r="N198" s="188" t="s">
        <v>38</v>
      </c>
      <c r="O198" s="77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1" t="s">
        <v>181</v>
      </c>
      <c r="AT198" s="191" t="s">
        <v>176</v>
      </c>
      <c r="AU198" s="191" t="s">
        <v>81</v>
      </c>
      <c r="AY198" s="19" t="s">
        <v>174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81</v>
      </c>
      <c r="BK198" s="192">
        <f>ROUND(I198*H198,2)</f>
        <v>0</v>
      </c>
      <c r="BL198" s="19" t="s">
        <v>181</v>
      </c>
      <c r="BM198" s="191" t="s">
        <v>610</v>
      </c>
    </row>
    <row r="199" s="2" customFormat="1">
      <c r="A199" s="38"/>
      <c r="B199" s="39"/>
      <c r="C199" s="38"/>
      <c r="D199" s="193" t="s">
        <v>183</v>
      </c>
      <c r="E199" s="38"/>
      <c r="F199" s="194" t="s">
        <v>1384</v>
      </c>
      <c r="G199" s="38"/>
      <c r="H199" s="38"/>
      <c r="I199" s="195"/>
      <c r="J199" s="38"/>
      <c r="K199" s="38"/>
      <c r="L199" s="39"/>
      <c r="M199" s="196"/>
      <c r="N199" s="197"/>
      <c r="O199" s="77"/>
      <c r="P199" s="77"/>
      <c r="Q199" s="77"/>
      <c r="R199" s="77"/>
      <c r="S199" s="77"/>
      <c r="T199" s="7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183</v>
      </c>
      <c r="AU199" s="19" t="s">
        <v>81</v>
      </c>
    </row>
    <row r="200" s="2" customFormat="1" ht="16.5" customHeight="1">
      <c r="A200" s="38"/>
      <c r="B200" s="179"/>
      <c r="C200" s="180" t="s">
        <v>411</v>
      </c>
      <c r="D200" s="180" t="s">
        <v>176</v>
      </c>
      <c r="E200" s="181" t="s">
        <v>1385</v>
      </c>
      <c r="F200" s="182" t="s">
        <v>1386</v>
      </c>
      <c r="G200" s="183" t="s">
        <v>214</v>
      </c>
      <c r="H200" s="184">
        <v>190</v>
      </c>
      <c r="I200" s="185"/>
      <c r="J200" s="186">
        <f>ROUND(I200*H200,2)</f>
        <v>0</v>
      </c>
      <c r="K200" s="182" t="s">
        <v>1</v>
      </c>
      <c r="L200" s="39"/>
      <c r="M200" s="187" t="s">
        <v>1</v>
      </c>
      <c r="N200" s="188" t="s">
        <v>38</v>
      </c>
      <c r="O200" s="77"/>
      <c r="P200" s="189">
        <f>O200*H200</f>
        <v>0</v>
      </c>
      <c r="Q200" s="189">
        <v>0</v>
      </c>
      <c r="R200" s="189">
        <f>Q200*H200</f>
        <v>0</v>
      </c>
      <c r="S200" s="189">
        <v>0</v>
      </c>
      <c r="T200" s="19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1" t="s">
        <v>181</v>
      </c>
      <c r="AT200" s="191" t="s">
        <v>176</v>
      </c>
      <c r="AU200" s="191" t="s">
        <v>81</v>
      </c>
      <c r="AY200" s="19" t="s">
        <v>174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81</v>
      </c>
      <c r="BK200" s="192">
        <f>ROUND(I200*H200,2)</f>
        <v>0</v>
      </c>
      <c r="BL200" s="19" t="s">
        <v>181</v>
      </c>
      <c r="BM200" s="191" t="s">
        <v>620</v>
      </c>
    </row>
    <row r="201" s="2" customFormat="1">
      <c r="A201" s="38"/>
      <c r="B201" s="39"/>
      <c r="C201" s="38"/>
      <c r="D201" s="193" t="s">
        <v>183</v>
      </c>
      <c r="E201" s="38"/>
      <c r="F201" s="194" t="s">
        <v>1386</v>
      </c>
      <c r="G201" s="38"/>
      <c r="H201" s="38"/>
      <c r="I201" s="195"/>
      <c r="J201" s="38"/>
      <c r="K201" s="38"/>
      <c r="L201" s="39"/>
      <c r="M201" s="196"/>
      <c r="N201" s="197"/>
      <c r="O201" s="77"/>
      <c r="P201" s="77"/>
      <c r="Q201" s="77"/>
      <c r="R201" s="77"/>
      <c r="S201" s="77"/>
      <c r="T201" s="7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9" t="s">
        <v>183</v>
      </c>
      <c r="AU201" s="19" t="s">
        <v>81</v>
      </c>
    </row>
    <row r="202" s="2" customFormat="1" ht="16.5" customHeight="1">
      <c r="A202" s="38"/>
      <c r="B202" s="179"/>
      <c r="C202" s="180" t="s">
        <v>418</v>
      </c>
      <c r="D202" s="180" t="s">
        <v>176</v>
      </c>
      <c r="E202" s="181" t="s">
        <v>1387</v>
      </c>
      <c r="F202" s="182" t="s">
        <v>1388</v>
      </c>
      <c r="G202" s="183" t="s">
        <v>214</v>
      </c>
      <c r="H202" s="184">
        <v>60</v>
      </c>
      <c r="I202" s="185"/>
      <c r="J202" s="186">
        <f>ROUND(I202*H202,2)</f>
        <v>0</v>
      </c>
      <c r="K202" s="182" t="s">
        <v>1</v>
      </c>
      <c r="L202" s="39"/>
      <c r="M202" s="187" t="s">
        <v>1</v>
      </c>
      <c r="N202" s="188" t="s">
        <v>38</v>
      </c>
      <c r="O202" s="77"/>
      <c r="P202" s="189">
        <f>O202*H202</f>
        <v>0</v>
      </c>
      <c r="Q202" s="189">
        <v>0</v>
      </c>
      <c r="R202" s="189">
        <f>Q202*H202</f>
        <v>0</v>
      </c>
      <c r="S202" s="189">
        <v>0</v>
      </c>
      <c r="T202" s="19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1" t="s">
        <v>181</v>
      </c>
      <c r="AT202" s="191" t="s">
        <v>176</v>
      </c>
      <c r="AU202" s="191" t="s">
        <v>81</v>
      </c>
      <c r="AY202" s="19" t="s">
        <v>174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9" t="s">
        <v>81</v>
      </c>
      <c r="BK202" s="192">
        <f>ROUND(I202*H202,2)</f>
        <v>0</v>
      </c>
      <c r="BL202" s="19" t="s">
        <v>181</v>
      </c>
      <c r="BM202" s="191" t="s">
        <v>630</v>
      </c>
    </row>
    <row r="203" s="2" customFormat="1">
      <c r="A203" s="38"/>
      <c r="B203" s="39"/>
      <c r="C203" s="38"/>
      <c r="D203" s="193" t="s">
        <v>183</v>
      </c>
      <c r="E203" s="38"/>
      <c r="F203" s="194" t="s">
        <v>1388</v>
      </c>
      <c r="G203" s="38"/>
      <c r="H203" s="38"/>
      <c r="I203" s="195"/>
      <c r="J203" s="38"/>
      <c r="K203" s="38"/>
      <c r="L203" s="39"/>
      <c r="M203" s="196"/>
      <c r="N203" s="197"/>
      <c r="O203" s="77"/>
      <c r="P203" s="77"/>
      <c r="Q203" s="77"/>
      <c r="R203" s="77"/>
      <c r="S203" s="77"/>
      <c r="T203" s="7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9" t="s">
        <v>183</v>
      </c>
      <c r="AU203" s="19" t="s">
        <v>81</v>
      </c>
    </row>
    <row r="204" s="2" customFormat="1" ht="16.5" customHeight="1">
      <c r="A204" s="38"/>
      <c r="B204" s="179"/>
      <c r="C204" s="180" t="s">
        <v>427</v>
      </c>
      <c r="D204" s="180" t="s">
        <v>176</v>
      </c>
      <c r="E204" s="181" t="s">
        <v>1389</v>
      </c>
      <c r="F204" s="182" t="s">
        <v>1390</v>
      </c>
      <c r="G204" s="183" t="s">
        <v>214</v>
      </c>
      <c r="H204" s="184">
        <v>514</v>
      </c>
      <c r="I204" s="185"/>
      <c r="J204" s="186">
        <f>ROUND(I204*H204,2)</f>
        <v>0</v>
      </c>
      <c r="K204" s="182" t="s">
        <v>1</v>
      </c>
      <c r="L204" s="39"/>
      <c r="M204" s="187" t="s">
        <v>1</v>
      </c>
      <c r="N204" s="188" t="s">
        <v>38</v>
      </c>
      <c r="O204" s="77"/>
      <c r="P204" s="189">
        <f>O204*H204</f>
        <v>0</v>
      </c>
      <c r="Q204" s="189">
        <v>0</v>
      </c>
      <c r="R204" s="189">
        <f>Q204*H204</f>
        <v>0</v>
      </c>
      <c r="S204" s="189">
        <v>0</v>
      </c>
      <c r="T204" s="19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1" t="s">
        <v>181</v>
      </c>
      <c r="AT204" s="191" t="s">
        <v>176</v>
      </c>
      <c r="AU204" s="191" t="s">
        <v>81</v>
      </c>
      <c r="AY204" s="19" t="s">
        <v>174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81</v>
      </c>
      <c r="BK204" s="192">
        <f>ROUND(I204*H204,2)</f>
        <v>0</v>
      </c>
      <c r="BL204" s="19" t="s">
        <v>181</v>
      </c>
      <c r="BM204" s="191" t="s">
        <v>640</v>
      </c>
    </row>
    <row r="205" s="2" customFormat="1">
      <c r="A205" s="38"/>
      <c r="B205" s="39"/>
      <c r="C205" s="38"/>
      <c r="D205" s="193" t="s">
        <v>183</v>
      </c>
      <c r="E205" s="38"/>
      <c r="F205" s="194" t="s">
        <v>1390</v>
      </c>
      <c r="G205" s="38"/>
      <c r="H205" s="38"/>
      <c r="I205" s="195"/>
      <c r="J205" s="38"/>
      <c r="K205" s="38"/>
      <c r="L205" s="39"/>
      <c r="M205" s="196"/>
      <c r="N205" s="197"/>
      <c r="O205" s="77"/>
      <c r="P205" s="77"/>
      <c r="Q205" s="77"/>
      <c r="R205" s="77"/>
      <c r="S205" s="77"/>
      <c r="T205" s="7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9" t="s">
        <v>183</v>
      </c>
      <c r="AU205" s="19" t="s">
        <v>81</v>
      </c>
    </row>
    <row r="206" s="2" customFormat="1" ht="16.5" customHeight="1">
      <c r="A206" s="38"/>
      <c r="B206" s="179"/>
      <c r="C206" s="180" t="s">
        <v>434</v>
      </c>
      <c r="D206" s="180" t="s">
        <v>176</v>
      </c>
      <c r="E206" s="181" t="s">
        <v>1391</v>
      </c>
      <c r="F206" s="182" t="s">
        <v>1392</v>
      </c>
      <c r="G206" s="183" t="s">
        <v>214</v>
      </c>
      <c r="H206" s="184">
        <v>220</v>
      </c>
      <c r="I206" s="185"/>
      <c r="J206" s="186">
        <f>ROUND(I206*H206,2)</f>
        <v>0</v>
      </c>
      <c r="K206" s="182" t="s">
        <v>1</v>
      </c>
      <c r="L206" s="39"/>
      <c r="M206" s="187" t="s">
        <v>1</v>
      </c>
      <c r="N206" s="188" t="s">
        <v>38</v>
      </c>
      <c r="O206" s="77"/>
      <c r="P206" s="189">
        <f>O206*H206</f>
        <v>0</v>
      </c>
      <c r="Q206" s="189">
        <v>0</v>
      </c>
      <c r="R206" s="189">
        <f>Q206*H206</f>
        <v>0</v>
      </c>
      <c r="S206" s="189">
        <v>0</v>
      </c>
      <c r="T206" s="19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1" t="s">
        <v>181</v>
      </c>
      <c r="AT206" s="191" t="s">
        <v>176</v>
      </c>
      <c r="AU206" s="191" t="s">
        <v>81</v>
      </c>
      <c r="AY206" s="19" t="s">
        <v>174</v>
      </c>
      <c r="BE206" s="192">
        <f>IF(N206="základní",J206,0)</f>
        <v>0</v>
      </c>
      <c r="BF206" s="192">
        <f>IF(N206="snížená",J206,0)</f>
        <v>0</v>
      </c>
      <c r="BG206" s="192">
        <f>IF(N206="zákl. přenesená",J206,0)</f>
        <v>0</v>
      </c>
      <c r="BH206" s="192">
        <f>IF(N206="sníž. přenesená",J206,0)</f>
        <v>0</v>
      </c>
      <c r="BI206" s="192">
        <f>IF(N206="nulová",J206,0)</f>
        <v>0</v>
      </c>
      <c r="BJ206" s="19" t="s">
        <v>81</v>
      </c>
      <c r="BK206" s="192">
        <f>ROUND(I206*H206,2)</f>
        <v>0</v>
      </c>
      <c r="BL206" s="19" t="s">
        <v>181</v>
      </c>
      <c r="BM206" s="191" t="s">
        <v>650</v>
      </c>
    </row>
    <row r="207" s="2" customFormat="1">
      <c r="A207" s="38"/>
      <c r="B207" s="39"/>
      <c r="C207" s="38"/>
      <c r="D207" s="193" t="s">
        <v>183</v>
      </c>
      <c r="E207" s="38"/>
      <c r="F207" s="194" t="s">
        <v>1392</v>
      </c>
      <c r="G207" s="38"/>
      <c r="H207" s="38"/>
      <c r="I207" s="195"/>
      <c r="J207" s="38"/>
      <c r="K207" s="38"/>
      <c r="L207" s="39"/>
      <c r="M207" s="196"/>
      <c r="N207" s="197"/>
      <c r="O207" s="77"/>
      <c r="P207" s="77"/>
      <c r="Q207" s="77"/>
      <c r="R207" s="77"/>
      <c r="S207" s="77"/>
      <c r="T207" s="7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183</v>
      </c>
      <c r="AU207" s="19" t="s">
        <v>81</v>
      </c>
    </row>
    <row r="208" s="12" customFormat="1" ht="25.92" customHeight="1">
      <c r="A208" s="12"/>
      <c r="B208" s="166"/>
      <c r="C208" s="12"/>
      <c r="D208" s="167" t="s">
        <v>72</v>
      </c>
      <c r="E208" s="168" t="s">
        <v>1393</v>
      </c>
      <c r="F208" s="168" t="s">
        <v>1394</v>
      </c>
      <c r="G208" s="12"/>
      <c r="H208" s="12"/>
      <c r="I208" s="169"/>
      <c r="J208" s="170">
        <f>BK208</f>
        <v>0</v>
      </c>
      <c r="K208" s="12"/>
      <c r="L208" s="166"/>
      <c r="M208" s="171"/>
      <c r="N208" s="172"/>
      <c r="O208" s="172"/>
      <c r="P208" s="173">
        <f>SUM(P209:P218)</f>
        <v>0</v>
      </c>
      <c r="Q208" s="172"/>
      <c r="R208" s="173">
        <f>SUM(R209:R218)</f>
        <v>0</v>
      </c>
      <c r="S208" s="172"/>
      <c r="T208" s="174">
        <f>SUM(T209:T218)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7" t="s">
        <v>81</v>
      </c>
      <c r="AT208" s="175" t="s">
        <v>72</v>
      </c>
      <c r="AU208" s="175" t="s">
        <v>73</v>
      </c>
      <c r="AY208" s="167" t="s">
        <v>174</v>
      </c>
      <c r="BK208" s="176">
        <f>SUM(BK209:BK218)</f>
        <v>0</v>
      </c>
    </row>
    <row r="209" s="2" customFormat="1" ht="21.75" customHeight="1">
      <c r="A209" s="38"/>
      <c r="B209" s="179"/>
      <c r="C209" s="180" t="s">
        <v>440</v>
      </c>
      <c r="D209" s="180" t="s">
        <v>176</v>
      </c>
      <c r="E209" s="181" t="s">
        <v>1395</v>
      </c>
      <c r="F209" s="182" t="s">
        <v>1396</v>
      </c>
      <c r="G209" s="183" t="s">
        <v>214</v>
      </c>
      <c r="H209" s="184">
        <v>668</v>
      </c>
      <c r="I209" s="185"/>
      <c r="J209" s="186">
        <f>ROUND(I209*H209,2)</f>
        <v>0</v>
      </c>
      <c r="K209" s="182" t="s">
        <v>1</v>
      </c>
      <c r="L209" s="39"/>
      <c r="M209" s="187" t="s">
        <v>1</v>
      </c>
      <c r="N209" s="188" t="s">
        <v>38</v>
      </c>
      <c r="O209" s="77"/>
      <c r="P209" s="189">
        <f>O209*H209</f>
        <v>0</v>
      </c>
      <c r="Q209" s="189">
        <v>0</v>
      </c>
      <c r="R209" s="189">
        <f>Q209*H209</f>
        <v>0</v>
      </c>
      <c r="S209" s="189">
        <v>0</v>
      </c>
      <c r="T209" s="19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1" t="s">
        <v>181</v>
      </c>
      <c r="AT209" s="191" t="s">
        <v>176</v>
      </c>
      <c r="AU209" s="191" t="s">
        <v>81</v>
      </c>
      <c r="AY209" s="19" t="s">
        <v>174</v>
      </c>
      <c r="BE209" s="192">
        <f>IF(N209="základní",J209,0)</f>
        <v>0</v>
      </c>
      <c r="BF209" s="192">
        <f>IF(N209="snížená",J209,0)</f>
        <v>0</v>
      </c>
      <c r="BG209" s="192">
        <f>IF(N209="zákl. přenesená",J209,0)</f>
        <v>0</v>
      </c>
      <c r="BH209" s="192">
        <f>IF(N209="sníž. přenesená",J209,0)</f>
        <v>0</v>
      </c>
      <c r="BI209" s="192">
        <f>IF(N209="nulová",J209,0)</f>
        <v>0</v>
      </c>
      <c r="BJ209" s="19" t="s">
        <v>81</v>
      </c>
      <c r="BK209" s="192">
        <f>ROUND(I209*H209,2)</f>
        <v>0</v>
      </c>
      <c r="BL209" s="19" t="s">
        <v>181</v>
      </c>
      <c r="BM209" s="191" t="s">
        <v>660</v>
      </c>
    </row>
    <row r="210" s="2" customFormat="1">
      <c r="A210" s="38"/>
      <c r="B210" s="39"/>
      <c r="C210" s="38"/>
      <c r="D210" s="193" t="s">
        <v>183</v>
      </c>
      <c r="E210" s="38"/>
      <c r="F210" s="194" t="s">
        <v>1396</v>
      </c>
      <c r="G210" s="38"/>
      <c r="H210" s="38"/>
      <c r="I210" s="195"/>
      <c r="J210" s="38"/>
      <c r="K210" s="38"/>
      <c r="L210" s="39"/>
      <c r="M210" s="196"/>
      <c r="N210" s="197"/>
      <c r="O210" s="77"/>
      <c r="P210" s="77"/>
      <c r="Q210" s="77"/>
      <c r="R210" s="77"/>
      <c r="S210" s="77"/>
      <c r="T210" s="7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9" t="s">
        <v>183</v>
      </c>
      <c r="AU210" s="19" t="s">
        <v>81</v>
      </c>
    </row>
    <row r="211" s="2" customFormat="1" ht="16.5" customHeight="1">
      <c r="A211" s="38"/>
      <c r="B211" s="179"/>
      <c r="C211" s="180" t="s">
        <v>445</v>
      </c>
      <c r="D211" s="180" t="s">
        <v>176</v>
      </c>
      <c r="E211" s="181" t="s">
        <v>1397</v>
      </c>
      <c r="F211" s="182" t="s">
        <v>1398</v>
      </c>
      <c r="G211" s="183" t="s">
        <v>513</v>
      </c>
      <c r="H211" s="184">
        <v>5</v>
      </c>
      <c r="I211" s="185"/>
      <c r="J211" s="186">
        <f>ROUND(I211*H211,2)</f>
        <v>0</v>
      </c>
      <c r="K211" s="182" t="s">
        <v>1</v>
      </c>
      <c r="L211" s="39"/>
      <c r="M211" s="187" t="s">
        <v>1</v>
      </c>
      <c r="N211" s="188" t="s">
        <v>38</v>
      </c>
      <c r="O211" s="77"/>
      <c r="P211" s="189">
        <f>O211*H211</f>
        <v>0</v>
      </c>
      <c r="Q211" s="189">
        <v>0</v>
      </c>
      <c r="R211" s="189">
        <f>Q211*H211</f>
        <v>0</v>
      </c>
      <c r="S211" s="189">
        <v>0</v>
      </c>
      <c r="T211" s="19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1" t="s">
        <v>181</v>
      </c>
      <c r="AT211" s="191" t="s">
        <v>176</v>
      </c>
      <c r="AU211" s="191" t="s">
        <v>81</v>
      </c>
      <c r="AY211" s="19" t="s">
        <v>174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81</v>
      </c>
      <c r="BK211" s="192">
        <f>ROUND(I211*H211,2)</f>
        <v>0</v>
      </c>
      <c r="BL211" s="19" t="s">
        <v>181</v>
      </c>
      <c r="BM211" s="191" t="s">
        <v>672</v>
      </c>
    </row>
    <row r="212" s="2" customFormat="1">
      <c r="A212" s="38"/>
      <c r="B212" s="39"/>
      <c r="C212" s="38"/>
      <c r="D212" s="193" t="s">
        <v>183</v>
      </c>
      <c r="E212" s="38"/>
      <c r="F212" s="194" t="s">
        <v>1398</v>
      </c>
      <c r="G212" s="38"/>
      <c r="H212" s="38"/>
      <c r="I212" s="195"/>
      <c r="J212" s="38"/>
      <c r="K212" s="38"/>
      <c r="L212" s="39"/>
      <c r="M212" s="196"/>
      <c r="N212" s="197"/>
      <c r="O212" s="77"/>
      <c r="P212" s="77"/>
      <c r="Q212" s="77"/>
      <c r="R212" s="77"/>
      <c r="S212" s="77"/>
      <c r="T212" s="7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9" t="s">
        <v>183</v>
      </c>
      <c r="AU212" s="19" t="s">
        <v>81</v>
      </c>
    </row>
    <row r="213" s="2" customFormat="1" ht="16.5" customHeight="1">
      <c r="A213" s="38"/>
      <c r="B213" s="179"/>
      <c r="C213" s="180" t="s">
        <v>451</v>
      </c>
      <c r="D213" s="180" t="s">
        <v>176</v>
      </c>
      <c r="E213" s="181" t="s">
        <v>1399</v>
      </c>
      <c r="F213" s="182" t="s">
        <v>1400</v>
      </c>
      <c r="G213" s="183" t="s">
        <v>214</v>
      </c>
      <c r="H213" s="184">
        <v>7661</v>
      </c>
      <c r="I213" s="185"/>
      <c r="J213" s="186">
        <f>ROUND(I213*H213,2)</f>
        <v>0</v>
      </c>
      <c r="K213" s="182" t="s">
        <v>1</v>
      </c>
      <c r="L213" s="39"/>
      <c r="M213" s="187" t="s">
        <v>1</v>
      </c>
      <c r="N213" s="188" t="s">
        <v>38</v>
      </c>
      <c r="O213" s="77"/>
      <c r="P213" s="189">
        <f>O213*H213</f>
        <v>0</v>
      </c>
      <c r="Q213" s="189">
        <v>0</v>
      </c>
      <c r="R213" s="189">
        <f>Q213*H213</f>
        <v>0</v>
      </c>
      <c r="S213" s="189">
        <v>0</v>
      </c>
      <c r="T213" s="19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1" t="s">
        <v>181</v>
      </c>
      <c r="AT213" s="191" t="s">
        <v>176</v>
      </c>
      <c r="AU213" s="191" t="s">
        <v>81</v>
      </c>
      <c r="AY213" s="19" t="s">
        <v>174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81</v>
      </c>
      <c r="BK213" s="192">
        <f>ROUND(I213*H213,2)</f>
        <v>0</v>
      </c>
      <c r="BL213" s="19" t="s">
        <v>181</v>
      </c>
      <c r="BM213" s="191" t="s">
        <v>683</v>
      </c>
    </row>
    <row r="214" s="2" customFormat="1">
      <c r="A214" s="38"/>
      <c r="B214" s="39"/>
      <c r="C214" s="38"/>
      <c r="D214" s="193" t="s">
        <v>183</v>
      </c>
      <c r="E214" s="38"/>
      <c r="F214" s="194" t="s">
        <v>1400</v>
      </c>
      <c r="G214" s="38"/>
      <c r="H214" s="38"/>
      <c r="I214" s="195"/>
      <c r="J214" s="38"/>
      <c r="K214" s="38"/>
      <c r="L214" s="39"/>
      <c r="M214" s="196"/>
      <c r="N214" s="197"/>
      <c r="O214" s="77"/>
      <c r="P214" s="77"/>
      <c r="Q214" s="77"/>
      <c r="R214" s="77"/>
      <c r="S214" s="77"/>
      <c r="T214" s="7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9" t="s">
        <v>183</v>
      </c>
      <c r="AU214" s="19" t="s">
        <v>81</v>
      </c>
    </row>
    <row r="215" s="2" customFormat="1" ht="16.5" customHeight="1">
      <c r="A215" s="38"/>
      <c r="B215" s="179"/>
      <c r="C215" s="180" t="s">
        <v>456</v>
      </c>
      <c r="D215" s="180" t="s">
        <v>176</v>
      </c>
      <c r="E215" s="181" t="s">
        <v>1401</v>
      </c>
      <c r="F215" s="182" t="s">
        <v>1402</v>
      </c>
      <c r="G215" s="183" t="s">
        <v>214</v>
      </c>
      <c r="H215" s="184">
        <v>534</v>
      </c>
      <c r="I215" s="185"/>
      <c r="J215" s="186">
        <f>ROUND(I215*H215,2)</f>
        <v>0</v>
      </c>
      <c r="K215" s="182" t="s">
        <v>1</v>
      </c>
      <c r="L215" s="39"/>
      <c r="M215" s="187" t="s">
        <v>1</v>
      </c>
      <c r="N215" s="188" t="s">
        <v>38</v>
      </c>
      <c r="O215" s="77"/>
      <c r="P215" s="189">
        <f>O215*H215</f>
        <v>0</v>
      </c>
      <c r="Q215" s="189">
        <v>0</v>
      </c>
      <c r="R215" s="189">
        <f>Q215*H215</f>
        <v>0</v>
      </c>
      <c r="S215" s="189">
        <v>0</v>
      </c>
      <c r="T215" s="19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1" t="s">
        <v>181</v>
      </c>
      <c r="AT215" s="191" t="s">
        <v>176</v>
      </c>
      <c r="AU215" s="191" t="s">
        <v>81</v>
      </c>
      <c r="AY215" s="19" t="s">
        <v>174</v>
      </c>
      <c r="BE215" s="192">
        <f>IF(N215="základní",J215,0)</f>
        <v>0</v>
      </c>
      <c r="BF215" s="192">
        <f>IF(N215="snížená",J215,0)</f>
        <v>0</v>
      </c>
      <c r="BG215" s="192">
        <f>IF(N215="zákl. přenesená",J215,0)</f>
        <v>0</v>
      </c>
      <c r="BH215" s="192">
        <f>IF(N215="sníž. přenesená",J215,0)</f>
        <v>0</v>
      </c>
      <c r="BI215" s="192">
        <f>IF(N215="nulová",J215,0)</f>
        <v>0</v>
      </c>
      <c r="BJ215" s="19" t="s">
        <v>81</v>
      </c>
      <c r="BK215" s="192">
        <f>ROUND(I215*H215,2)</f>
        <v>0</v>
      </c>
      <c r="BL215" s="19" t="s">
        <v>181</v>
      </c>
      <c r="BM215" s="191" t="s">
        <v>699</v>
      </c>
    </row>
    <row r="216" s="2" customFormat="1">
      <c r="A216" s="38"/>
      <c r="B216" s="39"/>
      <c r="C216" s="38"/>
      <c r="D216" s="193" t="s">
        <v>183</v>
      </c>
      <c r="E216" s="38"/>
      <c r="F216" s="194" t="s">
        <v>1402</v>
      </c>
      <c r="G216" s="38"/>
      <c r="H216" s="38"/>
      <c r="I216" s="195"/>
      <c r="J216" s="38"/>
      <c r="K216" s="38"/>
      <c r="L216" s="39"/>
      <c r="M216" s="196"/>
      <c r="N216" s="197"/>
      <c r="O216" s="77"/>
      <c r="P216" s="77"/>
      <c r="Q216" s="77"/>
      <c r="R216" s="77"/>
      <c r="S216" s="77"/>
      <c r="T216" s="7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9" t="s">
        <v>183</v>
      </c>
      <c r="AU216" s="19" t="s">
        <v>81</v>
      </c>
    </row>
    <row r="217" s="2" customFormat="1" ht="24.15" customHeight="1">
      <c r="A217" s="38"/>
      <c r="B217" s="179"/>
      <c r="C217" s="180" t="s">
        <v>462</v>
      </c>
      <c r="D217" s="180" t="s">
        <v>176</v>
      </c>
      <c r="E217" s="181" t="s">
        <v>1403</v>
      </c>
      <c r="F217" s="182" t="s">
        <v>1404</v>
      </c>
      <c r="G217" s="183" t="s">
        <v>513</v>
      </c>
      <c r="H217" s="184">
        <v>5</v>
      </c>
      <c r="I217" s="185"/>
      <c r="J217" s="186">
        <f>ROUND(I217*H217,2)</f>
        <v>0</v>
      </c>
      <c r="K217" s="182" t="s">
        <v>1</v>
      </c>
      <c r="L217" s="39"/>
      <c r="M217" s="187" t="s">
        <v>1</v>
      </c>
      <c r="N217" s="188" t="s">
        <v>38</v>
      </c>
      <c r="O217" s="77"/>
      <c r="P217" s="189">
        <f>O217*H217</f>
        <v>0</v>
      </c>
      <c r="Q217" s="189">
        <v>0</v>
      </c>
      <c r="R217" s="189">
        <f>Q217*H217</f>
        <v>0</v>
      </c>
      <c r="S217" s="189">
        <v>0</v>
      </c>
      <c r="T217" s="19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1" t="s">
        <v>181</v>
      </c>
      <c r="AT217" s="191" t="s">
        <v>176</v>
      </c>
      <c r="AU217" s="191" t="s">
        <v>81</v>
      </c>
      <c r="AY217" s="19" t="s">
        <v>174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81</v>
      </c>
      <c r="BK217" s="192">
        <f>ROUND(I217*H217,2)</f>
        <v>0</v>
      </c>
      <c r="BL217" s="19" t="s">
        <v>181</v>
      </c>
      <c r="BM217" s="191" t="s">
        <v>713</v>
      </c>
    </row>
    <row r="218" s="2" customFormat="1">
      <c r="A218" s="38"/>
      <c r="B218" s="39"/>
      <c r="C218" s="38"/>
      <c r="D218" s="193" t="s">
        <v>183</v>
      </c>
      <c r="E218" s="38"/>
      <c r="F218" s="194" t="s">
        <v>1404</v>
      </c>
      <c r="G218" s="38"/>
      <c r="H218" s="38"/>
      <c r="I218" s="195"/>
      <c r="J218" s="38"/>
      <c r="K218" s="38"/>
      <c r="L218" s="39"/>
      <c r="M218" s="196"/>
      <c r="N218" s="197"/>
      <c r="O218" s="77"/>
      <c r="P218" s="77"/>
      <c r="Q218" s="77"/>
      <c r="R218" s="77"/>
      <c r="S218" s="77"/>
      <c r="T218" s="7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183</v>
      </c>
      <c r="AU218" s="19" t="s">
        <v>81</v>
      </c>
    </row>
    <row r="219" s="12" customFormat="1" ht="25.92" customHeight="1">
      <c r="A219" s="12"/>
      <c r="B219" s="166"/>
      <c r="C219" s="12"/>
      <c r="D219" s="167" t="s">
        <v>72</v>
      </c>
      <c r="E219" s="168" t="s">
        <v>1405</v>
      </c>
      <c r="F219" s="168" t="s">
        <v>1406</v>
      </c>
      <c r="G219" s="12"/>
      <c r="H219" s="12"/>
      <c r="I219" s="169"/>
      <c r="J219" s="170">
        <f>BK219</f>
        <v>0</v>
      </c>
      <c r="K219" s="12"/>
      <c r="L219" s="166"/>
      <c r="M219" s="171"/>
      <c r="N219" s="172"/>
      <c r="O219" s="172"/>
      <c r="P219" s="173">
        <f>SUM(P220:P245)</f>
        <v>0</v>
      </c>
      <c r="Q219" s="172"/>
      <c r="R219" s="173">
        <f>SUM(R220:R245)</f>
        <v>0</v>
      </c>
      <c r="S219" s="172"/>
      <c r="T219" s="174">
        <f>SUM(T220:T245)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67" t="s">
        <v>81</v>
      </c>
      <c r="AT219" s="175" t="s">
        <v>72</v>
      </c>
      <c r="AU219" s="175" t="s">
        <v>73</v>
      </c>
      <c r="AY219" s="167" t="s">
        <v>174</v>
      </c>
      <c r="BK219" s="176">
        <f>SUM(BK220:BK245)</f>
        <v>0</v>
      </c>
    </row>
    <row r="220" s="2" customFormat="1" ht="44.25" customHeight="1">
      <c r="A220" s="38"/>
      <c r="B220" s="179"/>
      <c r="C220" s="180" t="s">
        <v>468</v>
      </c>
      <c r="D220" s="180" t="s">
        <v>176</v>
      </c>
      <c r="E220" s="181" t="s">
        <v>1407</v>
      </c>
      <c r="F220" s="182" t="s">
        <v>1408</v>
      </c>
      <c r="G220" s="183" t="s">
        <v>1312</v>
      </c>
      <c r="H220" s="184">
        <v>1</v>
      </c>
      <c r="I220" s="185"/>
      <c r="J220" s="186">
        <f>ROUND(I220*H220,2)</f>
        <v>0</v>
      </c>
      <c r="K220" s="182" t="s">
        <v>1</v>
      </c>
      <c r="L220" s="39"/>
      <c r="M220" s="187" t="s">
        <v>1</v>
      </c>
      <c r="N220" s="188" t="s">
        <v>38</v>
      </c>
      <c r="O220" s="77"/>
      <c r="P220" s="189">
        <f>O220*H220</f>
        <v>0</v>
      </c>
      <c r="Q220" s="189">
        <v>0</v>
      </c>
      <c r="R220" s="189">
        <f>Q220*H220</f>
        <v>0</v>
      </c>
      <c r="S220" s="189">
        <v>0</v>
      </c>
      <c r="T220" s="19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1" t="s">
        <v>181</v>
      </c>
      <c r="AT220" s="191" t="s">
        <v>176</v>
      </c>
      <c r="AU220" s="191" t="s">
        <v>81</v>
      </c>
      <c r="AY220" s="19" t="s">
        <v>174</v>
      </c>
      <c r="BE220" s="192">
        <f>IF(N220="základní",J220,0)</f>
        <v>0</v>
      </c>
      <c r="BF220" s="192">
        <f>IF(N220="snížená",J220,0)</f>
        <v>0</v>
      </c>
      <c r="BG220" s="192">
        <f>IF(N220="zákl. přenesená",J220,0)</f>
        <v>0</v>
      </c>
      <c r="BH220" s="192">
        <f>IF(N220="sníž. přenesená",J220,0)</f>
        <v>0</v>
      </c>
      <c r="BI220" s="192">
        <f>IF(N220="nulová",J220,0)</f>
        <v>0</v>
      </c>
      <c r="BJ220" s="19" t="s">
        <v>81</v>
      </c>
      <c r="BK220" s="192">
        <f>ROUND(I220*H220,2)</f>
        <v>0</v>
      </c>
      <c r="BL220" s="19" t="s">
        <v>181</v>
      </c>
      <c r="BM220" s="191" t="s">
        <v>725</v>
      </c>
    </row>
    <row r="221" s="2" customFormat="1">
      <c r="A221" s="38"/>
      <c r="B221" s="39"/>
      <c r="C221" s="38"/>
      <c r="D221" s="193" t="s">
        <v>183</v>
      </c>
      <c r="E221" s="38"/>
      <c r="F221" s="194" t="s">
        <v>1408</v>
      </c>
      <c r="G221" s="38"/>
      <c r="H221" s="38"/>
      <c r="I221" s="195"/>
      <c r="J221" s="38"/>
      <c r="K221" s="38"/>
      <c r="L221" s="39"/>
      <c r="M221" s="196"/>
      <c r="N221" s="197"/>
      <c r="O221" s="77"/>
      <c r="P221" s="77"/>
      <c r="Q221" s="77"/>
      <c r="R221" s="77"/>
      <c r="S221" s="77"/>
      <c r="T221" s="7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9" t="s">
        <v>183</v>
      </c>
      <c r="AU221" s="19" t="s">
        <v>81</v>
      </c>
    </row>
    <row r="222" s="2" customFormat="1" ht="24.15" customHeight="1">
      <c r="A222" s="38"/>
      <c r="B222" s="179"/>
      <c r="C222" s="180" t="s">
        <v>474</v>
      </c>
      <c r="D222" s="180" t="s">
        <v>176</v>
      </c>
      <c r="E222" s="181" t="s">
        <v>1409</v>
      </c>
      <c r="F222" s="182" t="s">
        <v>1410</v>
      </c>
      <c r="G222" s="183" t="s">
        <v>1312</v>
      </c>
      <c r="H222" s="184">
        <v>15</v>
      </c>
      <c r="I222" s="185"/>
      <c r="J222" s="186">
        <f>ROUND(I222*H222,2)</f>
        <v>0</v>
      </c>
      <c r="K222" s="182" t="s">
        <v>1</v>
      </c>
      <c r="L222" s="39"/>
      <c r="M222" s="187" t="s">
        <v>1</v>
      </c>
      <c r="N222" s="188" t="s">
        <v>38</v>
      </c>
      <c r="O222" s="77"/>
      <c r="P222" s="189">
        <f>O222*H222</f>
        <v>0</v>
      </c>
      <c r="Q222" s="189">
        <v>0</v>
      </c>
      <c r="R222" s="189">
        <f>Q222*H222</f>
        <v>0</v>
      </c>
      <c r="S222" s="189">
        <v>0</v>
      </c>
      <c r="T222" s="19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1" t="s">
        <v>181</v>
      </c>
      <c r="AT222" s="191" t="s">
        <v>176</v>
      </c>
      <c r="AU222" s="191" t="s">
        <v>81</v>
      </c>
      <c r="AY222" s="19" t="s">
        <v>174</v>
      </c>
      <c r="BE222" s="192">
        <f>IF(N222="základní",J222,0)</f>
        <v>0</v>
      </c>
      <c r="BF222" s="192">
        <f>IF(N222="snížená",J222,0)</f>
        <v>0</v>
      </c>
      <c r="BG222" s="192">
        <f>IF(N222="zákl. přenesená",J222,0)</f>
        <v>0</v>
      </c>
      <c r="BH222" s="192">
        <f>IF(N222="sníž. přenesená",J222,0)</f>
        <v>0</v>
      </c>
      <c r="BI222" s="192">
        <f>IF(N222="nulová",J222,0)</f>
        <v>0</v>
      </c>
      <c r="BJ222" s="19" t="s">
        <v>81</v>
      </c>
      <c r="BK222" s="192">
        <f>ROUND(I222*H222,2)</f>
        <v>0</v>
      </c>
      <c r="BL222" s="19" t="s">
        <v>181</v>
      </c>
      <c r="BM222" s="191" t="s">
        <v>735</v>
      </c>
    </row>
    <row r="223" s="2" customFormat="1">
      <c r="A223" s="38"/>
      <c r="B223" s="39"/>
      <c r="C223" s="38"/>
      <c r="D223" s="193" t="s">
        <v>183</v>
      </c>
      <c r="E223" s="38"/>
      <c r="F223" s="194" t="s">
        <v>1410</v>
      </c>
      <c r="G223" s="38"/>
      <c r="H223" s="38"/>
      <c r="I223" s="195"/>
      <c r="J223" s="38"/>
      <c r="K223" s="38"/>
      <c r="L223" s="39"/>
      <c r="M223" s="196"/>
      <c r="N223" s="197"/>
      <c r="O223" s="77"/>
      <c r="P223" s="77"/>
      <c r="Q223" s="77"/>
      <c r="R223" s="77"/>
      <c r="S223" s="77"/>
      <c r="T223" s="7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9" t="s">
        <v>183</v>
      </c>
      <c r="AU223" s="19" t="s">
        <v>81</v>
      </c>
    </row>
    <row r="224" s="2" customFormat="1" ht="24.15" customHeight="1">
      <c r="A224" s="38"/>
      <c r="B224" s="179"/>
      <c r="C224" s="180" t="s">
        <v>479</v>
      </c>
      <c r="D224" s="180" t="s">
        <v>176</v>
      </c>
      <c r="E224" s="181" t="s">
        <v>1411</v>
      </c>
      <c r="F224" s="182" t="s">
        <v>1412</v>
      </c>
      <c r="G224" s="183" t="s">
        <v>1312</v>
      </c>
      <c r="H224" s="184">
        <v>6</v>
      </c>
      <c r="I224" s="185"/>
      <c r="J224" s="186">
        <f>ROUND(I224*H224,2)</f>
        <v>0</v>
      </c>
      <c r="K224" s="182" t="s">
        <v>1</v>
      </c>
      <c r="L224" s="39"/>
      <c r="M224" s="187" t="s">
        <v>1</v>
      </c>
      <c r="N224" s="188" t="s">
        <v>38</v>
      </c>
      <c r="O224" s="77"/>
      <c r="P224" s="189">
        <f>O224*H224</f>
        <v>0</v>
      </c>
      <c r="Q224" s="189">
        <v>0</v>
      </c>
      <c r="R224" s="189">
        <f>Q224*H224</f>
        <v>0</v>
      </c>
      <c r="S224" s="189">
        <v>0</v>
      </c>
      <c r="T224" s="19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1" t="s">
        <v>181</v>
      </c>
      <c r="AT224" s="191" t="s">
        <v>176</v>
      </c>
      <c r="AU224" s="191" t="s">
        <v>81</v>
      </c>
      <c r="AY224" s="19" t="s">
        <v>174</v>
      </c>
      <c r="BE224" s="192">
        <f>IF(N224="základní",J224,0)</f>
        <v>0</v>
      </c>
      <c r="BF224" s="192">
        <f>IF(N224="snížená",J224,0)</f>
        <v>0</v>
      </c>
      <c r="BG224" s="192">
        <f>IF(N224="zákl. přenesená",J224,0)</f>
        <v>0</v>
      </c>
      <c r="BH224" s="192">
        <f>IF(N224="sníž. přenesená",J224,0)</f>
        <v>0</v>
      </c>
      <c r="BI224" s="192">
        <f>IF(N224="nulová",J224,0)</f>
        <v>0</v>
      </c>
      <c r="BJ224" s="19" t="s">
        <v>81</v>
      </c>
      <c r="BK224" s="192">
        <f>ROUND(I224*H224,2)</f>
        <v>0</v>
      </c>
      <c r="BL224" s="19" t="s">
        <v>181</v>
      </c>
      <c r="BM224" s="191" t="s">
        <v>746</v>
      </c>
    </row>
    <row r="225" s="2" customFormat="1">
      <c r="A225" s="38"/>
      <c r="B225" s="39"/>
      <c r="C225" s="38"/>
      <c r="D225" s="193" t="s">
        <v>183</v>
      </c>
      <c r="E225" s="38"/>
      <c r="F225" s="194" t="s">
        <v>1412</v>
      </c>
      <c r="G225" s="38"/>
      <c r="H225" s="38"/>
      <c r="I225" s="195"/>
      <c r="J225" s="38"/>
      <c r="K225" s="38"/>
      <c r="L225" s="39"/>
      <c r="M225" s="196"/>
      <c r="N225" s="197"/>
      <c r="O225" s="77"/>
      <c r="P225" s="77"/>
      <c r="Q225" s="77"/>
      <c r="R225" s="77"/>
      <c r="S225" s="77"/>
      <c r="T225" s="7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9" t="s">
        <v>183</v>
      </c>
      <c r="AU225" s="19" t="s">
        <v>81</v>
      </c>
    </row>
    <row r="226" s="2" customFormat="1" ht="24.15" customHeight="1">
      <c r="A226" s="38"/>
      <c r="B226" s="179"/>
      <c r="C226" s="180" t="s">
        <v>484</v>
      </c>
      <c r="D226" s="180" t="s">
        <v>176</v>
      </c>
      <c r="E226" s="181" t="s">
        <v>1413</v>
      </c>
      <c r="F226" s="182" t="s">
        <v>1414</v>
      </c>
      <c r="G226" s="183" t="s">
        <v>1312</v>
      </c>
      <c r="H226" s="184">
        <v>47</v>
      </c>
      <c r="I226" s="185"/>
      <c r="J226" s="186">
        <f>ROUND(I226*H226,2)</f>
        <v>0</v>
      </c>
      <c r="K226" s="182" t="s">
        <v>1</v>
      </c>
      <c r="L226" s="39"/>
      <c r="M226" s="187" t="s">
        <v>1</v>
      </c>
      <c r="N226" s="188" t="s">
        <v>38</v>
      </c>
      <c r="O226" s="77"/>
      <c r="P226" s="189">
        <f>O226*H226</f>
        <v>0</v>
      </c>
      <c r="Q226" s="189">
        <v>0</v>
      </c>
      <c r="R226" s="189">
        <f>Q226*H226</f>
        <v>0</v>
      </c>
      <c r="S226" s="189">
        <v>0</v>
      </c>
      <c r="T226" s="19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1" t="s">
        <v>181</v>
      </c>
      <c r="AT226" s="191" t="s">
        <v>176</v>
      </c>
      <c r="AU226" s="191" t="s">
        <v>81</v>
      </c>
      <c r="AY226" s="19" t="s">
        <v>174</v>
      </c>
      <c r="BE226" s="192">
        <f>IF(N226="základní",J226,0)</f>
        <v>0</v>
      </c>
      <c r="BF226" s="192">
        <f>IF(N226="snížená",J226,0)</f>
        <v>0</v>
      </c>
      <c r="BG226" s="192">
        <f>IF(N226="zákl. přenesená",J226,0)</f>
        <v>0</v>
      </c>
      <c r="BH226" s="192">
        <f>IF(N226="sníž. přenesená",J226,0)</f>
        <v>0</v>
      </c>
      <c r="BI226" s="192">
        <f>IF(N226="nulová",J226,0)</f>
        <v>0</v>
      </c>
      <c r="BJ226" s="19" t="s">
        <v>81</v>
      </c>
      <c r="BK226" s="192">
        <f>ROUND(I226*H226,2)</f>
        <v>0</v>
      </c>
      <c r="BL226" s="19" t="s">
        <v>181</v>
      </c>
      <c r="BM226" s="191" t="s">
        <v>759</v>
      </c>
    </row>
    <row r="227" s="2" customFormat="1">
      <c r="A227" s="38"/>
      <c r="B227" s="39"/>
      <c r="C227" s="38"/>
      <c r="D227" s="193" t="s">
        <v>183</v>
      </c>
      <c r="E227" s="38"/>
      <c r="F227" s="194" t="s">
        <v>1414</v>
      </c>
      <c r="G227" s="38"/>
      <c r="H227" s="38"/>
      <c r="I227" s="195"/>
      <c r="J227" s="38"/>
      <c r="K227" s="38"/>
      <c r="L227" s="39"/>
      <c r="M227" s="196"/>
      <c r="N227" s="197"/>
      <c r="O227" s="77"/>
      <c r="P227" s="77"/>
      <c r="Q227" s="77"/>
      <c r="R227" s="77"/>
      <c r="S227" s="77"/>
      <c r="T227" s="7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9" t="s">
        <v>183</v>
      </c>
      <c r="AU227" s="19" t="s">
        <v>81</v>
      </c>
    </row>
    <row r="228" s="2" customFormat="1" ht="24.15" customHeight="1">
      <c r="A228" s="38"/>
      <c r="B228" s="179"/>
      <c r="C228" s="180" t="s">
        <v>490</v>
      </c>
      <c r="D228" s="180" t="s">
        <v>176</v>
      </c>
      <c r="E228" s="181" t="s">
        <v>1415</v>
      </c>
      <c r="F228" s="182" t="s">
        <v>1416</v>
      </c>
      <c r="G228" s="183" t="s">
        <v>1312</v>
      </c>
      <c r="H228" s="184">
        <v>3</v>
      </c>
      <c r="I228" s="185"/>
      <c r="J228" s="186">
        <f>ROUND(I228*H228,2)</f>
        <v>0</v>
      </c>
      <c r="K228" s="182" t="s">
        <v>1</v>
      </c>
      <c r="L228" s="39"/>
      <c r="M228" s="187" t="s">
        <v>1</v>
      </c>
      <c r="N228" s="188" t="s">
        <v>38</v>
      </c>
      <c r="O228" s="77"/>
      <c r="P228" s="189">
        <f>O228*H228</f>
        <v>0</v>
      </c>
      <c r="Q228" s="189">
        <v>0</v>
      </c>
      <c r="R228" s="189">
        <f>Q228*H228</f>
        <v>0</v>
      </c>
      <c r="S228" s="189">
        <v>0</v>
      </c>
      <c r="T228" s="19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1" t="s">
        <v>181</v>
      </c>
      <c r="AT228" s="191" t="s">
        <v>176</v>
      </c>
      <c r="AU228" s="191" t="s">
        <v>81</v>
      </c>
      <c r="AY228" s="19" t="s">
        <v>174</v>
      </c>
      <c r="BE228" s="192">
        <f>IF(N228="základní",J228,0)</f>
        <v>0</v>
      </c>
      <c r="BF228" s="192">
        <f>IF(N228="snížená",J228,0)</f>
        <v>0</v>
      </c>
      <c r="BG228" s="192">
        <f>IF(N228="zákl. přenesená",J228,0)</f>
        <v>0</v>
      </c>
      <c r="BH228" s="192">
        <f>IF(N228="sníž. přenesená",J228,0)</f>
        <v>0</v>
      </c>
      <c r="BI228" s="192">
        <f>IF(N228="nulová",J228,0)</f>
        <v>0</v>
      </c>
      <c r="BJ228" s="19" t="s">
        <v>81</v>
      </c>
      <c r="BK228" s="192">
        <f>ROUND(I228*H228,2)</f>
        <v>0</v>
      </c>
      <c r="BL228" s="19" t="s">
        <v>181</v>
      </c>
      <c r="BM228" s="191" t="s">
        <v>771</v>
      </c>
    </row>
    <row r="229" s="2" customFormat="1">
      <c r="A229" s="38"/>
      <c r="B229" s="39"/>
      <c r="C229" s="38"/>
      <c r="D229" s="193" t="s">
        <v>183</v>
      </c>
      <c r="E229" s="38"/>
      <c r="F229" s="194" t="s">
        <v>1416</v>
      </c>
      <c r="G229" s="38"/>
      <c r="H229" s="38"/>
      <c r="I229" s="195"/>
      <c r="J229" s="38"/>
      <c r="K229" s="38"/>
      <c r="L229" s="39"/>
      <c r="M229" s="196"/>
      <c r="N229" s="197"/>
      <c r="O229" s="77"/>
      <c r="P229" s="77"/>
      <c r="Q229" s="77"/>
      <c r="R229" s="77"/>
      <c r="S229" s="77"/>
      <c r="T229" s="7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9" t="s">
        <v>183</v>
      </c>
      <c r="AU229" s="19" t="s">
        <v>81</v>
      </c>
    </row>
    <row r="230" s="2" customFormat="1" ht="24.15" customHeight="1">
      <c r="A230" s="38"/>
      <c r="B230" s="179"/>
      <c r="C230" s="180" t="s">
        <v>495</v>
      </c>
      <c r="D230" s="180" t="s">
        <v>176</v>
      </c>
      <c r="E230" s="181" t="s">
        <v>1417</v>
      </c>
      <c r="F230" s="182" t="s">
        <v>1418</v>
      </c>
      <c r="G230" s="183" t="s">
        <v>1312</v>
      </c>
      <c r="H230" s="184">
        <v>63</v>
      </c>
      <c r="I230" s="185"/>
      <c r="J230" s="186">
        <f>ROUND(I230*H230,2)</f>
        <v>0</v>
      </c>
      <c r="K230" s="182" t="s">
        <v>1</v>
      </c>
      <c r="L230" s="39"/>
      <c r="M230" s="187" t="s">
        <v>1</v>
      </c>
      <c r="N230" s="188" t="s">
        <v>38</v>
      </c>
      <c r="O230" s="77"/>
      <c r="P230" s="189">
        <f>O230*H230</f>
        <v>0</v>
      </c>
      <c r="Q230" s="189">
        <v>0</v>
      </c>
      <c r="R230" s="189">
        <f>Q230*H230</f>
        <v>0</v>
      </c>
      <c r="S230" s="189">
        <v>0</v>
      </c>
      <c r="T230" s="19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1" t="s">
        <v>181</v>
      </c>
      <c r="AT230" s="191" t="s">
        <v>176</v>
      </c>
      <c r="AU230" s="191" t="s">
        <v>81</v>
      </c>
      <c r="AY230" s="19" t="s">
        <v>174</v>
      </c>
      <c r="BE230" s="192">
        <f>IF(N230="základní",J230,0)</f>
        <v>0</v>
      </c>
      <c r="BF230" s="192">
        <f>IF(N230="snížená",J230,0)</f>
        <v>0</v>
      </c>
      <c r="BG230" s="192">
        <f>IF(N230="zákl. přenesená",J230,0)</f>
        <v>0</v>
      </c>
      <c r="BH230" s="192">
        <f>IF(N230="sníž. přenesená",J230,0)</f>
        <v>0</v>
      </c>
      <c r="BI230" s="192">
        <f>IF(N230="nulová",J230,0)</f>
        <v>0</v>
      </c>
      <c r="BJ230" s="19" t="s">
        <v>81</v>
      </c>
      <c r="BK230" s="192">
        <f>ROUND(I230*H230,2)</f>
        <v>0</v>
      </c>
      <c r="BL230" s="19" t="s">
        <v>181</v>
      </c>
      <c r="BM230" s="191" t="s">
        <v>780</v>
      </c>
    </row>
    <row r="231" s="2" customFormat="1">
      <c r="A231" s="38"/>
      <c r="B231" s="39"/>
      <c r="C231" s="38"/>
      <c r="D231" s="193" t="s">
        <v>183</v>
      </c>
      <c r="E231" s="38"/>
      <c r="F231" s="194" t="s">
        <v>1418</v>
      </c>
      <c r="G231" s="38"/>
      <c r="H231" s="38"/>
      <c r="I231" s="195"/>
      <c r="J231" s="38"/>
      <c r="K231" s="38"/>
      <c r="L231" s="39"/>
      <c r="M231" s="196"/>
      <c r="N231" s="197"/>
      <c r="O231" s="77"/>
      <c r="P231" s="77"/>
      <c r="Q231" s="77"/>
      <c r="R231" s="77"/>
      <c r="S231" s="77"/>
      <c r="T231" s="7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9" t="s">
        <v>183</v>
      </c>
      <c r="AU231" s="19" t="s">
        <v>81</v>
      </c>
    </row>
    <row r="232" s="2" customFormat="1" ht="24.15" customHeight="1">
      <c r="A232" s="38"/>
      <c r="B232" s="179"/>
      <c r="C232" s="180" t="s">
        <v>500</v>
      </c>
      <c r="D232" s="180" t="s">
        <v>176</v>
      </c>
      <c r="E232" s="181" t="s">
        <v>1419</v>
      </c>
      <c r="F232" s="182" t="s">
        <v>1420</v>
      </c>
      <c r="G232" s="183" t="s">
        <v>1312</v>
      </c>
      <c r="H232" s="184">
        <v>82</v>
      </c>
      <c r="I232" s="185"/>
      <c r="J232" s="186">
        <f>ROUND(I232*H232,2)</f>
        <v>0</v>
      </c>
      <c r="K232" s="182" t="s">
        <v>1</v>
      </c>
      <c r="L232" s="39"/>
      <c r="M232" s="187" t="s">
        <v>1</v>
      </c>
      <c r="N232" s="188" t="s">
        <v>38</v>
      </c>
      <c r="O232" s="77"/>
      <c r="P232" s="189">
        <f>O232*H232</f>
        <v>0</v>
      </c>
      <c r="Q232" s="189">
        <v>0</v>
      </c>
      <c r="R232" s="189">
        <f>Q232*H232</f>
        <v>0</v>
      </c>
      <c r="S232" s="189">
        <v>0</v>
      </c>
      <c r="T232" s="19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1" t="s">
        <v>181</v>
      </c>
      <c r="AT232" s="191" t="s">
        <v>176</v>
      </c>
      <c r="AU232" s="191" t="s">
        <v>81</v>
      </c>
      <c r="AY232" s="19" t="s">
        <v>174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9" t="s">
        <v>81</v>
      </c>
      <c r="BK232" s="192">
        <f>ROUND(I232*H232,2)</f>
        <v>0</v>
      </c>
      <c r="BL232" s="19" t="s">
        <v>181</v>
      </c>
      <c r="BM232" s="191" t="s">
        <v>791</v>
      </c>
    </row>
    <row r="233" s="2" customFormat="1">
      <c r="A233" s="38"/>
      <c r="B233" s="39"/>
      <c r="C233" s="38"/>
      <c r="D233" s="193" t="s">
        <v>183</v>
      </c>
      <c r="E233" s="38"/>
      <c r="F233" s="194" t="s">
        <v>1420</v>
      </c>
      <c r="G233" s="38"/>
      <c r="H233" s="38"/>
      <c r="I233" s="195"/>
      <c r="J233" s="38"/>
      <c r="K233" s="38"/>
      <c r="L233" s="39"/>
      <c r="M233" s="196"/>
      <c r="N233" s="197"/>
      <c r="O233" s="77"/>
      <c r="P233" s="77"/>
      <c r="Q233" s="77"/>
      <c r="R233" s="77"/>
      <c r="S233" s="77"/>
      <c r="T233" s="7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9" t="s">
        <v>183</v>
      </c>
      <c r="AU233" s="19" t="s">
        <v>81</v>
      </c>
    </row>
    <row r="234" s="2" customFormat="1" ht="24.15" customHeight="1">
      <c r="A234" s="38"/>
      <c r="B234" s="179"/>
      <c r="C234" s="180" t="s">
        <v>505</v>
      </c>
      <c r="D234" s="180" t="s">
        <v>176</v>
      </c>
      <c r="E234" s="181" t="s">
        <v>1421</v>
      </c>
      <c r="F234" s="182" t="s">
        <v>1422</v>
      </c>
      <c r="G234" s="183" t="s">
        <v>1312</v>
      </c>
      <c r="H234" s="184">
        <v>16</v>
      </c>
      <c r="I234" s="185"/>
      <c r="J234" s="186">
        <f>ROUND(I234*H234,2)</f>
        <v>0</v>
      </c>
      <c r="K234" s="182" t="s">
        <v>1</v>
      </c>
      <c r="L234" s="39"/>
      <c r="M234" s="187" t="s">
        <v>1</v>
      </c>
      <c r="N234" s="188" t="s">
        <v>38</v>
      </c>
      <c r="O234" s="77"/>
      <c r="P234" s="189">
        <f>O234*H234</f>
        <v>0</v>
      </c>
      <c r="Q234" s="189">
        <v>0</v>
      </c>
      <c r="R234" s="189">
        <f>Q234*H234</f>
        <v>0</v>
      </c>
      <c r="S234" s="189">
        <v>0</v>
      </c>
      <c r="T234" s="19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1" t="s">
        <v>181</v>
      </c>
      <c r="AT234" s="191" t="s">
        <v>176</v>
      </c>
      <c r="AU234" s="191" t="s">
        <v>81</v>
      </c>
      <c r="AY234" s="19" t="s">
        <v>174</v>
      </c>
      <c r="BE234" s="192">
        <f>IF(N234="základní",J234,0)</f>
        <v>0</v>
      </c>
      <c r="BF234" s="192">
        <f>IF(N234="snížená",J234,0)</f>
        <v>0</v>
      </c>
      <c r="BG234" s="192">
        <f>IF(N234="zákl. přenesená",J234,0)</f>
        <v>0</v>
      </c>
      <c r="BH234" s="192">
        <f>IF(N234="sníž. přenesená",J234,0)</f>
        <v>0</v>
      </c>
      <c r="BI234" s="192">
        <f>IF(N234="nulová",J234,0)</f>
        <v>0</v>
      </c>
      <c r="BJ234" s="19" t="s">
        <v>81</v>
      </c>
      <c r="BK234" s="192">
        <f>ROUND(I234*H234,2)</f>
        <v>0</v>
      </c>
      <c r="BL234" s="19" t="s">
        <v>181</v>
      </c>
      <c r="BM234" s="191" t="s">
        <v>802</v>
      </c>
    </row>
    <row r="235" s="2" customFormat="1">
      <c r="A235" s="38"/>
      <c r="B235" s="39"/>
      <c r="C235" s="38"/>
      <c r="D235" s="193" t="s">
        <v>183</v>
      </c>
      <c r="E235" s="38"/>
      <c r="F235" s="194" t="s">
        <v>1422</v>
      </c>
      <c r="G235" s="38"/>
      <c r="H235" s="38"/>
      <c r="I235" s="195"/>
      <c r="J235" s="38"/>
      <c r="K235" s="38"/>
      <c r="L235" s="39"/>
      <c r="M235" s="196"/>
      <c r="N235" s="197"/>
      <c r="O235" s="77"/>
      <c r="P235" s="77"/>
      <c r="Q235" s="77"/>
      <c r="R235" s="77"/>
      <c r="S235" s="77"/>
      <c r="T235" s="7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9" t="s">
        <v>183</v>
      </c>
      <c r="AU235" s="19" t="s">
        <v>81</v>
      </c>
    </row>
    <row r="236" s="2" customFormat="1" ht="24.15" customHeight="1">
      <c r="A236" s="38"/>
      <c r="B236" s="179"/>
      <c r="C236" s="180" t="s">
        <v>510</v>
      </c>
      <c r="D236" s="180" t="s">
        <v>176</v>
      </c>
      <c r="E236" s="181" t="s">
        <v>1423</v>
      </c>
      <c r="F236" s="182" t="s">
        <v>1424</v>
      </c>
      <c r="G236" s="183" t="s">
        <v>1312</v>
      </c>
      <c r="H236" s="184">
        <v>14</v>
      </c>
      <c r="I236" s="185"/>
      <c r="J236" s="186">
        <f>ROUND(I236*H236,2)</f>
        <v>0</v>
      </c>
      <c r="K236" s="182" t="s">
        <v>1</v>
      </c>
      <c r="L236" s="39"/>
      <c r="M236" s="187" t="s">
        <v>1</v>
      </c>
      <c r="N236" s="188" t="s">
        <v>38</v>
      </c>
      <c r="O236" s="77"/>
      <c r="P236" s="189">
        <f>O236*H236</f>
        <v>0</v>
      </c>
      <c r="Q236" s="189">
        <v>0</v>
      </c>
      <c r="R236" s="189">
        <f>Q236*H236</f>
        <v>0</v>
      </c>
      <c r="S236" s="189">
        <v>0</v>
      </c>
      <c r="T236" s="19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1" t="s">
        <v>181</v>
      </c>
      <c r="AT236" s="191" t="s">
        <v>176</v>
      </c>
      <c r="AU236" s="191" t="s">
        <v>81</v>
      </c>
      <c r="AY236" s="19" t="s">
        <v>174</v>
      </c>
      <c r="BE236" s="192">
        <f>IF(N236="základní",J236,0)</f>
        <v>0</v>
      </c>
      <c r="BF236" s="192">
        <f>IF(N236="snížená",J236,0)</f>
        <v>0</v>
      </c>
      <c r="BG236" s="192">
        <f>IF(N236="zákl. přenesená",J236,0)</f>
        <v>0</v>
      </c>
      <c r="BH236" s="192">
        <f>IF(N236="sníž. přenesená",J236,0)</f>
        <v>0</v>
      </c>
      <c r="BI236" s="192">
        <f>IF(N236="nulová",J236,0)</f>
        <v>0</v>
      </c>
      <c r="BJ236" s="19" t="s">
        <v>81</v>
      </c>
      <c r="BK236" s="192">
        <f>ROUND(I236*H236,2)</f>
        <v>0</v>
      </c>
      <c r="BL236" s="19" t="s">
        <v>181</v>
      </c>
      <c r="BM236" s="191" t="s">
        <v>814</v>
      </c>
    </row>
    <row r="237" s="2" customFormat="1">
      <c r="A237" s="38"/>
      <c r="B237" s="39"/>
      <c r="C237" s="38"/>
      <c r="D237" s="193" t="s">
        <v>183</v>
      </c>
      <c r="E237" s="38"/>
      <c r="F237" s="194" t="s">
        <v>1424</v>
      </c>
      <c r="G237" s="38"/>
      <c r="H237" s="38"/>
      <c r="I237" s="195"/>
      <c r="J237" s="38"/>
      <c r="K237" s="38"/>
      <c r="L237" s="39"/>
      <c r="M237" s="196"/>
      <c r="N237" s="197"/>
      <c r="O237" s="77"/>
      <c r="P237" s="77"/>
      <c r="Q237" s="77"/>
      <c r="R237" s="77"/>
      <c r="S237" s="77"/>
      <c r="T237" s="7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9" t="s">
        <v>183</v>
      </c>
      <c r="AU237" s="19" t="s">
        <v>81</v>
      </c>
    </row>
    <row r="238" s="2" customFormat="1" ht="24.15" customHeight="1">
      <c r="A238" s="38"/>
      <c r="B238" s="179"/>
      <c r="C238" s="180" t="s">
        <v>517</v>
      </c>
      <c r="D238" s="180" t="s">
        <v>176</v>
      </c>
      <c r="E238" s="181" t="s">
        <v>1425</v>
      </c>
      <c r="F238" s="182" t="s">
        <v>1426</v>
      </c>
      <c r="G238" s="183" t="s">
        <v>1312</v>
      </c>
      <c r="H238" s="184">
        <v>4</v>
      </c>
      <c r="I238" s="185"/>
      <c r="J238" s="186">
        <f>ROUND(I238*H238,2)</f>
        <v>0</v>
      </c>
      <c r="K238" s="182" t="s">
        <v>1</v>
      </c>
      <c r="L238" s="39"/>
      <c r="M238" s="187" t="s">
        <v>1</v>
      </c>
      <c r="N238" s="188" t="s">
        <v>38</v>
      </c>
      <c r="O238" s="77"/>
      <c r="P238" s="189">
        <f>O238*H238</f>
        <v>0</v>
      </c>
      <c r="Q238" s="189">
        <v>0</v>
      </c>
      <c r="R238" s="189">
        <f>Q238*H238</f>
        <v>0</v>
      </c>
      <c r="S238" s="189">
        <v>0</v>
      </c>
      <c r="T238" s="19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1" t="s">
        <v>181</v>
      </c>
      <c r="AT238" s="191" t="s">
        <v>176</v>
      </c>
      <c r="AU238" s="191" t="s">
        <v>81</v>
      </c>
      <c r="AY238" s="19" t="s">
        <v>174</v>
      </c>
      <c r="BE238" s="192">
        <f>IF(N238="základní",J238,0)</f>
        <v>0</v>
      </c>
      <c r="BF238" s="192">
        <f>IF(N238="snížená",J238,0)</f>
        <v>0</v>
      </c>
      <c r="BG238" s="192">
        <f>IF(N238="zákl. přenesená",J238,0)</f>
        <v>0</v>
      </c>
      <c r="BH238" s="192">
        <f>IF(N238="sníž. přenesená",J238,0)</f>
        <v>0</v>
      </c>
      <c r="BI238" s="192">
        <f>IF(N238="nulová",J238,0)</f>
        <v>0</v>
      </c>
      <c r="BJ238" s="19" t="s">
        <v>81</v>
      </c>
      <c r="BK238" s="192">
        <f>ROUND(I238*H238,2)</f>
        <v>0</v>
      </c>
      <c r="BL238" s="19" t="s">
        <v>181</v>
      </c>
      <c r="BM238" s="191" t="s">
        <v>825</v>
      </c>
    </row>
    <row r="239" s="2" customFormat="1">
      <c r="A239" s="38"/>
      <c r="B239" s="39"/>
      <c r="C239" s="38"/>
      <c r="D239" s="193" t="s">
        <v>183</v>
      </c>
      <c r="E239" s="38"/>
      <c r="F239" s="194" t="s">
        <v>1426</v>
      </c>
      <c r="G239" s="38"/>
      <c r="H239" s="38"/>
      <c r="I239" s="195"/>
      <c r="J239" s="38"/>
      <c r="K239" s="38"/>
      <c r="L239" s="39"/>
      <c r="M239" s="196"/>
      <c r="N239" s="197"/>
      <c r="O239" s="77"/>
      <c r="P239" s="77"/>
      <c r="Q239" s="77"/>
      <c r="R239" s="77"/>
      <c r="S239" s="77"/>
      <c r="T239" s="7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9" t="s">
        <v>183</v>
      </c>
      <c r="AU239" s="19" t="s">
        <v>81</v>
      </c>
    </row>
    <row r="240" s="2" customFormat="1" ht="24.15" customHeight="1">
      <c r="A240" s="38"/>
      <c r="B240" s="179"/>
      <c r="C240" s="180" t="s">
        <v>523</v>
      </c>
      <c r="D240" s="180" t="s">
        <v>176</v>
      </c>
      <c r="E240" s="181" t="s">
        <v>1427</v>
      </c>
      <c r="F240" s="182" t="s">
        <v>1428</v>
      </c>
      <c r="G240" s="183" t="s">
        <v>1312</v>
      </c>
      <c r="H240" s="184">
        <v>38</v>
      </c>
      <c r="I240" s="185"/>
      <c r="J240" s="186">
        <f>ROUND(I240*H240,2)</f>
        <v>0</v>
      </c>
      <c r="K240" s="182" t="s">
        <v>1</v>
      </c>
      <c r="L240" s="39"/>
      <c r="M240" s="187" t="s">
        <v>1</v>
      </c>
      <c r="N240" s="188" t="s">
        <v>38</v>
      </c>
      <c r="O240" s="77"/>
      <c r="P240" s="189">
        <f>O240*H240</f>
        <v>0</v>
      </c>
      <c r="Q240" s="189">
        <v>0</v>
      </c>
      <c r="R240" s="189">
        <f>Q240*H240</f>
        <v>0</v>
      </c>
      <c r="S240" s="189">
        <v>0</v>
      </c>
      <c r="T240" s="19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1" t="s">
        <v>181</v>
      </c>
      <c r="AT240" s="191" t="s">
        <v>176</v>
      </c>
      <c r="AU240" s="191" t="s">
        <v>81</v>
      </c>
      <c r="AY240" s="19" t="s">
        <v>174</v>
      </c>
      <c r="BE240" s="192">
        <f>IF(N240="základní",J240,0)</f>
        <v>0</v>
      </c>
      <c r="BF240" s="192">
        <f>IF(N240="snížená",J240,0)</f>
        <v>0</v>
      </c>
      <c r="BG240" s="192">
        <f>IF(N240="zákl. přenesená",J240,0)</f>
        <v>0</v>
      </c>
      <c r="BH240" s="192">
        <f>IF(N240="sníž. přenesená",J240,0)</f>
        <v>0</v>
      </c>
      <c r="BI240" s="192">
        <f>IF(N240="nulová",J240,0)</f>
        <v>0</v>
      </c>
      <c r="BJ240" s="19" t="s">
        <v>81</v>
      </c>
      <c r="BK240" s="192">
        <f>ROUND(I240*H240,2)</f>
        <v>0</v>
      </c>
      <c r="BL240" s="19" t="s">
        <v>181</v>
      </c>
      <c r="BM240" s="191" t="s">
        <v>837</v>
      </c>
    </row>
    <row r="241" s="2" customFormat="1">
      <c r="A241" s="38"/>
      <c r="B241" s="39"/>
      <c r="C241" s="38"/>
      <c r="D241" s="193" t="s">
        <v>183</v>
      </c>
      <c r="E241" s="38"/>
      <c r="F241" s="194" t="s">
        <v>1428</v>
      </c>
      <c r="G241" s="38"/>
      <c r="H241" s="38"/>
      <c r="I241" s="195"/>
      <c r="J241" s="38"/>
      <c r="K241" s="38"/>
      <c r="L241" s="39"/>
      <c r="M241" s="196"/>
      <c r="N241" s="197"/>
      <c r="O241" s="77"/>
      <c r="P241" s="77"/>
      <c r="Q241" s="77"/>
      <c r="R241" s="77"/>
      <c r="S241" s="77"/>
      <c r="T241" s="7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9" t="s">
        <v>183</v>
      </c>
      <c r="AU241" s="19" t="s">
        <v>81</v>
      </c>
    </row>
    <row r="242" s="2" customFormat="1" ht="24.15" customHeight="1">
      <c r="A242" s="38"/>
      <c r="B242" s="179"/>
      <c r="C242" s="180" t="s">
        <v>529</v>
      </c>
      <c r="D242" s="180" t="s">
        <v>176</v>
      </c>
      <c r="E242" s="181" t="s">
        <v>1429</v>
      </c>
      <c r="F242" s="182" t="s">
        <v>1430</v>
      </c>
      <c r="G242" s="183" t="s">
        <v>1312</v>
      </c>
      <c r="H242" s="184">
        <v>13</v>
      </c>
      <c r="I242" s="185"/>
      <c r="J242" s="186">
        <f>ROUND(I242*H242,2)</f>
        <v>0</v>
      </c>
      <c r="K242" s="182" t="s">
        <v>1</v>
      </c>
      <c r="L242" s="39"/>
      <c r="M242" s="187" t="s">
        <v>1</v>
      </c>
      <c r="N242" s="188" t="s">
        <v>38</v>
      </c>
      <c r="O242" s="77"/>
      <c r="P242" s="189">
        <f>O242*H242</f>
        <v>0</v>
      </c>
      <c r="Q242" s="189">
        <v>0</v>
      </c>
      <c r="R242" s="189">
        <f>Q242*H242</f>
        <v>0</v>
      </c>
      <c r="S242" s="189">
        <v>0</v>
      </c>
      <c r="T242" s="19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1" t="s">
        <v>181</v>
      </c>
      <c r="AT242" s="191" t="s">
        <v>176</v>
      </c>
      <c r="AU242" s="191" t="s">
        <v>81</v>
      </c>
      <c r="AY242" s="19" t="s">
        <v>174</v>
      </c>
      <c r="BE242" s="192">
        <f>IF(N242="základní",J242,0)</f>
        <v>0</v>
      </c>
      <c r="BF242" s="192">
        <f>IF(N242="snížená",J242,0)</f>
        <v>0</v>
      </c>
      <c r="BG242" s="192">
        <f>IF(N242="zákl. přenesená",J242,0)</f>
        <v>0</v>
      </c>
      <c r="BH242" s="192">
        <f>IF(N242="sníž. přenesená",J242,0)</f>
        <v>0</v>
      </c>
      <c r="BI242" s="192">
        <f>IF(N242="nulová",J242,0)</f>
        <v>0</v>
      </c>
      <c r="BJ242" s="19" t="s">
        <v>81</v>
      </c>
      <c r="BK242" s="192">
        <f>ROUND(I242*H242,2)</f>
        <v>0</v>
      </c>
      <c r="BL242" s="19" t="s">
        <v>181</v>
      </c>
      <c r="BM242" s="191" t="s">
        <v>851</v>
      </c>
    </row>
    <row r="243" s="2" customFormat="1">
      <c r="A243" s="38"/>
      <c r="B243" s="39"/>
      <c r="C243" s="38"/>
      <c r="D243" s="193" t="s">
        <v>183</v>
      </c>
      <c r="E243" s="38"/>
      <c r="F243" s="194" t="s">
        <v>1430</v>
      </c>
      <c r="G243" s="38"/>
      <c r="H243" s="38"/>
      <c r="I243" s="195"/>
      <c r="J243" s="38"/>
      <c r="K243" s="38"/>
      <c r="L243" s="39"/>
      <c r="M243" s="196"/>
      <c r="N243" s="197"/>
      <c r="O243" s="77"/>
      <c r="P243" s="77"/>
      <c r="Q243" s="77"/>
      <c r="R243" s="77"/>
      <c r="S243" s="77"/>
      <c r="T243" s="7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9" t="s">
        <v>183</v>
      </c>
      <c r="AU243" s="19" t="s">
        <v>81</v>
      </c>
    </row>
    <row r="244" s="2" customFormat="1" ht="24.15" customHeight="1">
      <c r="A244" s="38"/>
      <c r="B244" s="179"/>
      <c r="C244" s="180" t="s">
        <v>535</v>
      </c>
      <c r="D244" s="180" t="s">
        <v>176</v>
      </c>
      <c r="E244" s="181" t="s">
        <v>1431</v>
      </c>
      <c r="F244" s="182" t="s">
        <v>1432</v>
      </c>
      <c r="G244" s="183" t="s">
        <v>1312</v>
      </c>
      <c r="H244" s="184">
        <v>17</v>
      </c>
      <c r="I244" s="185"/>
      <c r="J244" s="186">
        <f>ROUND(I244*H244,2)</f>
        <v>0</v>
      </c>
      <c r="K244" s="182" t="s">
        <v>1</v>
      </c>
      <c r="L244" s="39"/>
      <c r="M244" s="187" t="s">
        <v>1</v>
      </c>
      <c r="N244" s="188" t="s">
        <v>38</v>
      </c>
      <c r="O244" s="77"/>
      <c r="P244" s="189">
        <f>O244*H244</f>
        <v>0</v>
      </c>
      <c r="Q244" s="189">
        <v>0</v>
      </c>
      <c r="R244" s="189">
        <f>Q244*H244</f>
        <v>0</v>
      </c>
      <c r="S244" s="189">
        <v>0</v>
      </c>
      <c r="T244" s="19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1" t="s">
        <v>181</v>
      </c>
      <c r="AT244" s="191" t="s">
        <v>176</v>
      </c>
      <c r="AU244" s="191" t="s">
        <v>81</v>
      </c>
      <c r="AY244" s="19" t="s">
        <v>174</v>
      </c>
      <c r="BE244" s="192">
        <f>IF(N244="základní",J244,0)</f>
        <v>0</v>
      </c>
      <c r="BF244" s="192">
        <f>IF(N244="snížená",J244,0)</f>
        <v>0</v>
      </c>
      <c r="BG244" s="192">
        <f>IF(N244="zákl. přenesená",J244,0)</f>
        <v>0</v>
      </c>
      <c r="BH244" s="192">
        <f>IF(N244="sníž. přenesená",J244,0)</f>
        <v>0</v>
      </c>
      <c r="BI244" s="192">
        <f>IF(N244="nulová",J244,0)</f>
        <v>0</v>
      </c>
      <c r="BJ244" s="19" t="s">
        <v>81</v>
      </c>
      <c r="BK244" s="192">
        <f>ROUND(I244*H244,2)</f>
        <v>0</v>
      </c>
      <c r="BL244" s="19" t="s">
        <v>181</v>
      </c>
      <c r="BM244" s="191" t="s">
        <v>865</v>
      </c>
    </row>
    <row r="245" s="2" customFormat="1">
      <c r="A245" s="38"/>
      <c r="B245" s="39"/>
      <c r="C245" s="38"/>
      <c r="D245" s="193" t="s">
        <v>183</v>
      </c>
      <c r="E245" s="38"/>
      <c r="F245" s="194" t="s">
        <v>1432</v>
      </c>
      <c r="G245" s="38"/>
      <c r="H245" s="38"/>
      <c r="I245" s="195"/>
      <c r="J245" s="38"/>
      <c r="K245" s="38"/>
      <c r="L245" s="39"/>
      <c r="M245" s="196"/>
      <c r="N245" s="197"/>
      <c r="O245" s="77"/>
      <c r="P245" s="77"/>
      <c r="Q245" s="77"/>
      <c r="R245" s="77"/>
      <c r="S245" s="77"/>
      <c r="T245" s="7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9" t="s">
        <v>183</v>
      </c>
      <c r="AU245" s="19" t="s">
        <v>81</v>
      </c>
    </row>
    <row r="246" s="12" customFormat="1" ht="25.92" customHeight="1">
      <c r="A246" s="12"/>
      <c r="B246" s="166"/>
      <c r="C246" s="12"/>
      <c r="D246" s="167" t="s">
        <v>72</v>
      </c>
      <c r="E246" s="168" t="s">
        <v>1433</v>
      </c>
      <c r="F246" s="168" t="s">
        <v>1434</v>
      </c>
      <c r="G246" s="12"/>
      <c r="H246" s="12"/>
      <c r="I246" s="169"/>
      <c r="J246" s="170">
        <f>BK246</f>
        <v>0</v>
      </c>
      <c r="K246" s="12"/>
      <c r="L246" s="166"/>
      <c r="M246" s="171"/>
      <c r="N246" s="172"/>
      <c r="O246" s="172"/>
      <c r="P246" s="173">
        <f>SUM(P247:P254)</f>
        <v>0</v>
      </c>
      <c r="Q246" s="172"/>
      <c r="R246" s="173">
        <f>SUM(R247:R254)</f>
        <v>0</v>
      </c>
      <c r="S246" s="172"/>
      <c r="T246" s="174">
        <f>SUM(T247:T254)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7" t="s">
        <v>81</v>
      </c>
      <c r="AT246" s="175" t="s">
        <v>72</v>
      </c>
      <c r="AU246" s="175" t="s">
        <v>73</v>
      </c>
      <c r="AY246" s="167" t="s">
        <v>174</v>
      </c>
      <c r="BK246" s="176">
        <f>SUM(BK247:BK254)</f>
        <v>0</v>
      </c>
    </row>
    <row r="247" s="2" customFormat="1" ht="16.5" customHeight="1">
      <c r="A247" s="38"/>
      <c r="B247" s="179"/>
      <c r="C247" s="180" t="s">
        <v>542</v>
      </c>
      <c r="D247" s="180" t="s">
        <v>176</v>
      </c>
      <c r="E247" s="181" t="s">
        <v>1435</v>
      </c>
      <c r="F247" s="182" t="s">
        <v>1436</v>
      </c>
      <c r="G247" s="183" t="s">
        <v>1312</v>
      </c>
      <c r="H247" s="184">
        <v>170</v>
      </c>
      <c r="I247" s="185"/>
      <c r="J247" s="186">
        <f>ROUND(I247*H247,2)</f>
        <v>0</v>
      </c>
      <c r="K247" s="182" t="s">
        <v>1</v>
      </c>
      <c r="L247" s="39"/>
      <c r="M247" s="187" t="s">
        <v>1</v>
      </c>
      <c r="N247" s="188" t="s">
        <v>38</v>
      </c>
      <c r="O247" s="77"/>
      <c r="P247" s="189">
        <f>O247*H247</f>
        <v>0</v>
      </c>
      <c r="Q247" s="189">
        <v>0</v>
      </c>
      <c r="R247" s="189">
        <f>Q247*H247</f>
        <v>0</v>
      </c>
      <c r="S247" s="189">
        <v>0</v>
      </c>
      <c r="T247" s="19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1" t="s">
        <v>181</v>
      </c>
      <c r="AT247" s="191" t="s">
        <v>176</v>
      </c>
      <c r="AU247" s="191" t="s">
        <v>81</v>
      </c>
      <c r="AY247" s="19" t="s">
        <v>174</v>
      </c>
      <c r="BE247" s="192">
        <f>IF(N247="základní",J247,0)</f>
        <v>0</v>
      </c>
      <c r="BF247" s="192">
        <f>IF(N247="snížená",J247,0)</f>
        <v>0</v>
      </c>
      <c r="BG247" s="192">
        <f>IF(N247="zákl. přenesená",J247,0)</f>
        <v>0</v>
      </c>
      <c r="BH247" s="192">
        <f>IF(N247="sníž. přenesená",J247,0)</f>
        <v>0</v>
      </c>
      <c r="BI247" s="192">
        <f>IF(N247="nulová",J247,0)</f>
        <v>0</v>
      </c>
      <c r="BJ247" s="19" t="s">
        <v>81</v>
      </c>
      <c r="BK247" s="192">
        <f>ROUND(I247*H247,2)</f>
        <v>0</v>
      </c>
      <c r="BL247" s="19" t="s">
        <v>181</v>
      </c>
      <c r="BM247" s="191" t="s">
        <v>877</v>
      </c>
    </row>
    <row r="248" s="2" customFormat="1">
      <c r="A248" s="38"/>
      <c r="B248" s="39"/>
      <c r="C248" s="38"/>
      <c r="D248" s="193" t="s">
        <v>183</v>
      </c>
      <c r="E248" s="38"/>
      <c r="F248" s="194" t="s">
        <v>1436</v>
      </c>
      <c r="G248" s="38"/>
      <c r="H248" s="38"/>
      <c r="I248" s="195"/>
      <c r="J248" s="38"/>
      <c r="K248" s="38"/>
      <c r="L248" s="39"/>
      <c r="M248" s="196"/>
      <c r="N248" s="197"/>
      <c r="O248" s="77"/>
      <c r="P248" s="77"/>
      <c r="Q248" s="77"/>
      <c r="R248" s="77"/>
      <c r="S248" s="77"/>
      <c r="T248" s="7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9" t="s">
        <v>183</v>
      </c>
      <c r="AU248" s="19" t="s">
        <v>81</v>
      </c>
    </row>
    <row r="249" s="2" customFormat="1" ht="16.5" customHeight="1">
      <c r="A249" s="38"/>
      <c r="B249" s="179"/>
      <c r="C249" s="180" t="s">
        <v>547</v>
      </c>
      <c r="D249" s="180" t="s">
        <v>176</v>
      </c>
      <c r="E249" s="181" t="s">
        <v>1437</v>
      </c>
      <c r="F249" s="182" t="s">
        <v>1438</v>
      </c>
      <c r="G249" s="183" t="s">
        <v>1312</v>
      </c>
      <c r="H249" s="184">
        <v>12</v>
      </c>
      <c r="I249" s="185"/>
      <c r="J249" s="186">
        <f>ROUND(I249*H249,2)</f>
        <v>0</v>
      </c>
      <c r="K249" s="182" t="s">
        <v>1</v>
      </c>
      <c r="L249" s="39"/>
      <c r="M249" s="187" t="s">
        <v>1</v>
      </c>
      <c r="N249" s="188" t="s">
        <v>38</v>
      </c>
      <c r="O249" s="77"/>
      <c r="P249" s="189">
        <f>O249*H249</f>
        <v>0</v>
      </c>
      <c r="Q249" s="189">
        <v>0</v>
      </c>
      <c r="R249" s="189">
        <f>Q249*H249</f>
        <v>0</v>
      </c>
      <c r="S249" s="189">
        <v>0</v>
      </c>
      <c r="T249" s="19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1" t="s">
        <v>181</v>
      </c>
      <c r="AT249" s="191" t="s">
        <v>176</v>
      </c>
      <c r="AU249" s="191" t="s">
        <v>81</v>
      </c>
      <c r="AY249" s="19" t="s">
        <v>174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81</v>
      </c>
      <c r="BK249" s="192">
        <f>ROUND(I249*H249,2)</f>
        <v>0</v>
      </c>
      <c r="BL249" s="19" t="s">
        <v>181</v>
      </c>
      <c r="BM249" s="191" t="s">
        <v>887</v>
      </c>
    </row>
    <row r="250" s="2" customFormat="1">
      <c r="A250" s="38"/>
      <c r="B250" s="39"/>
      <c r="C250" s="38"/>
      <c r="D250" s="193" t="s">
        <v>183</v>
      </c>
      <c r="E250" s="38"/>
      <c r="F250" s="194" t="s">
        <v>1438</v>
      </c>
      <c r="G250" s="38"/>
      <c r="H250" s="38"/>
      <c r="I250" s="195"/>
      <c r="J250" s="38"/>
      <c r="K250" s="38"/>
      <c r="L250" s="39"/>
      <c r="M250" s="196"/>
      <c r="N250" s="197"/>
      <c r="O250" s="77"/>
      <c r="P250" s="77"/>
      <c r="Q250" s="77"/>
      <c r="R250" s="77"/>
      <c r="S250" s="77"/>
      <c r="T250" s="7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9" t="s">
        <v>183</v>
      </c>
      <c r="AU250" s="19" t="s">
        <v>81</v>
      </c>
    </row>
    <row r="251" s="2" customFormat="1" ht="16.5" customHeight="1">
      <c r="A251" s="38"/>
      <c r="B251" s="179"/>
      <c r="C251" s="180" t="s">
        <v>557</v>
      </c>
      <c r="D251" s="180" t="s">
        <v>176</v>
      </c>
      <c r="E251" s="181" t="s">
        <v>1439</v>
      </c>
      <c r="F251" s="182" t="s">
        <v>1440</v>
      </c>
      <c r="G251" s="183" t="s">
        <v>749</v>
      </c>
      <c r="H251" s="232"/>
      <c r="I251" s="185"/>
      <c r="J251" s="186">
        <f>ROUND(I251*H251,2)</f>
        <v>0</v>
      </c>
      <c r="K251" s="182" t="s">
        <v>1</v>
      </c>
      <c r="L251" s="39"/>
      <c r="M251" s="187" t="s">
        <v>1</v>
      </c>
      <c r="N251" s="188" t="s">
        <v>38</v>
      </c>
      <c r="O251" s="77"/>
      <c r="P251" s="189">
        <f>O251*H251</f>
        <v>0</v>
      </c>
      <c r="Q251" s="189">
        <v>0</v>
      </c>
      <c r="R251" s="189">
        <f>Q251*H251</f>
        <v>0</v>
      </c>
      <c r="S251" s="189">
        <v>0</v>
      </c>
      <c r="T251" s="19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1" t="s">
        <v>181</v>
      </c>
      <c r="AT251" s="191" t="s">
        <v>176</v>
      </c>
      <c r="AU251" s="191" t="s">
        <v>81</v>
      </c>
      <c r="AY251" s="19" t="s">
        <v>174</v>
      </c>
      <c r="BE251" s="192">
        <f>IF(N251="základní",J251,0)</f>
        <v>0</v>
      </c>
      <c r="BF251" s="192">
        <f>IF(N251="snížená",J251,0)</f>
        <v>0</v>
      </c>
      <c r="BG251" s="192">
        <f>IF(N251="zákl. přenesená",J251,0)</f>
        <v>0</v>
      </c>
      <c r="BH251" s="192">
        <f>IF(N251="sníž. přenesená",J251,0)</f>
        <v>0</v>
      </c>
      <c r="BI251" s="192">
        <f>IF(N251="nulová",J251,0)</f>
        <v>0</v>
      </c>
      <c r="BJ251" s="19" t="s">
        <v>81</v>
      </c>
      <c r="BK251" s="192">
        <f>ROUND(I251*H251,2)</f>
        <v>0</v>
      </c>
      <c r="BL251" s="19" t="s">
        <v>181</v>
      </c>
      <c r="BM251" s="191" t="s">
        <v>897</v>
      </c>
    </row>
    <row r="252" s="2" customFormat="1">
      <c r="A252" s="38"/>
      <c r="B252" s="39"/>
      <c r="C252" s="38"/>
      <c r="D252" s="193" t="s">
        <v>183</v>
      </c>
      <c r="E252" s="38"/>
      <c r="F252" s="194" t="s">
        <v>1440</v>
      </c>
      <c r="G252" s="38"/>
      <c r="H252" s="38"/>
      <c r="I252" s="195"/>
      <c r="J252" s="38"/>
      <c r="K252" s="38"/>
      <c r="L252" s="39"/>
      <c r="M252" s="196"/>
      <c r="N252" s="197"/>
      <c r="O252" s="77"/>
      <c r="P252" s="77"/>
      <c r="Q252" s="77"/>
      <c r="R252" s="77"/>
      <c r="S252" s="77"/>
      <c r="T252" s="7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9" t="s">
        <v>183</v>
      </c>
      <c r="AU252" s="19" t="s">
        <v>81</v>
      </c>
    </row>
    <row r="253" s="2" customFormat="1" ht="16.5" customHeight="1">
      <c r="A253" s="38"/>
      <c r="B253" s="179"/>
      <c r="C253" s="180" t="s">
        <v>562</v>
      </c>
      <c r="D253" s="180" t="s">
        <v>176</v>
      </c>
      <c r="E253" s="181" t="s">
        <v>1441</v>
      </c>
      <c r="F253" s="182" t="s">
        <v>1442</v>
      </c>
      <c r="G253" s="183" t="s">
        <v>749</v>
      </c>
      <c r="H253" s="232"/>
      <c r="I253" s="185"/>
      <c r="J253" s="186">
        <f>ROUND(I253*H253,2)</f>
        <v>0</v>
      </c>
      <c r="K253" s="182" t="s">
        <v>1</v>
      </c>
      <c r="L253" s="39"/>
      <c r="M253" s="187" t="s">
        <v>1</v>
      </c>
      <c r="N253" s="188" t="s">
        <v>38</v>
      </c>
      <c r="O253" s="77"/>
      <c r="P253" s="189">
        <f>O253*H253</f>
        <v>0</v>
      </c>
      <c r="Q253" s="189">
        <v>0</v>
      </c>
      <c r="R253" s="189">
        <f>Q253*H253</f>
        <v>0</v>
      </c>
      <c r="S253" s="189">
        <v>0</v>
      </c>
      <c r="T253" s="19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1" t="s">
        <v>181</v>
      </c>
      <c r="AT253" s="191" t="s">
        <v>176</v>
      </c>
      <c r="AU253" s="191" t="s">
        <v>81</v>
      </c>
      <c r="AY253" s="19" t="s">
        <v>174</v>
      </c>
      <c r="BE253" s="192">
        <f>IF(N253="základní",J253,0)</f>
        <v>0</v>
      </c>
      <c r="BF253" s="192">
        <f>IF(N253="snížená",J253,0)</f>
        <v>0</v>
      </c>
      <c r="BG253" s="192">
        <f>IF(N253="zákl. přenesená",J253,0)</f>
        <v>0</v>
      </c>
      <c r="BH253" s="192">
        <f>IF(N253="sníž. přenesená",J253,0)</f>
        <v>0</v>
      </c>
      <c r="BI253" s="192">
        <f>IF(N253="nulová",J253,0)</f>
        <v>0</v>
      </c>
      <c r="BJ253" s="19" t="s">
        <v>81</v>
      </c>
      <c r="BK253" s="192">
        <f>ROUND(I253*H253,2)</f>
        <v>0</v>
      </c>
      <c r="BL253" s="19" t="s">
        <v>181</v>
      </c>
      <c r="BM253" s="191" t="s">
        <v>907</v>
      </c>
    </row>
    <row r="254" s="2" customFormat="1">
      <c r="A254" s="38"/>
      <c r="B254" s="39"/>
      <c r="C254" s="38"/>
      <c r="D254" s="193" t="s">
        <v>183</v>
      </c>
      <c r="E254" s="38"/>
      <c r="F254" s="194" t="s">
        <v>1442</v>
      </c>
      <c r="G254" s="38"/>
      <c r="H254" s="38"/>
      <c r="I254" s="195"/>
      <c r="J254" s="38"/>
      <c r="K254" s="38"/>
      <c r="L254" s="39"/>
      <c r="M254" s="241"/>
      <c r="N254" s="242"/>
      <c r="O254" s="243"/>
      <c r="P254" s="243"/>
      <c r="Q254" s="243"/>
      <c r="R254" s="243"/>
      <c r="S254" s="243"/>
      <c r="T254" s="244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9" t="s">
        <v>183</v>
      </c>
      <c r="AU254" s="19" t="s">
        <v>81</v>
      </c>
    </row>
    <row r="255" s="2" customFormat="1" ht="6.96" customHeight="1">
      <c r="A255" s="38"/>
      <c r="B255" s="60"/>
      <c r="C255" s="61"/>
      <c r="D255" s="61"/>
      <c r="E255" s="61"/>
      <c r="F255" s="61"/>
      <c r="G255" s="61"/>
      <c r="H255" s="61"/>
      <c r="I255" s="61"/>
      <c r="J255" s="61"/>
      <c r="K255" s="61"/>
      <c r="L255" s="39"/>
      <c r="M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</row>
  </sheetData>
  <autoFilter ref="C124:K2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1443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ROUND(J126,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ROUND((SUM(BE126:BE266)),  2)</f>
        <v>0</v>
      </c>
      <c r="G35" s="38"/>
      <c r="H35" s="38"/>
      <c r="I35" s="136">
        <v>0.20999999999999999</v>
      </c>
      <c r="J35" s="135">
        <f>ROUND(((SUM(BE126:BE266))*I35),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ROUND((SUM(BF126:BF266)),  2)</f>
        <v>0</v>
      </c>
      <c r="G36" s="38"/>
      <c r="H36" s="38"/>
      <c r="I36" s="136">
        <v>0.12</v>
      </c>
      <c r="J36" s="135">
        <f>ROUND(((SUM(BF126:BF266))*I36),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ROUND((SUM(BG126:BG266)),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ROUND((SUM(BH126:BH266)),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ROUND((SUM(BI126:BI266)),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02 - Silnoproud - montáž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J126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1303</v>
      </c>
      <c r="E99" s="150"/>
      <c r="F99" s="150"/>
      <c r="G99" s="150"/>
      <c r="H99" s="150"/>
      <c r="I99" s="150"/>
      <c r="J99" s="151">
        <f>J127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1304</v>
      </c>
      <c r="E100" s="150"/>
      <c r="F100" s="150"/>
      <c r="G100" s="150"/>
      <c r="H100" s="150"/>
      <c r="I100" s="150"/>
      <c r="J100" s="151">
        <f>J172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1305</v>
      </c>
      <c r="E101" s="150"/>
      <c r="F101" s="150"/>
      <c r="G101" s="150"/>
      <c r="H101" s="150"/>
      <c r="I101" s="150"/>
      <c r="J101" s="151">
        <f>J209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8"/>
      <c r="C102" s="9"/>
      <c r="D102" s="149" t="s">
        <v>1306</v>
      </c>
      <c r="E102" s="150"/>
      <c r="F102" s="150"/>
      <c r="G102" s="150"/>
      <c r="H102" s="150"/>
      <c r="I102" s="150"/>
      <c r="J102" s="151">
        <f>J220</f>
        <v>0</v>
      </c>
      <c r="K102" s="9"/>
      <c r="L102" s="14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8"/>
      <c r="C103" s="9"/>
      <c r="D103" s="149" t="s">
        <v>1307</v>
      </c>
      <c r="E103" s="150"/>
      <c r="F103" s="150"/>
      <c r="G103" s="150"/>
      <c r="H103" s="150"/>
      <c r="I103" s="150"/>
      <c r="J103" s="151">
        <f>J247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8"/>
      <c r="C104" s="9"/>
      <c r="D104" s="149" t="s">
        <v>1444</v>
      </c>
      <c r="E104" s="150"/>
      <c r="F104" s="150"/>
      <c r="G104" s="150"/>
      <c r="H104" s="150"/>
      <c r="I104" s="150"/>
      <c r="J104" s="151">
        <f>J252</f>
        <v>0</v>
      </c>
      <c r="K104" s="9"/>
      <c r="L104" s="14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159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38"/>
      <c r="D114" s="38"/>
      <c r="E114" s="129" t="str">
        <f>E7</f>
        <v>Snížení energetické náročnosti Gymnázia, SOŠ a VOŠ, Nový Bydžov - DM J. Jungmanna</v>
      </c>
      <c r="F114" s="32"/>
      <c r="G114" s="32"/>
      <c r="H114" s="32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2"/>
      <c r="C115" s="32" t="s">
        <v>127</v>
      </c>
      <c r="L115" s="22"/>
    </row>
    <row r="116" s="2" customFormat="1" ht="16.5" customHeight="1">
      <c r="A116" s="38"/>
      <c r="B116" s="39"/>
      <c r="C116" s="38"/>
      <c r="D116" s="38"/>
      <c r="E116" s="129" t="s">
        <v>1300</v>
      </c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1301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67" t="str">
        <f>E11</f>
        <v>02 - Silnoproud - montáž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38"/>
      <c r="E120" s="38"/>
      <c r="F120" s="27" t="str">
        <f>F14</f>
        <v xml:space="preserve"> </v>
      </c>
      <c r="G120" s="38"/>
      <c r="H120" s="38"/>
      <c r="I120" s="32" t="s">
        <v>22</v>
      </c>
      <c r="J120" s="69" t="str">
        <f>IF(J14="","",J14)</f>
        <v>15. 10. 2025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38"/>
      <c r="E122" s="38"/>
      <c r="F122" s="27" t="str">
        <f>E17</f>
        <v xml:space="preserve"> </v>
      </c>
      <c r="G122" s="38"/>
      <c r="H122" s="38"/>
      <c r="I122" s="32" t="s">
        <v>29</v>
      </c>
      <c r="J122" s="36" t="str">
        <f>E23</f>
        <v xml:space="preserve"> 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27</v>
      </c>
      <c r="D123" s="38"/>
      <c r="E123" s="38"/>
      <c r="F123" s="27" t="str">
        <f>IF(E20="","",E20)</f>
        <v>Vyplň údaj</v>
      </c>
      <c r="G123" s="38"/>
      <c r="H123" s="38"/>
      <c r="I123" s="32" t="s">
        <v>31</v>
      </c>
      <c r="J123" s="36" t="str">
        <f>E26</f>
        <v xml:space="preserve"> 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56"/>
      <c r="B125" s="157"/>
      <c r="C125" s="158" t="s">
        <v>160</v>
      </c>
      <c r="D125" s="159" t="s">
        <v>58</v>
      </c>
      <c r="E125" s="159" t="s">
        <v>54</v>
      </c>
      <c r="F125" s="159" t="s">
        <v>55</v>
      </c>
      <c r="G125" s="159" t="s">
        <v>161</v>
      </c>
      <c r="H125" s="159" t="s">
        <v>162</v>
      </c>
      <c r="I125" s="159" t="s">
        <v>163</v>
      </c>
      <c r="J125" s="159" t="s">
        <v>131</v>
      </c>
      <c r="K125" s="160" t="s">
        <v>164</v>
      </c>
      <c r="L125" s="161"/>
      <c r="M125" s="86" t="s">
        <v>1</v>
      </c>
      <c r="N125" s="87" t="s">
        <v>37</v>
      </c>
      <c r="O125" s="87" t="s">
        <v>165</v>
      </c>
      <c r="P125" s="87" t="s">
        <v>166</v>
      </c>
      <c r="Q125" s="87" t="s">
        <v>167</v>
      </c>
      <c r="R125" s="87" t="s">
        <v>168</v>
      </c>
      <c r="S125" s="87" t="s">
        <v>169</v>
      </c>
      <c r="T125" s="88" t="s">
        <v>170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="2" customFormat="1" ht="22.8" customHeight="1">
      <c r="A126" s="38"/>
      <c r="B126" s="39"/>
      <c r="C126" s="93" t="s">
        <v>171</v>
      </c>
      <c r="D126" s="38"/>
      <c r="E126" s="38"/>
      <c r="F126" s="38"/>
      <c r="G126" s="38"/>
      <c r="H126" s="38"/>
      <c r="I126" s="38"/>
      <c r="J126" s="162">
        <f>BK126</f>
        <v>0</v>
      </c>
      <c r="K126" s="38"/>
      <c r="L126" s="39"/>
      <c r="M126" s="89"/>
      <c r="N126" s="73"/>
      <c r="O126" s="90"/>
      <c r="P126" s="163">
        <f>P127+P172+P209+P220+P247+P252</f>
        <v>0</v>
      </c>
      <c r="Q126" s="90"/>
      <c r="R126" s="163">
        <f>R127+R172+R209+R220+R247+R252</f>
        <v>0</v>
      </c>
      <c r="S126" s="90"/>
      <c r="T126" s="164">
        <f>T127+T172+T209+T220+T247+T252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72</v>
      </c>
      <c r="AU126" s="19" t="s">
        <v>133</v>
      </c>
      <c r="BK126" s="165">
        <f>BK127+BK172+BK209+BK220+BK247+BK252</f>
        <v>0</v>
      </c>
    </row>
    <row r="127" s="12" customFormat="1" ht="25.92" customHeight="1">
      <c r="A127" s="12"/>
      <c r="B127" s="166"/>
      <c r="C127" s="12"/>
      <c r="D127" s="167" t="s">
        <v>72</v>
      </c>
      <c r="E127" s="168" t="s">
        <v>1308</v>
      </c>
      <c r="F127" s="168" t="s">
        <v>1309</v>
      </c>
      <c r="G127" s="12"/>
      <c r="H127" s="12"/>
      <c r="I127" s="169"/>
      <c r="J127" s="170">
        <f>BK127</f>
        <v>0</v>
      </c>
      <c r="K127" s="12"/>
      <c r="L127" s="166"/>
      <c r="M127" s="171"/>
      <c r="N127" s="172"/>
      <c r="O127" s="172"/>
      <c r="P127" s="173">
        <f>SUM(P128:P171)</f>
        <v>0</v>
      </c>
      <c r="Q127" s="172"/>
      <c r="R127" s="173">
        <f>SUM(R128:R171)</f>
        <v>0</v>
      </c>
      <c r="S127" s="172"/>
      <c r="T127" s="174">
        <f>SUM(T128:T171)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81</v>
      </c>
      <c r="AT127" s="175" t="s">
        <v>72</v>
      </c>
      <c r="AU127" s="175" t="s">
        <v>73</v>
      </c>
      <c r="AY127" s="167" t="s">
        <v>174</v>
      </c>
      <c r="BK127" s="176">
        <f>SUM(BK128:BK171)</f>
        <v>0</v>
      </c>
    </row>
    <row r="128" s="2" customFormat="1" ht="21.75" customHeight="1">
      <c r="A128" s="38"/>
      <c r="B128" s="179"/>
      <c r="C128" s="180" t="s">
        <v>81</v>
      </c>
      <c r="D128" s="180" t="s">
        <v>176</v>
      </c>
      <c r="E128" s="181" t="s">
        <v>1445</v>
      </c>
      <c r="F128" s="182" t="s">
        <v>1311</v>
      </c>
      <c r="G128" s="183" t="s">
        <v>1312</v>
      </c>
      <c r="H128" s="184">
        <v>45</v>
      </c>
      <c r="I128" s="185"/>
      <c r="J128" s="186">
        <f>ROUND(I128*H128,2)</f>
        <v>0</v>
      </c>
      <c r="K128" s="182" t="s">
        <v>1</v>
      </c>
      <c r="L128" s="39"/>
      <c r="M128" s="187" t="s">
        <v>1</v>
      </c>
      <c r="N128" s="188" t="s">
        <v>38</v>
      </c>
      <c r="O128" s="77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1" t="s">
        <v>181</v>
      </c>
      <c r="AT128" s="191" t="s">
        <v>176</v>
      </c>
      <c r="AU128" s="191" t="s">
        <v>81</v>
      </c>
      <c r="AY128" s="19" t="s">
        <v>174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81</v>
      </c>
      <c r="BK128" s="192">
        <f>ROUND(I128*H128,2)</f>
        <v>0</v>
      </c>
      <c r="BL128" s="19" t="s">
        <v>181</v>
      </c>
      <c r="BM128" s="191" t="s">
        <v>83</v>
      </c>
    </row>
    <row r="129" s="2" customFormat="1">
      <c r="A129" s="38"/>
      <c r="B129" s="39"/>
      <c r="C129" s="38"/>
      <c r="D129" s="193" t="s">
        <v>183</v>
      </c>
      <c r="E129" s="38"/>
      <c r="F129" s="194" t="s">
        <v>1311</v>
      </c>
      <c r="G129" s="38"/>
      <c r="H129" s="38"/>
      <c r="I129" s="195"/>
      <c r="J129" s="38"/>
      <c r="K129" s="38"/>
      <c r="L129" s="39"/>
      <c r="M129" s="196"/>
      <c r="N129" s="197"/>
      <c r="O129" s="77"/>
      <c r="P129" s="77"/>
      <c r="Q129" s="77"/>
      <c r="R129" s="77"/>
      <c r="S129" s="77"/>
      <c r="T129" s="7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183</v>
      </c>
      <c r="AU129" s="19" t="s">
        <v>81</v>
      </c>
    </row>
    <row r="130" s="2" customFormat="1" ht="16.5" customHeight="1">
      <c r="A130" s="38"/>
      <c r="B130" s="179"/>
      <c r="C130" s="180" t="s">
        <v>83</v>
      </c>
      <c r="D130" s="180" t="s">
        <v>176</v>
      </c>
      <c r="E130" s="181" t="s">
        <v>1446</v>
      </c>
      <c r="F130" s="182" t="s">
        <v>1314</v>
      </c>
      <c r="G130" s="183" t="s">
        <v>1312</v>
      </c>
      <c r="H130" s="184">
        <v>12</v>
      </c>
      <c r="I130" s="185"/>
      <c r="J130" s="186">
        <f>ROUND(I130*H130,2)</f>
        <v>0</v>
      </c>
      <c r="K130" s="182" t="s">
        <v>1</v>
      </c>
      <c r="L130" s="39"/>
      <c r="M130" s="187" t="s">
        <v>1</v>
      </c>
      <c r="N130" s="188" t="s">
        <v>38</v>
      </c>
      <c r="O130" s="77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1" t="s">
        <v>181</v>
      </c>
      <c r="AT130" s="191" t="s">
        <v>176</v>
      </c>
      <c r="AU130" s="191" t="s">
        <v>81</v>
      </c>
      <c r="AY130" s="19" t="s">
        <v>174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81</v>
      </c>
      <c r="BK130" s="192">
        <f>ROUND(I130*H130,2)</f>
        <v>0</v>
      </c>
      <c r="BL130" s="19" t="s">
        <v>181</v>
      </c>
      <c r="BM130" s="191" t="s">
        <v>181</v>
      </c>
    </row>
    <row r="131" s="2" customFormat="1">
      <c r="A131" s="38"/>
      <c r="B131" s="39"/>
      <c r="C131" s="38"/>
      <c r="D131" s="193" t="s">
        <v>183</v>
      </c>
      <c r="E131" s="38"/>
      <c r="F131" s="194" t="s">
        <v>1314</v>
      </c>
      <c r="G131" s="38"/>
      <c r="H131" s="38"/>
      <c r="I131" s="195"/>
      <c r="J131" s="38"/>
      <c r="K131" s="38"/>
      <c r="L131" s="39"/>
      <c r="M131" s="196"/>
      <c r="N131" s="197"/>
      <c r="O131" s="77"/>
      <c r="P131" s="77"/>
      <c r="Q131" s="77"/>
      <c r="R131" s="77"/>
      <c r="S131" s="77"/>
      <c r="T131" s="7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183</v>
      </c>
      <c r="AU131" s="19" t="s">
        <v>81</v>
      </c>
    </row>
    <row r="132" s="2" customFormat="1" ht="16.5" customHeight="1">
      <c r="A132" s="38"/>
      <c r="B132" s="179"/>
      <c r="C132" s="180" t="s">
        <v>192</v>
      </c>
      <c r="D132" s="180" t="s">
        <v>176</v>
      </c>
      <c r="E132" s="181" t="s">
        <v>1447</v>
      </c>
      <c r="F132" s="182" t="s">
        <v>1316</v>
      </c>
      <c r="G132" s="183" t="s">
        <v>1312</v>
      </c>
      <c r="H132" s="184">
        <v>54</v>
      </c>
      <c r="I132" s="185"/>
      <c r="J132" s="186">
        <f>ROUND(I132*H132,2)</f>
        <v>0</v>
      </c>
      <c r="K132" s="182" t="s">
        <v>1</v>
      </c>
      <c r="L132" s="39"/>
      <c r="M132" s="187" t="s">
        <v>1</v>
      </c>
      <c r="N132" s="188" t="s">
        <v>38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181</v>
      </c>
      <c r="AT132" s="191" t="s">
        <v>176</v>
      </c>
      <c r="AU132" s="191" t="s">
        <v>81</v>
      </c>
      <c r="AY132" s="19" t="s">
        <v>174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81</v>
      </c>
      <c r="BK132" s="192">
        <f>ROUND(I132*H132,2)</f>
        <v>0</v>
      </c>
      <c r="BL132" s="19" t="s">
        <v>181</v>
      </c>
      <c r="BM132" s="191" t="s">
        <v>211</v>
      </c>
    </row>
    <row r="133" s="2" customFormat="1">
      <c r="A133" s="38"/>
      <c r="B133" s="39"/>
      <c r="C133" s="38"/>
      <c r="D133" s="193" t="s">
        <v>183</v>
      </c>
      <c r="E133" s="38"/>
      <c r="F133" s="194" t="s">
        <v>1316</v>
      </c>
      <c r="G133" s="38"/>
      <c r="H133" s="38"/>
      <c r="I133" s="195"/>
      <c r="J133" s="38"/>
      <c r="K133" s="38"/>
      <c r="L133" s="39"/>
      <c r="M133" s="196"/>
      <c r="N133" s="197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183</v>
      </c>
      <c r="AU133" s="19" t="s">
        <v>81</v>
      </c>
    </row>
    <row r="134" s="2" customFormat="1" ht="16.5" customHeight="1">
      <c r="A134" s="38"/>
      <c r="B134" s="179"/>
      <c r="C134" s="180" t="s">
        <v>181</v>
      </c>
      <c r="D134" s="180" t="s">
        <v>176</v>
      </c>
      <c r="E134" s="181" t="s">
        <v>1448</v>
      </c>
      <c r="F134" s="182" t="s">
        <v>1318</v>
      </c>
      <c r="G134" s="183" t="s">
        <v>1312</v>
      </c>
      <c r="H134" s="184">
        <v>8</v>
      </c>
      <c r="I134" s="185"/>
      <c r="J134" s="186">
        <f>ROUND(I134*H134,2)</f>
        <v>0</v>
      </c>
      <c r="K134" s="182" t="s">
        <v>1</v>
      </c>
      <c r="L134" s="39"/>
      <c r="M134" s="187" t="s">
        <v>1</v>
      </c>
      <c r="N134" s="188" t="s">
        <v>38</v>
      </c>
      <c r="O134" s="77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1" t="s">
        <v>181</v>
      </c>
      <c r="AT134" s="191" t="s">
        <v>176</v>
      </c>
      <c r="AU134" s="191" t="s">
        <v>81</v>
      </c>
      <c r="AY134" s="19" t="s">
        <v>174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81</v>
      </c>
      <c r="BK134" s="192">
        <f>ROUND(I134*H134,2)</f>
        <v>0</v>
      </c>
      <c r="BL134" s="19" t="s">
        <v>181</v>
      </c>
      <c r="BM134" s="191" t="s">
        <v>230</v>
      </c>
    </row>
    <row r="135" s="2" customFormat="1">
      <c r="A135" s="38"/>
      <c r="B135" s="39"/>
      <c r="C135" s="38"/>
      <c r="D135" s="193" t="s">
        <v>183</v>
      </c>
      <c r="E135" s="38"/>
      <c r="F135" s="194" t="s">
        <v>1318</v>
      </c>
      <c r="G135" s="38"/>
      <c r="H135" s="38"/>
      <c r="I135" s="195"/>
      <c r="J135" s="38"/>
      <c r="K135" s="38"/>
      <c r="L135" s="39"/>
      <c r="M135" s="196"/>
      <c r="N135" s="197"/>
      <c r="O135" s="77"/>
      <c r="P135" s="77"/>
      <c r="Q135" s="77"/>
      <c r="R135" s="77"/>
      <c r="S135" s="77"/>
      <c r="T135" s="7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183</v>
      </c>
      <c r="AU135" s="19" t="s">
        <v>81</v>
      </c>
    </row>
    <row r="136" s="2" customFormat="1" ht="21.75" customHeight="1">
      <c r="A136" s="38"/>
      <c r="B136" s="179"/>
      <c r="C136" s="180" t="s">
        <v>206</v>
      </c>
      <c r="D136" s="180" t="s">
        <v>176</v>
      </c>
      <c r="E136" s="181" t="s">
        <v>1449</v>
      </c>
      <c r="F136" s="182" t="s">
        <v>1320</v>
      </c>
      <c r="G136" s="183" t="s">
        <v>1312</v>
      </c>
      <c r="H136" s="184">
        <v>8</v>
      </c>
      <c r="I136" s="185"/>
      <c r="J136" s="186">
        <f>ROUND(I136*H136,2)</f>
        <v>0</v>
      </c>
      <c r="K136" s="182" t="s">
        <v>1</v>
      </c>
      <c r="L136" s="39"/>
      <c r="M136" s="187" t="s">
        <v>1</v>
      </c>
      <c r="N136" s="188" t="s">
        <v>38</v>
      </c>
      <c r="O136" s="77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181</v>
      </c>
      <c r="AT136" s="191" t="s">
        <v>176</v>
      </c>
      <c r="AU136" s="191" t="s">
        <v>81</v>
      </c>
      <c r="AY136" s="19" t="s">
        <v>174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81</v>
      </c>
      <c r="BK136" s="192">
        <f>ROUND(I136*H136,2)</f>
        <v>0</v>
      </c>
      <c r="BL136" s="19" t="s">
        <v>181</v>
      </c>
      <c r="BM136" s="191" t="s">
        <v>115</v>
      </c>
    </row>
    <row r="137" s="2" customFormat="1">
      <c r="A137" s="38"/>
      <c r="B137" s="39"/>
      <c r="C137" s="38"/>
      <c r="D137" s="193" t="s">
        <v>183</v>
      </c>
      <c r="E137" s="38"/>
      <c r="F137" s="194" t="s">
        <v>1320</v>
      </c>
      <c r="G137" s="38"/>
      <c r="H137" s="38"/>
      <c r="I137" s="195"/>
      <c r="J137" s="38"/>
      <c r="K137" s="38"/>
      <c r="L137" s="39"/>
      <c r="M137" s="196"/>
      <c r="N137" s="197"/>
      <c r="O137" s="77"/>
      <c r="P137" s="77"/>
      <c r="Q137" s="77"/>
      <c r="R137" s="77"/>
      <c r="S137" s="77"/>
      <c r="T137" s="7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183</v>
      </c>
      <c r="AU137" s="19" t="s">
        <v>81</v>
      </c>
    </row>
    <row r="138" s="2" customFormat="1" ht="16.5" customHeight="1">
      <c r="A138" s="38"/>
      <c r="B138" s="179"/>
      <c r="C138" s="180" t="s">
        <v>211</v>
      </c>
      <c r="D138" s="180" t="s">
        <v>176</v>
      </c>
      <c r="E138" s="181" t="s">
        <v>1450</v>
      </c>
      <c r="F138" s="182" t="s">
        <v>1322</v>
      </c>
      <c r="G138" s="183" t="s">
        <v>1312</v>
      </c>
      <c r="H138" s="184">
        <v>68</v>
      </c>
      <c r="I138" s="185"/>
      <c r="J138" s="186">
        <f>ROUND(I138*H138,2)</f>
        <v>0</v>
      </c>
      <c r="K138" s="182" t="s">
        <v>1</v>
      </c>
      <c r="L138" s="39"/>
      <c r="M138" s="187" t="s">
        <v>1</v>
      </c>
      <c r="N138" s="188" t="s">
        <v>38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181</v>
      </c>
      <c r="AT138" s="191" t="s">
        <v>176</v>
      </c>
      <c r="AU138" s="191" t="s">
        <v>81</v>
      </c>
      <c r="AY138" s="19" t="s">
        <v>174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81</v>
      </c>
      <c r="BK138" s="192">
        <f>ROUND(I138*H138,2)</f>
        <v>0</v>
      </c>
      <c r="BL138" s="19" t="s">
        <v>181</v>
      </c>
      <c r="BM138" s="191" t="s">
        <v>8</v>
      </c>
    </row>
    <row r="139" s="2" customFormat="1">
      <c r="A139" s="38"/>
      <c r="B139" s="39"/>
      <c r="C139" s="38"/>
      <c r="D139" s="193" t="s">
        <v>183</v>
      </c>
      <c r="E139" s="38"/>
      <c r="F139" s="194" t="s">
        <v>1322</v>
      </c>
      <c r="G139" s="38"/>
      <c r="H139" s="38"/>
      <c r="I139" s="195"/>
      <c r="J139" s="38"/>
      <c r="K139" s="38"/>
      <c r="L139" s="39"/>
      <c r="M139" s="196"/>
      <c r="N139" s="197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183</v>
      </c>
      <c r="AU139" s="19" t="s">
        <v>81</v>
      </c>
    </row>
    <row r="140" s="2" customFormat="1" ht="16.5" customHeight="1">
      <c r="A140" s="38"/>
      <c r="B140" s="179"/>
      <c r="C140" s="180" t="s">
        <v>225</v>
      </c>
      <c r="D140" s="180" t="s">
        <v>176</v>
      </c>
      <c r="E140" s="181" t="s">
        <v>1451</v>
      </c>
      <c r="F140" s="182" t="s">
        <v>1324</v>
      </c>
      <c r="G140" s="183" t="s">
        <v>1312</v>
      </c>
      <c r="H140" s="184">
        <v>4</v>
      </c>
      <c r="I140" s="185"/>
      <c r="J140" s="186">
        <f>ROUND(I140*H140,2)</f>
        <v>0</v>
      </c>
      <c r="K140" s="182" t="s">
        <v>1</v>
      </c>
      <c r="L140" s="39"/>
      <c r="M140" s="187" t="s">
        <v>1</v>
      </c>
      <c r="N140" s="188" t="s">
        <v>38</v>
      </c>
      <c r="O140" s="77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1" t="s">
        <v>181</v>
      </c>
      <c r="AT140" s="191" t="s">
        <v>176</v>
      </c>
      <c r="AU140" s="191" t="s">
        <v>81</v>
      </c>
      <c r="AY140" s="19" t="s">
        <v>174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81</v>
      </c>
      <c r="BK140" s="192">
        <f>ROUND(I140*H140,2)</f>
        <v>0</v>
      </c>
      <c r="BL140" s="19" t="s">
        <v>181</v>
      </c>
      <c r="BM140" s="191" t="s">
        <v>265</v>
      </c>
    </row>
    <row r="141" s="2" customFormat="1">
      <c r="A141" s="38"/>
      <c r="B141" s="39"/>
      <c r="C141" s="38"/>
      <c r="D141" s="193" t="s">
        <v>183</v>
      </c>
      <c r="E141" s="38"/>
      <c r="F141" s="194" t="s">
        <v>1324</v>
      </c>
      <c r="G141" s="38"/>
      <c r="H141" s="38"/>
      <c r="I141" s="195"/>
      <c r="J141" s="38"/>
      <c r="K141" s="38"/>
      <c r="L141" s="39"/>
      <c r="M141" s="196"/>
      <c r="N141" s="197"/>
      <c r="O141" s="77"/>
      <c r="P141" s="77"/>
      <c r="Q141" s="77"/>
      <c r="R141" s="77"/>
      <c r="S141" s="77"/>
      <c r="T141" s="7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183</v>
      </c>
      <c r="AU141" s="19" t="s">
        <v>81</v>
      </c>
    </row>
    <row r="142" s="2" customFormat="1" ht="16.5" customHeight="1">
      <c r="A142" s="38"/>
      <c r="B142" s="179"/>
      <c r="C142" s="180" t="s">
        <v>230</v>
      </c>
      <c r="D142" s="180" t="s">
        <v>176</v>
      </c>
      <c r="E142" s="181" t="s">
        <v>1452</v>
      </c>
      <c r="F142" s="182" t="s">
        <v>1326</v>
      </c>
      <c r="G142" s="183" t="s">
        <v>1312</v>
      </c>
      <c r="H142" s="184">
        <v>2</v>
      </c>
      <c r="I142" s="185"/>
      <c r="J142" s="186">
        <f>ROUND(I142*H142,2)</f>
        <v>0</v>
      </c>
      <c r="K142" s="182" t="s">
        <v>1</v>
      </c>
      <c r="L142" s="39"/>
      <c r="M142" s="187" t="s">
        <v>1</v>
      </c>
      <c r="N142" s="188" t="s">
        <v>38</v>
      </c>
      <c r="O142" s="77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181</v>
      </c>
      <c r="AT142" s="191" t="s">
        <v>176</v>
      </c>
      <c r="AU142" s="191" t="s">
        <v>81</v>
      </c>
      <c r="AY142" s="19" t="s">
        <v>174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81</v>
      </c>
      <c r="BK142" s="192">
        <f>ROUND(I142*H142,2)</f>
        <v>0</v>
      </c>
      <c r="BL142" s="19" t="s">
        <v>181</v>
      </c>
      <c r="BM142" s="191" t="s">
        <v>278</v>
      </c>
    </row>
    <row r="143" s="2" customFormat="1">
      <c r="A143" s="38"/>
      <c r="B143" s="39"/>
      <c r="C143" s="38"/>
      <c r="D143" s="193" t="s">
        <v>183</v>
      </c>
      <c r="E143" s="38"/>
      <c r="F143" s="194" t="s">
        <v>1326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183</v>
      </c>
      <c r="AU143" s="19" t="s">
        <v>81</v>
      </c>
    </row>
    <row r="144" s="2" customFormat="1" ht="21.75" customHeight="1">
      <c r="A144" s="38"/>
      <c r="B144" s="179"/>
      <c r="C144" s="180" t="s">
        <v>238</v>
      </c>
      <c r="D144" s="180" t="s">
        <v>176</v>
      </c>
      <c r="E144" s="181" t="s">
        <v>1453</v>
      </c>
      <c r="F144" s="182" t="s">
        <v>1328</v>
      </c>
      <c r="G144" s="183" t="s">
        <v>1312</v>
      </c>
      <c r="H144" s="184">
        <v>201</v>
      </c>
      <c r="I144" s="185"/>
      <c r="J144" s="186">
        <f>ROUND(I144*H144,2)</f>
        <v>0</v>
      </c>
      <c r="K144" s="182" t="s">
        <v>1</v>
      </c>
      <c r="L144" s="39"/>
      <c r="M144" s="187" t="s">
        <v>1</v>
      </c>
      <c r="N144" s="188" t="s">
        <v>38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181</v>
      </c>
      <c r="AT144" s="191" t="s">
        <v>176</v>
      </c>
      <c r="AU144" s="191" t="s">
        <v>81</v>
      </c>
      <c r="AY144" s="19" t="s">
        <v>174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81</v>
      </c>
      <c r="BK144" s="192">
        <f>ROUND(I144*H144,2)</f>
        <v>0</v>
      </c>
      <c r="BL144" s="19" t="s">
        <v>181</v>
      </c>
      <c r="BM144" s="191" t="s">
        <v>288</v>
      </c>
    </row>
    <row r="145" s="2" customFormat="1">
      <c r="A145" s="38"/>
      <c r="B145" s="39"/>
      <c r="C145" s="38"/>
      <c r="D145" s="193" t="s">
        <v>183</v>
      </c>
      <c r="E145" s="38"/>
      <c r="F145" s="194" t="s">
        <v>1328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183</v>
      </c>
      <c r="AU145" s="19" t="s">
        <v>81</v>
      </c>
    </row>
    <row r="146" s="2" customFormat="1" ht="24.15" customHeight="1">
      <c r="A146" s="38"/>
      <c r="B146" s="179"/>
      <c r="C146" s="180" t="s">
        <v>115</v>
      </c>
      <c r="D146" s="180" t="s">
        <v>176</v>
      </c>
      <c r="E146" s="181" t="s">
        <v>1454</v>
      </c>
      <c r="F146" s="182" t="s">
        <v>1330</v>
      </c>
      <c r="G146" s="183" t="s">
        <v>1312</v>
      </c>
      <c r="H146" s="184">
        <v>60</v>
      </c>
      <c r="I146" s="185"/>
      <c r="J146" s="186">
        <f>ROUND(I146*H146,2)</f>
        <v>0</v>
      </c>
      <c r="K146" s="182" t="s">
        <v>1</v>
      </c>
      <c r="L146" s="39"/>
      <c r="M146" s="187" t="s">
        <v>1</v>
      </c>
      <c r="N146" s="188" t="s">
        <v>38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181</v>
      </c>
      <c r="AT146" s="191" t="s">
        <v>176</v>
      </c>
      <c r="AU146" s="191" t="s">
        <v>81</v>
      </c>
      <c r="AY146" s="19" t="s">
        <v>174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81</v>
      </c>
      <c r="BK146" s="192">
        <f>ROUND(I146*H146,2)</f>
        <v>0</v>
      </c>
      <c r="BL146" s="19" t="s">
        <v>181</v>
      </c>
      <c r="BM146" s="191" t="s">
        <v>299</v>
      </c>
    </row>
    <row r="147" s="2" customFormat="1">
      <c r="A147" s="38"/>
      <c r="B147" s="39"/>
      <c r="C147" s="38"/>
      <c r="D147" s="193" t="s">
        <v>183</v>
      </c>
      <c r="E147" s="38"/>
      <c r="F147" s="194" t="s">
        <v>1330</v>
      </c>
      <c r="G147" s="38"/>
      <c r="H147" s="38"/>
      <c r="I147" s="195"/>
      <c r="J147" s="38"/>
      <c r="K147" s="38"/>
      <c r="L147" s="39"/>
      <c r="M147" s="196"/>
      <c r="N147" s="197"/>
      <c r="O147" s="77"/>
      <c r="P147" s="77"/>
      <c r="Q147" s="77"/>
      <c r="R147" s="77"/>
      <c r="S147" s="77"/>
      <c r="T147" s="7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9" t="s">
        <v>183</v>
      </c>
      <c r="AU147" s="19" t="s">
        <v>81</v>
      </c>
    </row>
    <row r="148" s="2" customFormat="1" ht="21.75" customHeight="1">
      <c r="A148" s="38"/>
      <c r="B148" s="179"/>
      <c r="C148" s="180" t="s">
        <v>118</v>
      </c>
      <c r="D148" s="180" t="s">
        <v>176</v>
      </c>
      <c r="E148" s="181" t="s">
        <v>1455</v>
      </c>
      <c r="F148" s="182" t="s">
        <v>1332</v>
      </c>
      <c r="G148" s="183" t="s">
        <v>1312</v>
      </c>
      <c r="H148" s="184">
        <v>15</v>
      </c>
      <c r="I148" s="185"/>
      <c r="J148" s="186">
        <f>ROUND(I148*H148,2)</f>
        <v>0</v>
      </c>
      <c r="K148" s="182" t="s">
        <v>1</v>
      </c>
      <c r="L148" s="39"/>
      <c r="M148" s="187" t="s">
        <v>1</v>
      </c>
      <c r="N148" s="188" t="s">
        <v>38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181</v>
      </c>
      <c r="AT148" s="191" t="s">
        <v>176</v>
      </c>
      <c r="AU148" s="191" t="s">
        <v>81</v>
      </c>
      <c r="AY148" s="19" t="s">
        <v>174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81</v>
      </c>
      <c r="BK148" s="192">
        <f>ROUND(I148*H148,2)</f>
        <v>0</v>
      </c>
      <c r="BL148" s="19" t="s">
        <v>181</v>
      </c>
      <c r="BM148" s="191" t="s">
        <v>309</v>
      </c>
    </row>
    <row r="149" s="2" customFormat="1">
      <c r="A149" s="38"/>
      <c r="B149" s="39"/>
      <c r="C149" s="38"/>
      <c r="D149" s="193" t="s">
        <v>183</v>
      </c>
      <c r="E149" s="38"/>
      <c r="F149" s="194" t="s">
        <v>1332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183</v>
      </c>
      <c r="AU149" s="19" t="s">
        <v>81</v>
      </c>
    </row>
    <row r="150" s="2" customFormat="1" ht="24.15" customHeight="1">
      <c r="A150" s="38"/>
      <c r="B150" s="179"/>
      <c r="C150" s="180" t="s">
        <v>8</v>
      </c>
      <c r="D150" s="180" t="s">
        <v>176</v>
      </c>
      <c r="E150" s="181" t="s">
        <v>1456</v>
      </c>
      <c r="F150" s="182" t="s">
        <v>1334</v>
      </c>
      <c r="G150" s="183" t="s">
        <v>1312</v>
      </c>
      <c r="H150" s="184">
        <v>2</v>
      </c>
      <c r="I150" s="185"/>
      <c r="J150" s="186">
        <f>ROUND(I150*H150,2)</f>
        <v>0</v>
      </c>
      <c r="K150" s="182" t="s">
        <v>1</v>
      </c>
      <c r="L150" s="39"/>
      <c r="M150" s="187" t="s">
        <v>1</v>
      </c>
      <c r="N150" s="188" t="s">
        <v>38</v>
      </c>
      <c r="O150" s="77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181</v>
      </c>
      <c r="AT150" s="191" t="s">
        <v>176</v>
      </c>
      <c r="AU150" s="191" t="s">
        <v>81</v>
      </c>
      <c r="AY150" s="19" t="s">
        <v>174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81</v>
      </c>
      <c r="BK150" s="192">
        <f>ROUND(I150*H150,2)</f>
        <v>0</v>
      </c>
      <c r="BL150" s="19" t="s">
        <v>181</v>
      </c>
      <c r="BM150" s="191" t="s">
        <v>323</v>
      </c>
    </row>
    <row r="151" s="2" customFormat="1">
      <c r="A151" s="38"/>
      <c r="B151" s="39"/>
      <c r="C151" s="38"/>
      <c r="D151" s="193" t="s">
        <v>183</v>
      </c>
      <c r="E151" s="38"/>
      <c r="F151" s="194" t="s">
        <v>1334</v>
      </c>
      <c r="G151" s="38"/>
      <c r="H151" s="38"/>
      <c r="I151" s="195"/>
      <c r="J151" s="38"/>
      <c r="K151" s="38"/>
      <c r="L151" s="39"/>
      <c r="M151" s="196"/>
      <c r="N151" s="197"/>
      <c r="O151" s="77"/>
      <c r="P151" s="77"/>
      <c r="Q151" s="77"/>
      <c r="R151" s="77"/>
      <c r="S151" s="77"/>
      <c r="T151" s="7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9" t="s">
        <v>183</v>
      </c>
      <c r="AU151" s="19" t="s">
        <v>81</v>
      </c>
    </row>
    <row r="152" s="2" customFormat="1" ht="24.15" customHeight="1">
      <c r="A152" s="38"/>
      <c r="B152" s="179"/>
      <c r="C152" s="180" t="s">
        <v>260</v>
      </c>
      <c r="D152" s="180" t="s">
        <v>176</v>
      </c>
      <c r="E152" s="181" t="s">
        <v>1457</v>
      </c>
      <c r="F152" s="182" t="s">
        <v>1336</v>
      </c>
      <c r="G152" s="183" t="s">
        <v>1312</v>
      </c>
      <c r="H152" s="184">
        <v>16</v>
      </c>
      <c r="I152" s="185"/>
      <c r="J152" s="186">
        <f>ROUND(I152*H152,2)</f>
        <v>0</v>
      </c>
      <c r="K152" s="182" t="s">
        <v>1</v>
      </c>
      <c r="L152" s="39"/>
      <c r="M152" s="187" t="s">
        <v>1</v>
      </c>
      <c r="N152" s="188" t="s">
        <v>38</v>
      </c>
      <c r="O152" s="77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181</v>
      </c>
      <c r="AT152" s="191" t="s">
        <v>176</v>
      </c>
      <c r="AU152" s="191" t="s">
        <v>81</v>
      </c>
      <c r="AY152" s="19" t="s">
        <v>174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81</v>
      </c>
      <c r="BK152" s="192">
        <f>ROUND(I152*H152,2)</f>
        <v>0</v>
      </c>
      <c r="BL152" s="19" t="s">
        <v>181</v>
      </c>
      <c r="BM152" s="191" t="s">
        <v>334</v>
      </c>
    </row>
    <row r="153" s="2" customFormat="1">
      <c r="A153" s="38"/>
      <c r="B153" s="39"/>
      <c r="C153" s="38"/>
      <c r="D153" s="193" t="s">
        <v>183</v>
      </c>
      <c r="E153" s="38"/>
      <c r="F153" s="194" t="s">
        <v>1336</v>
      </c>
      <c r="G153" s="38"/>
      <c r="H153" s="38"/>
      <c r="I153" s="195"/>
      <c r="J153" s="38"/>
      <c r="K153" s="38"/>
      <c r="L153" s="39"/>
      <c r="M153" s="196"/>
      <c r="N153" s="197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183</v>
      </c>
      <c r="AU153" s="19" t="s">
        <v>81</v>
      </c>
    </row>
    <row r="154" s="2" customFormat="1" ht="16.5" customHeight="1">
      <c r="A154" s="38"/>
      <c r="B154" s="179"/>
      <c r="C154" s="180" t="s">
        <v>265</v>
      </c>
      <c r="D154" s="180" t="s">
        <v>176</v>
      </c>
      <c r="E154" s="181" t="s">
        <v>1458</v>
      </c>
      <c r="F154" s="182" t="s">
        <v>1338</v>
      </c>
      <c r="G154" s="183" t="s">
        <v>1312</v>
      </c>
      <c r="H154" s="184">
        <v>3</v>
      </c>
      <c r="I154" s="185"/>
      <c r="J154" s="186">
        <f>ROUND(I154*H154,2)</f>
        <v>0</v>
      </c>
      <c r="K154" s="182" t="s">
        <v>1</v>
      </c>
      <c r="L154" s="39"/>
      <c r="M154" s="187" t="s">
        <v>1</v>
      </c>
      <c r="N154" s="188" t="s">
        <v>38</v>
      </c>
      <c r="O154" s="77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181</v>
      </c>
      <c r="AT154" s="191" t="s">
        <v>176</v>
      </c>
      <c r="AU154" s="191" t="s">
        <v>81</v>
      </c>
      <c r="AY154" s="19" t="s">
        <v>174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81</v>
      </c>
      <c r="BK154" s="192">
        <f>ROUND(I154*H154,2)</f>
        <v>0</v>
      </c>
      <c r="BL154" s="19" t="s">
        <v>181</v>
      </c>
      <c r="BM154" s="191" t="s">
        <v>353</v>
      </c>
    </row>
    <row r="155" s="2" customFormat="1">
      <c r="A155" s="38"/>
      <c r="B155" s="39"/>
      <c r="C155" s="38"/>
      <c r="D155" s="193" t="s">
        <v>183</v>
      </c>
      <c r="E155" s="38"/>
      <c r="F155" s="194" t="s">
        <v>1338</v>
      </c>
      <c r="G155" s="38"/>
      <c r="H155" s="38"/>
      <c r="I155" s="195"/>
      <c r="J155" s="38"/>
      <c r="K155" s="38"/>
      <c r="L155" s="39"/>
      <c r="M155" s="196"/>
      <c r="N155" s="197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183</v>
      </c>
      <c r="AU155" s="19" t="s">
        <v>81</v>
      </c>
    </row>
    <row r="156" s="2" customFormat="1" ht="16.5" customHeight="1">
      <c r="A156" s="38"/>
      <c r="B156" s="179"/>
      <c r="C156" s="180" t="s">
        <v>272</v>
      </c>
      <c r="D156" s="180" t="s">
        <v>176</v>
      </c>
      <c r="E156" s="181" t="s">
        <v>1459</v>
      </c>
      <c r="F156" s="182" t="s">
        <v>1340</v>
      </c>
      <c r="G156" s="183" t="s">
        <v>1312</v>
      </c>
      <c r="H156" s="184">
        <v>657</v>
      </c>
      <c r="I156" s="185"/>
      <c r="J156" s="186">
        <f>ROUND(I156*H156,2)</f>
        <v>0</v>
      </c>
      <c r="K156" s="182" t="s">
        <v>1</v>
      </c>
      <c r="L156" s="39"/>
      <c r="M156" s="187" t="s">
        <v>1</v>
      </c>
      <c r="N156" s="188" t="s">
        <v>38</v>
      </c>
      <c r="O156" s="77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181</v>
      </c>
      <c r="AT156" s="191" t="s">
        <v>176</v>
      </c>
      <c r="AU156" s="191" t="s">
        <v>81</v>
      </c>
      <c r="AY156" s="19" t="s">
        <v>174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81</v>
      </c>
      <c r="BK156" s="192">
        <f>ROUND(I156*H156,2)</f>
        <v>0</v>
      </c>
      <c r="BL156" s="19" t="s">
        <v>181</v>
      </c>
      <c r="BM156" s="191" t="s">
        <v>367</v>
      </c>
    </row>
    <row r="157" s="2" customFormat="1">
      <c r="A157" s="38"/>
      <c r="B157" s="39"/>
      <c r="C157" s="38"/>
      <c r="D157" s="193" t="s">
        <v>183</v>
      </c>
      <c r="E157" s="38"/>
      <c r="F157" s="194" t="s">
        <v>1340</v>
      </c>
      <c r="G157" s="38"/>
      <c r="H157" s="38"/>
      <c r="I157" s="195"/>
      <c r="J157" s="38"/>
      <c r="K157" s="38"/>
      <c r="L157" s="39"/>
      <c r="M157" s="196"/>
      <c r="N157" s="197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183</v>
      </c>
      <c r="AU157" s="19" t="s">
        <v>81</v>
      </c>
    </row>
    <row r="158" s="2" customFormat="1" ht="16.5" customHeight="1">
      <c r="A158" s="38"/>
      <c r="B158" s="179"/>
      <c r="C158" s="180" t="s">
        <v>278</v>
      </c>
      <c r="D158" s="180" t="s">
        <v>176</v>
      </c>
      <c r="E158" s="181" t="s">
        <v>1460</v>
      </c>
      <c r="F158" s="182" t="s">
        <v>1342</v>
      </c>
      <c r="G158" s="183" t="s">
        <v>1312</v>
      </c>
      <c r="H158" s="184">
        <v>1</v>
      </c>
      <c r="I158" s="185"/>
      <c r="J158" s="186">
        <f>ROUND(I158*H158,2)</f>
        <v>0</v>
      </c>
      <c r="K158" s="182" t="s">
        <v>1</v>
      </c>
      <c r="L158" s="39"/>
      <c r="M158" s="187" t="s">
        <v>1</v>
      </c>
      <c r="N158" s="188" t="s">
        <v>38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181</v>
      </c>
      <c r="AT158" s="191" t="s">
        <v>176</v>
      </c>
      <c r="AU158" s="191" t="s">
        <v>81</v>
      </c>
      <c r="AY158" s="19" t="s">
        <v>174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81</v>
      </c>
      <c r="BK158" s="192">
        <f>ROUND(I158*H158,2)</f>
        <v>0</v>
      </c>
      <c r="BL158" s="19" t="s">
        <v>181</v>
      </c>
      <c r="BM158" s="191" t="s">
        <v>382</v>
      </c>
    </row>
    <row r="159" s="2" customFormat="1">
      <c r="A159" s="38"/>
      <c r="B159" s="39"/>
      <c r="C159" s="38"/>
      <c r="D159" s="193" t="s">
        <v>183</v>
      </c>
      <c r="E159" s="38"/>
      <c r="F159" s="194" t="s">
        <v>1342</v>
      </c>
      <c r="G159" s="38"/>
      <c r="H159" s="38"/>
      <c r="I159" s="195"/>
      <c r="J159" s="38"/>
      <c r="K159" s="38"/>
      <c r="L159" s="39"/>
      <c r="M159" s="196"/>
      <c r="N159" s="197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183</v>
      </c>
      <c r="AU159" s="19" t="s">
        <v>81</v>
      </c>
    </row>
    <row r="160" s="2" customFormat="1" ht="24.15" customHeight="1">
      <c r="A160" s="38"/>
      <c r="B160" s="179"/>
      <c r="C160" s="180" t="s">
        <v>283</v>
      </c>
      <c r="D160" s="180" t="s">
        <v>176</v>
      </c>
      <c r="E160" s="181" t="s">
        <v>1461</v>
      </c>
      <c r="F160" s="182" t="s">
        <v>1344</v>
      </c>
      <c r="G160" s="183" t="s">
        <v>1312</v>
      </c>
      <c r="H160" s="184">
        <v>259</v>
      </c>
      <c r="I160" s="185"/>
      <c r="J160" s="186">
        <f>ROUND(I160*H160,2)</f>
        <v>0</v>
      </c>
      <c r="K160" s="182" t="s">
        <v>1</v>
      </c>
      <c r="L160" s="39"/>
      <c r="M160" s="187" t="s">
        <v>1</v>
      </c>
      <c r="N160" s="188" t="s">
        <v>38</v>
      </c>
      <c r="O160" s="77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181</v>
      </c>
      <c r="AT160" s="191" t="s">
        <v>176</v>
      </c>
      <c r="AU160" s="191" t="s">
        <v>81</v>
      </c>
      <c r="AY160" s="19" t="s">
        <v>174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81</v>
      </c>
      <c r="BK160" s="192">
        <f>ROUND(I160*H160,2)</f>
        <v>0</v>
      </c>
      <c r="BL160" s="19" t="s">
        <v>181</v>
      </c>
      <c r="BM160" s="191" t="s">
        <v>392</v>
      </c>
    </row>
    <row r="161" s="2" customFormat="1">
      <c r="A161" s="38"/>
      <c r="B161" s="39"/>
      <c r="C161" s="38"/>
      <c r="D161" s="193" t="s">
        <v>183</v>
      </c>
      <c r="E161" s="38"/>
      <c r="F161" s="194" t="s">
        <v>1344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183</v>
      </c>
      <c r="AU161" s="19" t="s">
        <v>81</v>
      </c>
    </row>
    <row r="162" s="2" customFormat="1" ht="16.5" customHeight="1">
      <c r="A162" s="38"/>
      <c r="B162" s="179"/>
      <c r="C162" s="180" t="s">
        <v>288</v>
      </c>
      <c r="D162" s="180" t="s">
        <v>176</v>
      </c>
      <c r="E162" s="181" t="s">
        <v>1462</v>
      </c>
      <c r="F162" s="182" t="s">
        <v>1346</v>
      </c>
      <c r="G162" s="183" t="s">
        <v>1312</v>
      </c>
      <c r="H162" s="184">
        <v>503</v>
      </c>
      <c r="I162" s="185"/>
      <c r="J162" s="186">
        <f>ROUND(I162*H162,2)</f>
        <v>0</v>
      </c>
      <c r="K162" s="182" t="s">
        <v>1</v>
      </c>
      <c r="L162" s="39"/>
      <c r="M162" s="187" t="s">
        <v>1</v>
      </c>
      <c r="N162" s="188" t="s">
        <v>38</v>
      </c>
      <c r="O162" s="77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181</v>
      </c>
      <c r="AT162" s="191" t="s">
        <v>176</v>
      </c>
      <c r="AU162" s="191" t="s">
        <v>81</v>
      </c>
      <c r="AY162" s="19" t="s">
        <v>174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81</v>
      </c>
      <c r="BK162" s="192">
        <f>ROUND(I162*H162,2)</f>
        <v>0</v>
      </c>
      <c r="BL162" s="19" t="s">
        <v>181</v>
      </c>
      <c r="BM162" s="191" t="s">
        <v>402</v>
      </c>
    </row>
    <row r="163" s="2" customFormat="1">
      <c r="A163" s="38"/>
      <c r="B163" s="39"/>
      <c r="C163" s="38"/>
      <c r="D163" s="193" t="s">
        <v>183</v>
      </c>
      <c r="E163" s="38"/>
      <c r="F163" s="194" t="s">
        <v>1346</v>
      </c>
      <c r="G163" s="38"/>
      <c r="H163" s="38"/>
      <c r="I163" s="195"/>
      <c r="J163" s="38"/>
      <c r="K163" s="38"/>
      <c r="L163" s="39"/>
      <c r="M163" s="196"/>
      <c r="N163" s="19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183</v>
      </c>
      <c r="AU163" s="19" t="s">
        <v>81</v>
      </c>
    </row>
    <row r="164" s="2" customFormat="1" ht="24.15" customHeight="1">
      <c r="A164" s="38"/>
      <c r="B164" s="179"/>
      <c r="C164" s="180" t="s">
        <v>294</v>
      </c>
      <c r="D164" s="180" t="s">
        <v>176</v>
      </c>
      <c r="E164" s="181" t="s">
        <v>1463</v>
      </c>
      <c r="F164" s="182" t="s">
        <v>1348</v>
      </c>
      <c r="G164" s="183" t="s">
        <v>1312</v>
      </c>
      <c r="H164" s="184">
        <v>1</v>
      </c>
      <c r="I164" s="185"/>
      <c r="J164" s="186">
        <f>ROUND(I164*H164,2)</f>
        <v>0</v>
      </c>
      <c r="K164" s="182" t="s">
        <v>1</v>
      </c>
      <c r="L164" s="39"/>
      <c r="M164" s="187" t="s">
        <v>1</v>
      </c>
      <c r="N164" s="188" t="s">
        <v>38</v>
      </c>
      <c r="O164" s="77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181</v>
      </c>
      <c r="AT164" s="191" t="s">
        <v>176</v>
      </c>
      <c r="AU164" s="191" t="s">
        <v>81</v>
      </c>
      <c r="AY164" s="19" t="s">
        <v>174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81</v>
      </c>
      <c r="BK164" s="192">
        <f>ROUND(I164*H164,2)</f>
        <v>0</v>
      </c>
      <c r="BL164" s="19" t="s">
        <v>181</v>
      </c>
      <c r="BM164" s="191" t="s">
        <v>418</v>
      </c>
    </row>
    <row r="165" s="2" customFormat="1">
      <c r="A165" s="38"/>
      <c r="B165" s="39"/>
      <c r="C165" s="38"/>
      <c r="D165" s="193" t="s">
        <v>183</v>
      </c>
      <c r="E165" s="38"/>
      <c r="F165" s="194" t="s">
        <v>1348</v>
      </c>
      <c r="G165" s="38"/>
      <c r="H165" s="38"/>
      <c r="I165" s="195"/>
      <c r="J165" s="38"/>
      <c r="K165" s="38"/>
      <c r="L165" s="39"/>
      <c r="M165" s="196"/>
      <c r="N165" s="197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183</v>
      </c>
      <c r="AU165" s="19" t="s">
        <v>81</v>
      </c>
    </row>
    <row r="166" s="2" customFormat="1" ht="16.5" customHeight="1">
      <c r="A166" s="38"/>
      <c r="B166" s="179"/>
      <c r="C166" s="180" t="s">
        <v>299</v>
      </c>
      <c r="D166" s="180" t="s">
        <v>176</v>
      </c>
      <c r="E166" s="181" t="s">
        <v>1464</v>
      </c>
      <c r="F166" s="182" t="s">
        <v>1350</v>
      </c>
      <c r="G166" s="183" t="s">
        <v>1312</v>
      </c>
      <c r="H166" s="184">
        <v>1</v>
      </c>
      <c r="I166" s="185"/>
      <c r="J166" s="186">
        <f>ROUND(I166*H166,2)</f>
        <v>0</v>
      </c>
      <c r="K166" s="182" t="s">
        <v>1</v>
      </c>
      <c r="L166" s="39"/>
      <c r="M166" s="187" t="s">
        <v>1</v>
      </c>
      <c r="N166" s="188" t="s">
        <v>38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</v>
      </c>
      <c r="T166" s="19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181</v>
      </c>
      <c r="AT166" s="191" t="s">
        <v>176</v>
      </c>
      <c r="AU166" s="191" t="s">
        <v>81</v>
      </c>
      <c r="AY166" s="19" t="s">
        <v>174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81</v>
      </c>
      <c r="BK166" s="192">
        <f>ROUND(I166*H166,2)</f>
        <v>0</v>
      </c>
      <c r="BL166" s="19" t="s">
        <v>181</v>
      </c>
      <c r="BM166" s="191" t="s">
        <v>434</v>
      </c>
    </row>
    <row r="167" s="2" customFormat="1">
      <c r="A167" s="38"/>
      <c r="B167" s="39"/>
      <c r="C167" s="38"/>
      <c r="D167" s="193" t="s">
        <v>183</v>
      </c>
      <c r="E167" s="38"/>
      <c r="F167" s="194" t="s">
        <v>1350</v>
      </c>
      <c r="G167" s="38"/>
      <c r="H167" s="38"/>
      <c r="I167" s="195"/>
      <c r="J167" s="38"/>
      <c r="K167" s="38"/>
      <c r="L167" s="39"/>
      <c r="M167" s="196"/>
      <c r="N167" s="19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183</v>
      </c>
      <c r="AU167" s="19" t="s">
        <v>81</v>
      </c>
    </row>
    <row r="168" s="2" customFormat="1" ht="16.5" customHeight="1">
      <c r="A168" s="38"/>
      <c r="B168" s="179"/>
      <c r="C168" s="180" t="s">
        <v>7</v>
      </c>
      <c r="D168" s="180" t="s">
        <v>176</v>
      </c>
      <c r="E168" s="181" t="s">
        <v>1465</v>
      </c>
      <c r="F168" s="182" t="s">
        <v>1352</v>
      </c>
      <c r="G168" s="183" t="s">
        <v>513</v>
      </c>
      <c r="H168" s="184">
        <v>98</v>
      </c>
      <c r="I168" s="185"/>
      <c r="J168" s="186">
        <f>ROUND(I168*H168,2)</f>
        <v>0</v>
      </c>
      <c r="K168" s="182" t="s">
        <v>1</v>
      </c>
      <c r="L168" s="39"/>
      <c r="M168" s="187" t="s">
        <v>1</v>
      </c>
      <c r="N168" s="188" t="s">
        <v>38</v>
      </c>
      <c r="O168" s="77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1" t="s">
        <v>181</v>
      </c>
      <c r="AT168" s="191" t="s">
        <v>176</v>
      </c>
      <c r="AU168" s="191" t="s">
        <v>81</v>
      </c>
      <c r="AY168" s="19" t="s">
        <v>174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81</v>
      </c>
      <c r="BK168" s="192">
        <f>ROUND(I168*H168,2)</f>
        <v>0</v>
      </c>
      <c r="BL168" s="19" t="s">
        <v>181</v>
      </c>
      <c r="BM168" s="191" t="s">
        <v>445</v>
      </c>
    </row>
    <row r="169" s="2" customFormat="1">
      <c r="A169" s="38"/>
      <c r="B169" s="39"/>
      <c r="C169" s="38"/>
      <c r="D169" s="193" t="s">
        <v>183</v>
      </c>
      <c r="E169" s="38"/>
      <c r="F169" s="194" t="s">
        <v>1352</v>
      </c>
      <c r="G169" s="38"/>
      <c r="H169" s="38"/>
      <c r="I169" s="195"/>
      <c r="J169" s="38"/>
      <c r="K169" s="38"/>
      <c r="L169" s="39"/>
      <c r="M169" s="196"/>
      <c r="N169" s="197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183</v>
      </c>
      <c r="AU169" s="19" t="s">
        <v>81</v>
      </c>
    </row>
    <row r="170" s="2" customFormat="1" ht="16.5" customHeight="1">
      <c r="A170" s="38"/>
      <c r="B170" s="179"/>
      <c r="C170" s="180" t="s">
        <v>309</v>
      </c>
      <c r="D170" s="180" t="s">
        <v>176</v>
      </c>
      <c r="E170" s="181" t="s">
        <v>1466</v>
      </c>
      <c r="F170" s="182" t="s">
        <v>1354</v>
      </c>
      <c r="G170" s="183" t="s">
        <v>1312</v>
      </c>
      <c r="H170" s="184">
        <v>98</v>
      </c>
      <c r="I170" s="185"/>
      <c r="J170" s="186">
        <f>ROUND(I170*H170,2)</f>
        <v>0</v>
      </c>
      <c r="K170" s="182" t="s">
        <v>1</v>
      </c>
      <c r="L170" s="39"/>
      <c r="M170" s="187" t="s">
        <v>1</v>
      </c>
      <c r="N170" s="188" t="s">
        <v>38</v>
      </c>
      <c r="O170" s="77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181</v>
      </c>
      <c r="AT170" s="191" t="s">
        <v>176</v>
      </c>
      <c r="AU170" s="191" t="s">
        <v>81</v>
      </c>
      <c r="AY170" s="19" t="s">
        <v>174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81</v>
      </c>
      <c r="BK170" s="192">
        <f>ROUND(I170*H170,2)</f>
        <v>0</v>
      </c>
      <c r="BL170" s="19" t="s">
        <v>181</v>
      </c>
      <c r="BM170" s="191" t="s">
        <v>456</v>
      </c>
    </row>
    <row r="171" s="2" customFormat="1">
      <c r="A171" s="38"/>
      <c r="B171" s="39"/>
      <c r="C171" s="38"/>
      <c r="D171" s="193" t="s">
        <v>183</v>
      </c>
      <c r="E171" s="38"/>
      <c r="F171" s="194" t="s">
        <v>1354</v>
      </c>
      <c r="G171" s="38"/>
      <c r="H171" s="38"/>
      <c r="I171" s="195"/>
      <c r="J171" s="38"/>
      <c r="K171" s="38"/>
      <c r="L171" s="39"/>
      <c r="M171" s="196"/>
      <c r="N171" s="197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183</v>
      </c>
      <c r="AU171" s="19" t="s">
        <v>81</v>
      </c>
    </row>
    <row r="172" s="12" customFormat="1" ht="25.92" customHeight="1">
      <c r="A172" s="12"/>
      <c r="B172" s="166"/>
      <c r="C172" s="12"/>
      <c r="D172" s="167" t="s">
        <v>72</v>
      </c>
      <c r="E172" s="168" t="s">
        <v>1355</v>
      </c>
      <c r="F172" s="168" t="s">
        <v>1356</v>
      </c>
      <c r="G172" s="12"/>
      <c r="H172" s="12"/>
      <c r="I172" s="169"/>
      <c r="J172" s="170">
        <f>BK172</f>
        <v>0</v>
      </c>
      <c r="K172" s="12"/>
      <c r="L172" s="166"/>
      <c r="M172" s="171"/>
      <c r="N172" s="172"/>
      <c r="O172" s="172"/>
      <c r="P172" s="173">
        <f>SUM(P173:P208)</f>
        <v>0</v>
      </c>
      <c r="Q172" s="172"/>
      <c r="R172" s="173">
        <f>SUM(R173:R208)</f>
        <v>0</v>
      </c>
      <c r="S172" s="172"/>
      <c r="T172" s="174">
        <f>SUM(T173:T208)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7" t="s">
        <v>81</v>
      </c>
      <c r="AT172" s="175" t="s">
        <v>72</v>
      </c>
      <c r="AU172" s="175" t="s">
        <v>73</v>
      </c>
      <c r="AY172" s="167" t="s">
        <v>174</v>
      </c>
      <c r="BK172" s="176">
        <f>SUM(BK173:BK208)</f>
        <v>0</v>
      </c>
    </row>
    <row r="173" s="2" customFormat="1" ht="16.5" customHeight="1">
      <c r="A173" s="38"/>
      <c r="B173" s="179"/>
      <c r="C173" s="180" t="s">
        <v>315</v>
      </c>
      <c r="D173" s="180" t="s">
        <v>176</v>
      </c>
      <c r="E173" s="181" t="s">
        <v>1467</v>
      </c>
      <c r="F173" s="182" t="s">
        <v>1358</v>
      </c>
      <c r="G173" s="183" t="s">
        <v>214</v>
      </c>
      <c r="H173" s="184">
        <v>40</v>
      </c>
      <c r="I173" s="185"/>
      <c r="J173" s="186">
        <f>ROUND(I173*H173,2)</f>
        <v>0</v>
      </c>
      <c r="K173" s="182" t="s">
        <v>1</v>
      </c>
      <c r="L173" s="39"/>
      <c r="M173" s="187" t="s">
        <v>1</v>
      </c>
      <c r="N173" s="188" t="s">
        <v>38</v>
      </c>
      <c r="O173" s="77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181</v>
      </c>
      <c r="AT173" s="191" t="s">
        <v>176</v>
      </c>
      <c r="AU173" s="191" t="s">
        <v>81</v>
      </c>
      <c r="AY173" s="19" t="s">
        <v>174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81</v>
      </c>
      <c r="BK173" s="192">
        <f>ROUND(I173*H173,2)</f>
        <v>0</v>
      </c>
      <c r="BL173" s="19" t="s">
        <v>181</v>
      </c>
      <c r="BM173" s="191" t="s">
        <v>468</v>
      </c>
    </row>
    <row r="174" s="2" customFormat="1">
      <c r="A174" s="38"/>
      <c r="B174" s="39"/>
      <c r="C174" s="38"/>
      <c r="D174" s="193" t="s">
        <v>183</v>
      </c>
      <c r="E174" s="38"/>
      <c r="F174" s="194" t="s">
        <v>1358</v>
      </c>
      <c r="G174" s="38"/>
      <c r="H174" s="38"/>
      <c r="I174" s="195"/>
      <c r="J174" s="38"/>
      <c r="K174" s="38"/>
      <c r="L174" s="39"/>
      <c r="M174" s="196"/>
      <c r="N174" s="197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183</v>
      </c>
      <c r="AU174" s="19" t="s">
        <v>81</v>
      </c>
    </row>
    <row r="175" s="2" customFormat="1" ht="16.5" customHeight="1">
      <c r="A175" s="38"/>
      <c r="B175" s="179"/>
      <c r="C175" s="180" t="s">
        <v>315</v>
      </c>
      <c r="D175" s="180" t="s">
        <v>176</v>
      </c>
      <c r="E175" s="181" t="s">
        <v>1468</v>
      </c>
      <c r="F175" s="182" t="s">
        <v>1360</v>
      </c>
      <c r="G175" s="183" t="s">
        <v>214</v>
      </c>
      <c r="H175" s="184">
        <v>130</v>
      </c>
      <c r="I175" s="185"/>
      <c r="J175" s="186">
        <f>ROUND(I175*H175,2)</f>
        <v>0</v>
      </c>
      <c r="K175" s="182" t="s">
        <v>1</v>
      </c>
      <c r="L175" s="39"/>
      <c r="M175" s="187" t="s">
        <v>1</v>
      </c>
      <c r="N175" s="188" t="s">
        <v>38</v>
      </c>
      <c r="O175" s="77"/>
      <c r="P175" s="189">
        <f>O175*H175</f>
        <v>0</v>
      </c>
      <c r="Q175" s="189">
        <v>0</v>
      </c>
      <c r="R175" s="189">
        <f>Q175*H175</f>
        <v>0</v>
      </c>
      <c r="S175" s="189">
        <v>0</v>
      </c>
      <c r="T175" s="19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1" t="s">
        <v>181</v>
      </c>
      <c r="AT175" s="191" t="s">
        <v>176</v>
      </c>
      <c r="AU175" s="191" t="s">
        <v>81</v>
      </c>
      <c r="AY175" s="19" t="s">
        <v>174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81</v>
      </c>
      <c r="BK175" s="192">
        <f>ROUND(I175*H175,2)</f>
        <v>0</v>
      </c>
      <c r="BL175" s="19" t="s">
        <v>181</v>
      </c>
      <c r="BM175" s="191" t="s">
        <v>479</v>
      </c>
    </row>
    <row r="176" s="2" customFormat="1">
      <c r="A176" s="38"/>
      <c r="B176" s="39"/>
      <c r="C176" s="38"/>
      <c r="D176" s="193" t="s">
        <v>183</v>
      </c>
      <c r="E176" s="38"/>
      <c r="F176" s="194" t="s">
        <v>1360</v>
      </c>
      <c r="G176" s="38"/>
      <c r="H176" s="38"/>
      <c r="I176" s="195"/>
      <c r="J176" s="38"/>
      <c r="K176" s="38"/>
      <c r="L176" s="39"/>
      <c r="M176" s="196"/>
      <c r="N176" s="197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183</v>
      </c>
      <c r="AU176" s="19" t="s">
        <v>81</v>
      </c>
    </row>
    <row r="177" s="2" customFormat="1" ht="16.5" customHeight="1">
      <c r="A177" s="38"/>
      <c r="B177" s="179"/>
      <c r="C177" s="180" t="s">
        <v>323</v>
      </c>
      <c r="D177" s="180" t="s">
        <v>176</v>
      </c>
      <c r="E177" s="181" t="s">
        <v>1469</v>
      </c>
      <c r="F177" s="182" t="s">
        <v>1362</v>
      </c>
      <c r="G177" s="183" t="s">
        <v>214</v>
      </c>
      <c r="H177" s="184">
        <v>25</v>
      </c>
      <c r="I177" s="185"/>
      <c r="J177" s="186">
        <f>ROUND(I177*H177,2)</f>
        <v>0</v>
      </c>
      <c r="K177" s="182" t="s">
        <v>1</v>
      </c>
      <c r="L177" s="39"/>
      <c r="M177" s="187" t="s">
        <v>1</v>
      </c>
      <c r="N177" s="188" t="s">
        <v>38</v>
      </c>
      <c r="O177" s="77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181</v>
      </c>
      <c r="AT177" s="191" t="s">
        <v>176</v>
      </c>
      <c r="AU177" s="191" t="s">
        <v>81</v>
      </c>
      <c r="AY177" s="19" t="s">
        <v>174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81</v>
      </c>
      <c r="BK177" s="192">
        <f>ROUND(I177*H177,2)</f>
        <v>0</v>
      </c>
      <c r="BL177" s="19" t="s">
        <v>181</v>
      </c>
      <c r="BM177" s="191" t="s">
        <v>490</v>
      </c>
    </row>
    <row r="178" s="2" customFormat="1">
      <c r="A178" s="38"/>
      <c r="B178" s="39"/>
      <c r="C178" s="38"/>
      <c r="D178" s="193" t="s">
        <v>183</v>
      </c>
      <c r="E178" s="38"/>
      <c r="F178" s="194" t="s">
        <v>1362</v>
      </c>
      <c r="G178" s="38"/>
      <c r="H178" s="38"/>
      <c r="I178" s="195"/>
      <c r="J178" s="38"/>
      <c r="K178" s="38"/>
      <c r="L178" s="39"/>
      <c r="M178" s="196"/>
      <c r="N178" s="197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183</v>
      </c>
      <c r="AU178" s="19" t="s">
        <v>81</v>
      </c>
    </row>
    <row r="179" s="2" customFormat="1" ht="16.5" customHeight="1">
      <c r="A179" s="38"/>
      <c r="B179" s="179"/>
      <c r="C179" s="180" t="s">
        <v>329</v>
      </c>
      <c r="D179" s="180" t="s">
        <v>176</v>
      </c>
      <c r="E179" s="181" t="s">
        <v>1470</v>
      </c>
      <c r="F179" s="182" t="s">
        <v>1364</v>
      </c>
      <c r="G179" s="183" t="s">
        <v>214</v>
      </c>
      <c r="H179" s="184">
        <v>30</v>
      </c>
      <c r="I179" s="185"/>
      <c r="J179" s="186">
        <f>ROUND(I179*H179,2)</f>
        <v>0</v>
      </c>
      <c r="K179" s="182" t="s">
        <v>1</v>
      </c>
      <c r="L179" s="39"/>
      <c r="M179" s="187" t="s">
        <v>1</v>
      </c>
      <c r="N179" s="188" t="s">
        <v>38</v>
      </c>
      <c r="O179" s="77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181</v>
      </c>
      <c r="AT179" s="191" t="s">
        <v>176</v>
      </c>
      <c r="AU179" s="191" t="s">
        <v>81</v>
      </c>
      <c r="AY179" s="19" t="s">
        <v>174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81</v>
      </c>
      <c r="BK179" s="192">
        <f>ROUND(I179*H179,2)</f>
        <v>0</v>
      </c>
      <c r="BL179" s="19" t="s">
        <v>181</v>
      </c>
      <c r="BM179" s="191" t="s">
        <v>500</v>
      </c>
    </row>
    <row r="180" s="2" customFormat="1">
      <c r="A180" s="38"/>
      <c r="B180" s="39"/>
      <c r="C180" s="38"/>
      <c r="D180" s="193" t="s">
        <v>183</v>
      </c>
      <c r="E180" s="38"/>
      <c r="F180" s="194" t="s">
        <v>1364</v>
      </c>
      <c r="G180" s="38"/>
      <c r="H180" s="38"/>
      <c r="I180" s="195"/>
      <c r="J180" s="38"/>
      <c r="K180" s="38"/>
      <c r="L180" s="39"/>
      <c r="M180" s="196"/>
      <c r="N180" s="197"/>
      <c r="O180" s="77"/>
      <c r="P180" s="77"/>
      <c r="Q180" s="77"/>
      <c r="R180" s="77"/>
      <c r="S180" s="77"/>
      <c r="T180" s="7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9" t="s">
        <v>183</v>
      </c>
      <c r="AU180" s="19" t="s">
        <v>81</v>
      </c>
    </row>
    <row r="181" s="2" customFormat="1" ht="16.5" customHeight="1">
      <c r="A181" s="38"/>
      <c r="B181" s="179"/>
      <c r="C181" s="180" t="s">
        <v>334</v>
      </c>
      <c r="D181" s="180" t="s">
        <v>176</v>
      </c>
      <c r="E181" s="181" t="s">
        <v>1471</v>
      </c>
      <c r="F181" s="182" t="s">
        <v>1366</v>
      </c>
      <c r="G181" s="183" t="s">
        <v>214</v>
      </c>
      <c r="H181" s="184">
        <v>150</v>
      </c>
      <c r="I181" s="185"/>
      <c r="J181" s="186">
        <f>ROUND(I181*H181,2)</f>
        <v>0</v>
      </c>
      <c r="K181" s="182" t="s">
        <v>1</v>
      </c>
      <c r="L181" s="39"/>
      <c r="M181" s="187" t="s">
        <v>1</v>
      </c>
      <c r="N181" s="188" t="s">
        <v>38</v>
      </c>
      <c r="O181" s="77"/>
      <c r="P181" s="189">
        <f>O181*H181</f>
        <v>0</v>
      </c>
      <c r="Q181" s="189">
        <v>0</v>
      </c>
      <c r="R181" s="189">
        <f>Q181*H181</f>
        <v>0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181</v>
      </c>
      <c r="AT181" s="191" t="s">
        <v>176</v>
      </c>
      <c r="AU181" s="191" t="s">
        <v>81</v>
      </c>
      <c r="AY181" s="19" t="s">
        <v>174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81</v>
      </c>
      <c r="BK181" s="192">
        <f>ROUND(I181*H181,2)</f>
        <v>0</v>
      </c>
      <c r="BL181" s="19" t="s">
        <v>181</v>
      </c>
      <c r="BM181" s="191" t="s">
        <v>510</v>
      </c>
    </row>
    <row r="182" s="2" customFormat="1">
      <c r="A182" s="38"/>
      <c r="B182" s="39"/>
      <c r="C182" s="38"/>
      <c r="D182" s="193" t="s">
        <v>183</v>
      </c>
      <c r="E182" s="38"/>
      <c r="F182" s="194" t="s">
        <v>1366</v>
      </c>
      <c r="G182" s="38"/>
      <c r="H182" s="38"/>
      <c r="I182" s="195"/>
      <c r="J182" s="38"/>
      <c r="K182" s="38"/>
      <c r="L182" s="39"/>
      <c r="M182" s="196"/>
      <c r="N182" s="197"/>
      <c r="O182" s="77"/>
      <c r="P182" s="77"/>
      <c r="Q182" s="77"/>
      <c r="R182" s="77"/>
      <c r="S182" s="77"/>
      <c r="T182" s="7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9" t="s">
        <v>183</v>
      </c>
      <c r="AU182" s="19" t="s">
        <v>81</v>
      </c>
    </row>
    <row r="183" s="2" customFormat="1" ht="16.5" customHeight="1">
      <c r="A183" s="38"/>
      <c r="B183" s="179"/>
      <c r="C183" s="180" t="s">
        <v>343</v>
      </c>
      <c r="D183" s="180" t="s">
        <v>176</v>
      </c>
      <c r="E183" s="181" t="s">
        <v>1472</v>
      </c>
      <c r="F183" s="182" t="s">
        <v>1368</v>
      </c>
      <c r="G183" s="183" t="s">
        <v>214</v>
      </c>
      <c r="H183" s="184">
        <v>60</v>
      </c>
      <c r="I183" s="185"/>
      <c r="J183" s="186">
        <f>ROUND(I183*H183,2)</f>
        <v>0</v>
      </c>
      <c r="K183" s="182" t="s">
        <v>1</v>
      </c>
      <c r="L183" s="39"/>
      <c r="M183" s="187" t="s">
        <v>1</v>
      </c>
      <c r="N183" s="188" t="s">
        <v>38</v>
      </c>
      <c r="O183" s="77"/>
      <c r="P183" s="189">
        <f>O183*H183</f>
        <v>0</v>
      </c>
      <c r="Q183" s="189">
        <v>0</v>
      </c>
      <c r="R183" s="189">
        <f>Q183*H183</f>
        <v>0</v>
      </c>
      <c r="S183" s="189">
        <v>0</v>
      </c>
      <c r="T183" s="19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1" t="s">
        <v>181</v>
      </c>
      <c r="AT183" s="191" t="s">
        <v>176</v>
      </c>
      <c r="AU183" s="191" t="s">
        <v>81</v>
      </c>
      <c r="AY183" s="19" t="s">
        <v>174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81</v>
      </c>
      <c r="BK183" s="192">
        <f>ROUND(I183*H183,2)</f>
        <v>0</v>
      </c>
      <c r="BL183" s="19" t="s">
        <v>181</v>
      </c>
      <c r="BM183" s="191" t="s">
        <v>523</v>
      </c>
    </row>
    <row r="184" s="2" customFormat="1">
      <c r="A184" s="38"/>
      <c r="B184" s="39"/>
      <c r="C184" s="38"/>
      <c r="D184" s="193" t="s">
        <v>183</v>
      </c>
      <c r="E184" s="38"/>
      <c r="F184" s="194" t="s">
        <v>1368</v>
      </c>
      <c r="G184" s="38"/>
      <c r="H184" s="38"/>
      <c r="I184" s="195"/>
      <c r="J184" s="38"/>
      <c r="K184" s="38"/>
      <c r="L184" s="39"/>
      <c r="M184" s="196"/>
      <c r="N184" s="197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183</v>
      </c>
      <c r="AU184" s="19" t="s">
        <v>81</v>
      </c>
    </row>
    <row r="185" s="2" customFormat="1" ht="16.5" customHeight="1">
      <c r="A185" s="38"/>
      <c r="B185" s="179"/>
      <c r="C185" s="180" t="s">
        <v>353</v>
      </c>
      <c r="D185" s="180" t="s">
        <v>176</v>
      </c>
      <c r="E185" s="181" t="s">
        <v>1473</v>
      </c>
      <c r="F185" s="182" t="s">
        <v>1370</v>
      </c>
      <c r="G185" s="183" t="s">
        <v>214</v>
      </c>
      <c r="H185" s="184">
        <v>120</v>
      </c>
      <c r="I185" s="185"/>
      <c r="J185" s="186">
        <f>ROUND(I185*H185,2)</f>
        <v>0</v>
      </c>
      <c r="K185" s="182" t="s">
        <v>1</v>
      </c>
      <c r="L185" s="39"/>
      <c r="M185" s="187" t="s">
        <v>1</v>
      </c>
      <c r="N185" s="188" t="s">
        <v>38</v>
      </c>
      <c r="O185" s="77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181</v>
      </c>
      <c r="AT185" s="191" t="s">
        <v>176</v>
      </c>
      <c r="AU185" s="191" t="s">
        <v>81</v>
      </c>
      <c r="AY185" s="19" t="s">
        <v>174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81</v>
      </c>
      <c r="BK185" s="192">
        <f>ROUND(I185*H185,2)</f>
        <v>0</v>
      </c>
      <c r="BL185" s="19" t="s">
        <v>181</v>
      </c>
      <c r="BM185" s="191" t="s">
        <v>535</v>
      </c>
    </row>
    <row r="186" s="2" customFormat="1">
      <c r="A186" s="38"/>
      <c r="B186" s="39"/>
      <c r="C186" s="38"/>
      <c r="D186" s="193" t="s">
        <v>183</v>
      </c>
      <c r="E186" s="38"/>
      <c r="F186" s="194" t="s">
        <v>1370</v>
      </c>
      <c r="G186" s="38"/>
      <c r="H186" s="38"/>
      <c r="I186" s="195"/>
      <c r="J186" s="38"/>
      <c r="K186" s="38"/>
      <c r="L186" s="39"/>
      <c r="M186" s="196"/>
      <c r="N186" s="197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183</v>
      </c>
      <c r="AU186" s="19" t="s">
        <v>81</v>
      </c>
    </row>
    <row r="187" s="2" customFormat="1" ht="16.5" customHeight="1">
      <c r="A187" s="38"/>
      <c r="B187" s="179"/>
      <c r="C187" s="180" t="s">
        <v>361</v>
      </c>
      <c r="D187" s="180" t="s">
        <v>176</v>
      </c>
      <c r="E187" s="181" t="s">
        <v>1474</v>
      </c>
      <c r="F187" s="182" t="s">
        <v>1372</v>
      </c>
      <c r="G187" s="183" t="s">
        <v>214</v>
      </c>
      <c r="H187" s="184">
        <v>110</v>
      </c>
      <c r="I187" s="185"/>
      <c r="J187" s="186">
        <f>ROUND(I187*H187,2)</f>
        <v>0</v>
      </c>
      <c r="K187" s="182" t="s">
        <v>1</v>
      </c>
      <c r="L187" s="39"/>
      <c r="M187" s="187" t="s">
        <v>1</v>
      </c>
      <c r="N187" s="188" t="s">
        <v>38</v>
      </c>
      <c r="O187" s="77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181</v>
      </c>
      <c r="AT187" s="191" t="s">
        <v>176</v>
      </c>
      <c r="AU187" s="191" t="s">
        <v>81</v>
      </c>
      <c r="AY187" s="19" t="s">
        <v>174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81</v>
      </c>
      <c r="BK187" s="192">
        <f>ROUND(I187*H187,2)</f>
        <v>0</v>
      </c>
      <c r="BL187" s="19" t="s">
        <v>181</v>
      </c>
      <c r="BM187" s="191" t="s">
        <v>547</v>
      </c>
    </row>
    <row r="188" s="2" customFormat="1">
      <c r="A188" s="38"/>
      <c r="B188" s="39"/>
      <c r="C188" s="38"/>
      <c r="D188" s="193" t="s">
        <v>183</v>
      </c>
      <c r="E188" s="38"/>
      <c r="F188" s="194" t="s">
        <v>1372</v>
      </c>
      <c r="G188" s="38"/>
      <c r="H188" s="38"/>
      <c r="I188" s="195"/>
      <c r="J188" s="38"/>
      <c r="K188" s="38"/>
      <c r="L188" s="39"/>
      <c r="M188" s="196"/>
      <c r="N188" s="197"/>
      <c r="O188" s="77"/>
      <c r="P188" s="77"/>
      <c r="Q188" s="77"/>
      <c r="R188" s="77"/>
      <c r="S188" s="77"/>
      <c r="T188" s="7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9" t="s">
        <v>183</v>
      </c>
      <c r="AU188" s="19" t="s">
        <v>81</v>
      </c>
    </row>
    <row r="189" s="2" customFormat="1" ht="16.5" customHeight="1">
      <c r="A189" s="38"/>
      <c r="B189" s="179"/>
      <c r="C189" s="180" t="s">
        <v>367</v>
      </c>
      <c r="D189" s="180" t="s">
        <v>176</v>
      </c>
      <c r="E189" s="181" t="s">
        <v>1475</v>
      </c>
      <c r="F189" s="182" t="s">
        <v>1374</v>
      </c>
      <c r="G189" s="183" t="s">
        <v>214</v>
      </c>
      <c r="H189" s="184">
        <v>120</v>
      </c>
      <c r="I189" s="185"/>
      <c r="J189" s="186">
        <f>ROUND(I189*H189,2)</f>
        <v>0</v>
      </c>
      <c r="K189" s="182" t="s">
        <v>1</v>
      </c>
      <c r="L189" s="39"/>
      <c r="M189" s="187" t="s">
        <v>1</v>
      </c>
      <c r="N189" s="188" t="s">
        <v>38</v>
      </c>
      <c r="O189" s="77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1" t="s">
        <v>181</v>
      </c>
      <c r="AT189" s="191" t="s">
        <v>176</v>
      </c>
      <c r="AU189" s="191" t="s">
        <v>81</v>
      </c>
      <c r="AY189" s="19" t="s">
        <v>174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81</v>
      </c>
      <c r="BK189" s="192">
        <f>ROUND(I189*H189,2)</f>
        <v>0</v>
      </c>
      <c r="BL189" s="19" t="s">
        <v>181</v>
      </c>
      <c r="BM189" s="191" t="s">
        <v>557</v>
      </c>
    </row>
    <row r="190" s="2" customFormat="1">
      <c r="A190" s="38"/>
      <c r="B190" s="39"/>
      <c r="C190" s="38"/>
      <c r="D190" s="193" t="s">
        <v>183</v>
      </c>
      <c r="E190" s="38"/>
      <c r="F190" s="194" t="s">
        <v>1374</v>
      </c>
      <c r="G190" s="38"/>
      <c r="H190" s="38"/>
      <c r="I190" s="195"/>
      <c r="J190" s="38"/>
      <c r="K190" s="38"/>
      <c r="L190" s="39"/>
      <c r="M190" s="196"/>
      <c r="N190" s="197"/>
      <c r="O190" s="77"/>
      <c r="P190" s="77"/>
      <c r="Q190" s="77"/>
      <c r="R190" s="77"/>
      <c r="S190" s="77"/>
      <c r="T190" s="7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9" t="s">
        <v>183</v>
      </c>
      <c r="AU190" s="19" t="s">
        <v>81</v>
      </c>
    </row>
    <row r="191" s="2" customFormat="1" ht="16.5" customHeight="1">
      <c r="A191" s="38"/>
      <c r="B191" s="179"/>
      <c r="C191" s="180" t="s">
        <v>374</v>
      </c>
      <c r="D191" s="180" t="s">
        <v>176</v>
      </c>
      <c r="E191" s="181" t="s">
        <v>1476</v>
      </c>
      <c r="F191" s="182" t="s">
        <v>1376</v>
      </c>
      <c r="G191" s="183" t="s">
        <v>214</v>
      </c>
      <c r="H191" s="184">
        <v>4558</v>
      </c>
      <c r="I191" s="185"/>
      <c r="J191" s="186">
        <f>ROUND(I191*H191,2)</f>
        <v>0</v>
      </c>
      <c r="K191" s="182" t="s">
        <v>1</v>
      </c>
      <c r="L191" s="39"/>
      <c r="M191" s="187" t="s">
        <v>1</v>
      </c>
      <c r="N191" s="188" t="s">
        <v>38</v>
      </c>
      <c r="O191" s="77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181</v>
      </c>
      <c r="AT191" s="191" t="s">
        <v>176</v>
      </c>
      <c r="AU191" s="191" t="s">
        <v>81</v>
      </c>
      <c r="AY191" s="19" t="s">
        <v>174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81</v>
      </c>
      <c r="BK191" s="192">
        <f>ROUND(I191*H191,2)</f>
        <v>0</v>
      </c>
      <c r="BL191" s="19" t="s">
        <v>181</v>
      </c>
      <c r="BM191" s="191" t="s">
        <v>567</v>
      </c>
    </row>
    <row r="192" s="2" customFormat="1">
      <c r="A192" s="38"/>
      <c r="B192" s="39"/>
      <c r="C192" s="38"/>
      <c r="D192" s="193" t="s">
        <v>183</v>
      </c>
      <c r="E192" s="38"/>
      <c r="F192" s="194" t="s">
        <v>1376</v>
      </c>
      <c r="G192" s="38"/>
      <c r="H192" s="38"/>
      <c r="I192" s="195"/>
      <c r="J192" s="38"/>
      <c r="K192" s="38"/>
      <c r="L192" s="39"/>
      <c r="M192" s="196"/>
      <c r="N192" s="197"/>
      <c r="O192" s="77"/>
      <c r="P192" s="77"/>
      <c r="Q192" s="77"/>
      <c r="R192" s="77"/>
      <c r="S192" s="77"/>
      <c r="T192" s="7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9" t="s">
        <v>183</v>
      </c>
      <c r="AU192" s="19" t="s">
        <v>81</v>
      </c>
    </row>
    <row r="193" s="2" customFormat="1" ht="16.5" customHeight="1">
      <c r="A193" s="38"/>
      <c r="B193" s="179"/>
      <c r="C193" s="180" t="s">
        <v>382</v>
      </c>
      <c r="D193" s="180" t="s">
        <v>176</v>
      </c>
      <c r="E193" s="181" t="s">
        <v>1477</v>
      </c>
      <c r="F193" s="182" t="s">
        <v>1378</v>
      </c>
      <c r="G193" s="183" t="s">
        <v>214</v>
      </c>
      <c r="H193" s="184">
        <v>890</v>
      </c>
      <c r="I193" s="185"/>
      <c r="J193" s="186">
        <f>ROUND(I193*H193,2)</f>
        <v>0</v>
      </c>
      <c r="K193" s="182" t="s">
        <v>1</v>
      </c>
      <c r="L193" s="39"/>
      <c r="M193" s="187" t="s">
        <v>1</v>
      </c>
      <c r="N193" s="188" t="s">
        <v>38</v>
      </c>
      <c r="O193" s="77"/>
      <c r="P193" s="189">
        <f>O193*H193</f>
        <v>0</v>
      </c>
      <c r="Q193" s="189">
        <v>0</v>
      </c>
      <c r="R193" s="189">
        <f>Q193*H193</f>
        <v>0</v>
      </c>
      <c r="S193" s="189">
        <v>0</v>
      </c>
      <c r="T193" s="19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1" t="s">
        <v>181</v>
      </c>
      <c r="AT193" s="191" t="s">
        <v>176</v>
      </c>
      <c r="AU193" s="191" t="s">
        <v>81</v>
      </c>
      <c r="AY193" s="19" t="s">
        <v>174</v>
      </c>
      <c r="BE193" s="192">
        <f>IF(N193="základní",J193,0)</f>
        <v>0</v>
      </c>
      <c r="BF193" s="192">
        <f>IF(N193="snížená",J193,0)</f>
        <v>0</v>
      </c>
      <c r="BG193" s="192">
        <f>IF(N193="zákl. přenesená",J193,0)</f>
        <v>0</v>
      </c>
      <c r="BH193" s="192">
        <f>IF(N193="sníž. přenesená",J193,0)</f>
        <v>0</v>
      </c>
      <c r="BI193" s="192">
        <f>IF(N193="nulová",J193,0)</f>
        <v>0</v>
      </c>
      <c r="BJ193" s="19" t="s">
        <v>81</v>
      </c>
      <c r="BK193" s="192">
        <f>ROUND(I193*H193,2)</f>
        <v>0</v>
      </c>
      <c r="BL193" s="19" t="s">
        <v>181</v>
      </c>
      <c r="BM193" s="191" t="s">
        <v>578</v>
      </c>
    </row>
    <row r="194" s="2" customFormat="1">
      <c r="A194" s="38"/>
      <c r="B194" s="39"/>
      <c r="C194" s="38"/>
      <c r="D194" s="193" t="s">
        <v>183</v>
      </c>
      <c r="E194" s="38"/>
      <c r="F194" s="194" t="s">
        <v>1378</v>
      </c>
      <c r="G194" s="38"/>
      <c r="H194" s="38"/>
      <c r="I194" s="195"/>
      <c r="J194" s="38"/>
      <c r="K194" s="38"/>
      <c r="L194" s="39"/>
      <c r="M194" s="196"/>
      <c r="N194" s="197"/>
      <c r="O194" s="77"/>
      <c r="P194" s="77"/>
      <c r="Q194" s="77"/>
      <c r="R194" s="77"/>
      <c r="S194" s="77"/>
      <c r="T194" s="7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9" t="s">
        <v>183</v>
      </c>
      <c r="AU194" s="19" t="s">
        <v>81</v>
      </c>
    </row>
    <row r="195" s="2" customFormat="1" ht="16.5" customHeight="1">
      <c r="A195" s="38"/>
      <c r="B195" s="179"/>
      <c r="C195" s="180" t="s">
        <v>387</v>
      </c>
      <c r="D195" s="180" t="s">
        <v>176</v>
      </c>
      <c r="E195" s="181" t="s">
        <v>1478</v>
      </c>
      <c r="F195" s="182" t="s">
        <v>1380</v>
      </c>
      <c r="G195" s="183" t="s">
        <v>214</v>
      </c>
      <c r="H195" s="184">
        <v>2175</v>
      </c>
      <c r="I195" s="185"/>
      <c r="J195" s="186">
        <f>ROUND(I195*H195,2)</f>
        <v>0</v>
      </c>
      <c r="K195" s="182" t="s">
        <v>1</v>
      </c>
      <c r="L195" s="39"/>
      <c r="M195" s="187" t="s">
        <v>1</v>
      </c>
      <c r="N195" s="188" t="s">
        <v>38</v>
      </c>
      <c r="O195" s="77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1" t="s">
        <v>181</v>
      </c>
      <c r="AT195" s="191" t="s">
        <v>176</v>
      </c>
      <c r="AU195" s="191" t="s">
        <v>81</v>
      </c>
      <c r="AY195" s="19" t="s">
        <v>174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81</v>
      </c>
      <c r="BK195" s="192">
        <f>ROUND(I195*H195,2)</f>
        <v>0</v>
      </c>
      <c r="BL195" s="19" t="s">
        <v>181</v>
      </c>
      <c r="BM195" s="191" t="s">
        <v>589</v>
      </c>
    </row>
    <row r="196" s="2" customFormat="1">
      <c r="A196" s="38"/>
      <c r="B196" s="39"/>
      <c r="C196" s="38"/>
      <c r="D196" s="193" t="s">
        <v>183</v>
      </c>
      <c r="E196" s="38"/>
      <c r="F196" s="194" t="s">
        <v>1380</v>
      </c>
      <c r="G196" s="38"/>
      <c r="H196" s="38"/>
      <c r="I196" s="195"/>
      <c r="J196" s="38"/>
      <c r="K196" s="38"/>
      <c r="L196" s="39"/>
      <c r="M196" s="196"/>
      <c r="N196" s="197"/>
      <c r="O196" s="77"/>
      <c r="P196" s="77"/>
      <c r="Q196" s="77"/>
      <c r="R196" s="77"/>
      <c r="S196" s="77"/>
      <c r="T196" s="7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9" t="s">
        <v>183</v>
      </c>
      <c r="AU196" s="19" t="s">
        <v>81</v>
      </c>
    </row>
    <row r="197" s="2" customFormat="1" ht="16.5" customHeight="1">
      <c r="A197" s="38"/>
      <c r="B197" s="179"/>
      <c r="C197" s="180" t="s">
        <v>392</v>
      </c>
      <c r="D197" s="180" t="s">
        <v>176</v>
      </c>
      <c r="E197" s="181" t="s">
        <v>1479</v>
      </c>
      <c r="F197" s="182" t="s">
        <v>1382</v>
      </c>
      <c r="G197" s="183" t="s">
        <v>214</v>
      </c>
      <c r="H197" s="184">
        <v>1240</v>
      </c>
      <c r="I197" s="185"/>
      <c r="J197" s="186">
        <f>ROUND(I197*H197,2)</f>
        <v>0</v>
      </c>
      <c r="K197" s="182" t="s">
        <v>1</v>
      </c>
      <c r="L197" s="39"/>
      <c r="M197" s="187" t="s">
        <v>1</v>
      </c>
      <c r="N197" s="188" t="s">
        <v>38</v>
      </c>
      <c r="O197" s="77"/>
      <c r="P197" s="189">
        <f>O197*H197</f>
        <v>0</v>
      </c>
      <c r="Q197" s="189">
        <v>0</v>
      </c>
      <c r="R197" s="189">
        <f>Q197*H197</f>
        <v>0</v>
      </c>
      <c r="S197" s="189">
        <v>0</v>
      </c>
      <c r="T197" s="19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1" t="s">
        <v>181</v>
      </c>
      <c r="AT197" s="191" t="s">
        <v>176</v>
      </c>
      <c r="AU197" s="191" t="s">
        <v>81</v>
      </c>
      <c r="AY197" s="19" t="s">
        <v>174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9" t="s">
        <v>81</v>
      </c>
      <c r="BK197" s="192">
        <f>ROUND(I197*H197,2)</f>
        <v>0</v>
      </c>
      <c r="BL197" s="19" t="s">
        <v>181</v>
      </c>
      <c r="BM197" s="191" t="s">
        <v>602</v>
      </c>
    </row>
    <row r="198" s="2" customFormat="1">
      <c r="A198" s="38"/>
      <c r="B198" s="39"/>
      <c r="C198" s="38"/>
      <c r="D198" s="193" t="s">
        <v>183</v>
      </c>
      <c r="E198" s="38"/>
      <c r="F198" s="194" t="s">
        <v>1382</v>
      </c>
      <c r="G198" s="38"/>
      <c r="H198" s="38"/>
      <c r="I198" s="195"/>
      <c r="J198" s="38"/>
      <c r="K198" s="38"/>
      <c r="L198" s="39"/>
      <c r="M198" s="196"/>
      <c r="N198" s="197"/>
      <c r="O198" s="77"/>
      <c r="P198" s="77"/>
      <c r="Q198" s="77"/>
      <c r="R198" s="77"/>
      <c r="S198" s="77"/>
      <c r="T198" s="7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183</v>
      </c>
      <c r="AU198" s="19" t="s">
        <v>81</v>
      </c>
    </row>
    <row r="199" s="2" customFormat="1" ht="16.5" customHeight="1">
      <c r="A199" s="38"/>
      <c r="B199" s="179"/>
      <c r="C199" s="180" t="s">
        <v>397</v>
      </c>
      <c r="D199" s="180" t="s">
        <v>176</v>
      </c>
      <c r="E199" s="181" t="s">
        <v>1480</v>
      </c>
      <c r="F199" s="182" t="s">
        <v>1384</v>
      </c>
      <c r="G199" s="183" t="s">
        <v>214</v>
      </c>
      <c r="H199" s="184">
        <v>30</v>
      </c>
      <c r="I199" s="185"/>
      <c r="J199" s="186">
        <f>ROUND(I199*H199,2)</f>
        <v>0</v>
      </c>
      <c r="K199" s="182" t="s">
        <v>1</v>
      </c>
      <c r="L199" s="39"/>
      <c r="M199" s="187" t="s">
        <v>1</v>
      </c>
      <c r="N199" s="188" t="s">
        <v>38</v>
      </c>
      <c r="O199" s="77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1" t="s">
        <v>181</v>
      </c>
      <c r="AT199" s="191" t="s">
        <v>176</v>
      </c>
      <c r="AU199" s="191" t="s">
        <v>81</v>
      </c>
      <c r="AY199" s="19" t="s">
        <v>174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81</v>
      </c>
      <c r="BK199" s="192">
        <f>ROUND(I199*H199,2)</f>
        <v>0</v>
      </c>
      <c r="BL199" s="19" t="s">
        <v>181</v>
      </c>
      <c r="BM199" s="191" t="s">
        <v>610</v>
      </c>
    </row>
    <row r="200" s="2" customFormat="1">
      <c r="A200" s="38"/>
      <c r="B200" s="39"/>
      <c r="C200" s="38"/>
      <c r="D200" s="193" t="s">
        <v>183</v>
      </c>
      <c r="E200" s="38"/>
      <c r="F200" s="194" t="s">
        <v>1384</v>
      </c>
      <c r="G200" s="38"/>
      <c r="H200" s="38"/>
      <c r="I200" s="195"/>
      <c r="J200" s="38"/>
      <c r="K200" s="38"/>
      <c r="L200" s="39"/>
      <c r="M200" s="196"/>
      <c r="N200" s="197"/>
      <c r="O200" s="77"/>
      <c r="P200" s="77"/>
      <c r="Q200" s="77"/>
      <c r="R200" s="77"/>
      <c r="S200" s="77"/>
      <c r="T200" s="7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9" t="s">
        <v>183</v>
      </c>
      <c r="AU200" s="19" t="s">
        <v>81</v>
      </c>
    </row>
    <row r="201" s="2" customFormat="1" ht="16.5" customHeight="1">
      <c r="A201" s="38"/>
      <c r="B201" s="179"/>
      <c r="C201" s="180" t="s">
        <v>402</v>
      </c>
      <c r="D201" s="180" t="s">
        <v>176</v>
      </c>
      <c r="E201" s="181" t="s">
        <v>1481</v>
      </c>
      <c r="F201" s="182" t="s">
        <v>1386</v>
      </c>
      <c r="G201" s="183" t="s">
        <v>214</v>
      </c>
      <c r="H201" s="184">
        <v>190</v>
      </c>
      <c r="I201" s="185"/>
      <c r="J201" s="186">
        <f>ROUND(I201*H201,2)</f>
        <v>0</v>
      </c>
      <c r="K201" s="182" t="s">
        <v>1</v>
      </c>
      <c r="L201" s="39"/>
      <c r="M201" s="187" t="s">
        <v>1</v>
      </c>
      <c r="N201" s="188" t="s">
        <v>38</v>
      </c>
      <c r="O201" s="77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1" t="s">
        <v>181</v>
      </c>
      <c r="AT201" s="191" t="s">
        <v>176</v>
      </c>
      <c r="AU201" s="191" t="s">
        <v>81</v>
      </c>
      <c r="AY201" s="19" t="s">
        <v>174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81</v>
      </c>
      <c r="BK201" s="192">
        <f>ROUND(I201*H201,2)</f>
        <v>0</v>
      </c>
      <c r="BL201" s="19" t="s">
        <v>181</v>
      </c>
      <c r="BM201" s="191" t="s">
        <v>620</v>
      </c>
    </row>
    <row r="202" s="2" customFormat="1">
      <c r="A202" s="38"/>
      <c r="B202" s="39"/>
      <c r="C202" s="38"/>
      <c r="D202" s="193" t="s">
        <v>183</v>
      </c>
      <c r="E202" s="38"/>
      <c r="F202" s="194" t="s">
        <v>1386</v>
      </c>
      <c r="G202" s="38"/>
      <c r="H202" s="38"/>
      <c r="I202" s="195"/>
      <c r="J202" s="38"/>
      <c r="K202" s="38"/>
      <c r="L202" s="39"/>
      <c r="M202" s="196"/>
      <c r="N202" s="197"/>
      <c r="O202" s="77"/>
      <c r="P202" s="77"/>
      <c r="Q202" s="77"/>
      <c r="R202" s="77"/>
      <c r="S202" s="77"/>
      <c r="T202" s="7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9" t="s">
        <v>183</v>
      </c>
      <c r="AU202" s="19" t="s">
        <v>81</v>
      </c>
    </row>
    <row r="203" s="2" customFormat="1" ht="16.5" customHeight="1">
      <c r="A203" s="38"/>
      <c r="B203" s="179"/>
      <c r="C203" s="180" t="s">
        <v>411</v>
      </c>
      <c r="D203" s="180" t="s">
        <v>176</v>
      </c>
      <c r="E203" s="181" t="s">
        <v>1482</v>
      </c>
      <c r="F203" s="182" t="s">
        <v>1388</v>
      </c>
      <c r="G203" s="183" t="s">
        <v>214</v>
      </c>
      <c r="H203" s="184">
        <v>60</v>
      </c>
      <c r="I203" s="185"/>
      <c r="J203" s="186">
        <f>ROUND(I203*H203,2)</f>
        <v>0</v>
      </c>
      <c r="K203" s="182" t="s">
        <v>1</v>
      </c>
      <c r="L203" s="39"/>
      <c r="M203" s="187" t="s">
        <v>1</v>
      </c>
      <c r="N203" s="188" t="s">
        <v>38</v>
      </c>
      <c r="O203" s="77"/>
      <c r="P203" s="189">
        <f>O203*H203</f>
        <v>0</v>
      </c>
      <c r="Q203" s="189">
        <v>0</v>
      </c>
      <c r="R203" s="189">
        <f>Q203*H203</f>
        <v>0</v>
      </c>
      <c r="S203" s="189">
        <v>0</v>
      </c>
      <c r="T203" s="19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1" t="s">
        <v>181</v>
      </c>
      <c r="AT203" s="191" t="s">
        <v>176</v>
      </c>
      <c r="AU203" s="191" t="s">
        <v>81</v>
      </c>
      <c r="AY203" s="19" t="s">
        <v>174</v>
      </c>
      <c r="BE203" s="192">
        <f>IF(N203="základní",J203,0)</f>
        <v>0</v>
      </c>
      <c r="BF203" s="192">
        <f>IF(N203="snížená",J203,0)</f>
        <v>0</v>
      </c>
      <c r="BG203" s="192">
        <f>IF(N203="zákl. přenesená",J203,0)</f>
        <v>0</v>
      </c>
      <c r="BH203" s="192">
        <f>IF(N203="sníž. přenesená",J203,0)</f>
        <v>0</v>
      </c>
      <c r="BI203" s="192">
        <f>IF(N203="nulová",J203,0)</f>
        <v>0</v>
      </c>
      <c r="BJ203" s="19" t="s">
        <v>81</v>
      </c>
      <c r="BK203" s="192">
        <f>ROUND(I203*H203,2)</f>
        <v>0</v>
      </c>
      <c r="BL203" s="19" t="s">
        <v>181</v>
      </c>
      <c r="BM203" s="191" t="s">
        <v>630</v>
      </c>
    </row>
    <row r="204" s="2" customFormat="1">
      <c r="A204" s="38"/>
      <c r="B204" s="39"/>
      <c r="C204" s="38"/>
      <c r="D204" s="193" t="s">
        <v>183</v>
      </c>
      <c r="E204" s="38"/>
      <c r="F204" s="194" t="s">
        <v>1388</v>
      </c>
      <c r="G204" s="38"/>
      <c r="H204" s="38"/>
      <c r="I204" s="195"/>
      <c r="J204" s="38"/>
      <c r="K204" s="38"/>
      <c r="L204" s="39"/>
      <c r="M204" s="196"/>
      <c r="N204" s="197"/>
      <c r="O204" s="77"/>
      <c r="P204" s="77"/>
      <c r="Q204" s="77"/>
      <c r="R204" s="77"/>
      <c r="S204" s="77"/>
      <c r="T204" s="7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9" t="s">
        <v>183</v>
      </c>
      <c r="AU204" s="19" t="s">
        <v>81</v>
      </c>
    </row>
    <row r="205" s="2" customFormat="1" ht="16.5" customHeight="1">
      <c r="A205" s="38"/>
      <c r="B205" s="179"/>
      <c r="C205" s="180" t="s">
        <v>418</v>
      </c>
      <c r="D205" s="180" t="s">
        <v>176</v>
      </c>
      <c r="E205" s="181" t="s">
        <v>1483</v>
      </c>
      <c r="F205" s="182" t="s">
        <v>1390</v>
      </c>
      <c r="G205" s="183" t="s">
        <v>214</v>
      </c>
      <c r="H205" s="184">
        <v>514</v>
      </c>
      <c r="I205" s="185"/>
      <c r="J205" s="186">
        <f>ROUND(I205*H205,2)</f>
        <v>0</v>
      </c>
      <c r="K205" s="182" t="s">
        <v>1</v>
      </c>
      <c r="L205" s="39"/>
      <c r="M205" s="187" t="s">
        <v>1</v>
      </c>
      <c r="N205" s="188" t="s">
        <v>38</v>
      </c>
      <c r="O205" s="77"/>
      <c r="P205" s="189">
        <f>O205*H205</f>
        <v>0</v>
      </c>
      <c r="Q205" s="189">
        <v>0</v>
      </c>
      <c r="R205" s="189">
        <f>Q205*H205</f>
        <v>0</v>
      </c>
      <c r="S205" s="189">
        <v>0</v>
      </c>
      <c r="T205" s="19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1" t="s">
        <v>181</v>
      </c>
      <c r="AT205" s="191" t="s">
        <v>176</v>
      </c>
      <c r="AU205" s="191" t="s">
        <v>81</v>
      </c>
      <c r="AY205" s="19" t="s">
        <v>174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81</v>
      </c>
      <c r="BK205" s="192">
        <f>ROUND(I205*H205,2)</f>
        <v>0</v>
      </c>
      <c r="BL205" s="19" t="s">
        <v>181</v>
      </c>
      <c r="BM205" s="191" t="s">
        <v>640</v>
      </c>
    </row>
    <row r="206" s="2" customFormat="1">
      <c r="A206" s="38"/>
      <c r="B206" s="39"/>
      <c r="C206" s="38"/>
      <c r="D206" s="193" t="s">
        <v>183</v>
      </c>
      <c r="E206" s="38"/>
      <c r="F206" s="194" t="s">
        <v>1390</v>
      </c>
      <c r="G206" s="38"/>
      <c r="H206" s="38"/>
      <c r="I206" s="195"/>
      <c r="J206" s="38"/>
      <c r="K206" s="38"/>
      <c r="L206" s="39"/>
      <c r="M206" s="196"/>
      <c r="N206" s="197"/>
      <c r="O206" s="77"/>
      <c r="P206" s="77"/>
      <c r="Q206" s="77"/>
      <c r="R206" s="77"/>
      <c r="S206" s="77"/>
      <c r="T206" s="7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9" t="s">
        <v>183</v>
      </c>
      <c r="AU206" s="19" t="s">
        <v>81</v>
      </c>
    </row>
    <row r="207" s="2" customFormat="1" ht="16.5" customHeight="1">
      <c r="A207" s="38"/>
      <c r="B207" s="179"/>
      <c r="C207" s="180" t="s">
        <v>427</v>
      </c>
      <c r="D207" s="180" t="s">
        <v>176</v>
      </c>
      <c r="E207" s="181" t="s">
        <v>1484</v>
      </c>
      <c r="F207" s="182" t="s">
        <v>1392</v>
      </c>
      <c r="G207" s="183" t="s">
        <v>214</v>
      </c>
      <c r="H207" s="184">
        <v>220</v>
      </c>
      <c r="I207" s="185"/>
      <c r="J207" s="186">
        <f>ROUND(I207*H207,2)</f>
        <v>0</v>
      </c>
      <c r="K207" s="182" t="s">
        <v>1</v>
      </c>
      <c r="L207" s="39"/>
      <c r="M207" s="187" t="s">
        <v>1</v>
      </c>
      <c r="N207" s="188" t="s">
        <v>38</v>
      </c>
      <c r="O207" s="77"/>
      <c r="P207" s="189">
        <f>O207*H207</f>
        <v>0</v>
      </c>
      <c r="Q207" s="189">
        <v>0</v>
      </c>
      <c r="R207" s="189">
        <f>Q207*H207</f>
        <v>0</v>
      </c>
      <c r="S207" s="189">
        <v>0</v>
      </c>
      <c r="T207" s="19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1" t="s">
        <v>181</v>
      </c>
      <c r="AT207" s="191" t="s">
        <v>176</v>
      </c>
      <c r="AU207" s="191" t="s">
        <v>81</v>
      </c>
      <c r="AY207" s="19" t="s">
        <v>174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81</v>
      </c>
      <c r="BK207" s="192">
        <f>ROUND(I207*H207,2)</f>
        <v>0</v>
      </c>
      <c r="BL207" s="19" t="s">
        <v>181</v>
      </c>
      <c r="BM207" s="191" t="s">
        <v>650</v>
      </c>
    </row>
    <row r="208" s="2" customFormat="1">
      <c r="A208" s="38"/>
      <c r="B208" s="39"/>
      <c r="C208" s="38"/>
      <c r="D208" s="193" t="s">
        <v>183</v>
      </c>
      <c r="E208" s="38"/>
      <c r="F208" s="194" t="s">
        <v>1392</v>
      </c>
      <c r="G208" s="38"/>
      <c r="H208" s="38"/>
      <c r="I208" s="195"/>
      <c r="J208" s="38"/>
      <c r="K208" s="38"/>
      <c r="L208" s="39"/>
      <c r="M208" s="196"/>
      <c r="N208" s="197"/>
      <c r="O208" s="77"/>
      <c r="P208" s="77"/>
      <c r="Q208" s="77"/>
      <c r="R208" s="77"/>
      <c r="S208" s="77"/>
      <c r="T208" s="7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9" t="s">
        <v>183</v>
      </c>
      <c r="AU208" s="19" t="s">
        <v>81</v>
      </c>
    </row>
    <row r="209" s="12" customFormat="1" ht="25.92" customHeight="1">
      <c r="A209" s="12"/>
      <c r="B209" s="166"/>
      <c r="C209" s="12"/>
      <c r="D209" s="167" t="s">
        <v>72</v>
      </c>
      <c r="E209" s="168" t="s">
        <v>1393</v>
      </c>
      <c r="F209" s="168" t="s">
        <v>1394</v>
      </c>
      <c r="G209" s="12"/>
      <c r="H209" s="12"/>
      <c r="I209" s="169"/>
      <c r="J209" s="170">
        <f>BK209</f>
        <v>0</v>
      </c>
      <c r="K209" s="12"/>
      <c r="L209" s="166"/>
      <c r="M209" s="171"/>
      <c r="N209" s="172"/>
      <c r="O209" s="172"/>
      <c r="P209" s="173">
        <f>SUM(P210:P219)</f>
        <v>0</v>
      </c>
      <c r="Q209" s="172"/>
      <c r="R209" s="173">
        <f>SUM(R210:R219)</f>
        <v>0</v>
      </c>
      <c r="S209" s="172"/>
      <c r="T209" s="174">
        <f>SUM(T210:T219)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7" t="s">
        <v>81</v>
      </c>
      <c r="AT209" s="175" t="s">
        <v>72</v>
      </c>
      <c r="AU209" s="175" t="s">
        <v>73</v>
      </c>
      <c r="AY209" s="167" t="s">
        <v>174</v>
      </c>
      <c r="BK209" s="176">
        <f>SUM(BK210:BK219)</f>
        <v>0</v>
      </c>
    </row>
    <row r="210" s="2" customFormat="1" ht="21.75" customHeight="1">
      <c r="A210" s="38"/>
      <c r="B210" s="179"/>
      <c r="C210" s="180" t="s">
        <v>434</v>
      </c>
      <c r="D210" s="180" t="s">
        <v>176</v>
      </c>
      <c r="E210" s="181" t="s">
        <v>1485</v>
      </c>
      <c r="F210" s="182" t="s">
        <v>1396</v>
      </c>
      <c r="G210" s="183" t="s">
        <v>214</v>
      </c>
      <c r="H210" s="184">
        <v>668</v>
      </c>
      <c r="I210" s="185"/>
      <c r="J210" s="186">
        <f>ROUND(I210*H210,2)</f>
        <v>0</v>
      </c>
      <c r="K210" s="182" t="s">
        <v>1</v>
      </c>
      <c r="L210" s="39"/>
      <c r="M210" s="187" t="s">
        <v>1</v>
      </c>
      <c r="N210" s="188" t="s">
        <v>38</v>
      </c>
      <c r="O210" s="77"/>
      <c r="P210" s="189">
        <f>O210*H210</f>
        <v>0</v>
      </c>
      <c r="Q210" s="189">
        <v>0</v>
      </c>
      <c r="R210" s="189">
        <f>Q210*H210</f>
        <v>0</v>
      </c>
      <c r="S210" s="189">
        <v>0</v>
      </c>
      <c r="T210" s="19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1" t="s">
        <v>181</v>
      </c>
      <c r="AT210" s="191" t="s">
        <v>176</v>
      </c>
      <c r="AU210" s="191" t="s">
        <v>81</v>
      </c>
      <c r="AY210" s="19" t="s">
        <v>174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81</v>
      </c>
      <c r="BK210" s="192">
        <f>ROUND(I210*H210,2)</f>
        <v>0</v>
      </c>
      <c r="BL210" s="19" t="s">
        <v>181</v>
      </c>
      <c r="BM210" s="191" t="s">
        <v>660</v>
      </c>
    </row>
    <row r="211" s="2" customFormat="1">
      <c r="A211" s="38"/>
      <c r="B211" s="39"/>
      <c r="C211" s="38"/>
      <c r="D211" s="193" t="s">
        <v>183</v>
      </c>
      <c r="E211" s="38"/>
      <c r="F211" s="194" t="s">
        <v>1396</v>
      </c>
      <c r="G211" s="38"/>
      <c r="H211" s="38"/>
      <c r="I211" s="195"/>
      <c r="J211" s="38"/>
      <c r="K211" s="38"/>
      <c r="L211" s="39"/>
      <c r="M211" s="196"/>
      <c r="N211" s="197"/>
      <c r="O211" s="77"/>
      <c r="P211" s="77"/>
      <c r="Q211" s="77"/>
      <c r="R211" s="77"/>
      <c r="S211" s="77"/>
      <c r="T211" s="7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9" t="s">
        <v>183</v>
      </c>
      <c r="AU211" s="19" t="s">
        <v>81</v>
      </c>
    </row>
    <row r="212" s="2" customFormat="1" ht="16.5" customHeight="1">
      <c r="A212" s="38"/>
      <c r="B212" s="179"/>
      <c r="C212" s="180" t="s">
        <v>440</v>
      </c>
      <c r="D212" s="180" t="s">
        <v>176</v>
      </c>
      <c r="E212" s="181" t="s">
        <v>1486</v>
      </c>
      <c r="F212" s="182" t="s">
        <v>1398</v>
      </c>
      <c r="G212" s="183" t="s">
        <v>513</v>
      </c>
      <c r="H212" s="184">
        <v>5</v>
      </c>
      <c r="I212" s="185"/>
      <c r="J212" s="186">
        <f>ROUND(I212*H212,2)</f>
        <v>0</v>
      </c>
      <c r="K212" s="182" t="s">
        <v>1</v>
      </c>
      <c r="L212" s="39"/>
      <c r="M212" s="187" t="s">
        <v>1</v>
      </c>
      <c r="N212" s="188" t="s">
        <v>38</v>
      </c>
      <c r="O212" s="77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1" t="s">
        <v>181</v>
      </c>
      <c r="AT212" s="191" t="s">
        <v>176</v>
      </c>
      <c r="AU212" s="191" t="s">
        <v>81</v>
      </c>
      <c r="AY212" s="19" t="s">
        <v>174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81</v>
      </c>
      <c r="BK212" s="192">
        <f>ROUND(I212*H212,2)</f>
        <v>0</v>
      </c>
      <c r="BL212" s="19" t="s">
        <v>181</v>
      </c>
      <c r="BM212" s="191" t="s">
        <v>672</v>
      </c>
    </row>
    <row r="213" s="2" customFormat="1">
      <c r="A213" s="38"/>
      <c r="B213" s="39"/>
      <c r="C213" s="38"/>
      <c r="D213" s="193" t="s">
        <v>183</v>
      </c>
      <c r="E213" s="38"/>
      <c r="F213" s="194" t="s">
        <v>1398</v>
      </c>
      <c r="G213" s="38"/>
      <c r="H213" s="38"/>
      <c r="I213" s="195"/>
      <c r="J213" s="38"/>
      <c r="K213" s="38"/>
      <c r="L213" s="39"/>
      <c r="M213" s="196"/>
      <c r="N213" s="197"/>
      <c r="O213" s="77"/>
      <c r="P213" s="77"/>
      <c r="Q213" s="77"/>
      <c r="R213" s="77"/>
      <c r="S213" s="77"/>
      <c r="T213" s="7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9" t="s">
        <v>183</v>
      </c>
      <c r="AU213" s="19" t="s">
        <v>81</v>
      </c>
    </row>
    <row r="214" s="2" customFormat="1" ht="16.5" customHeight="1">
      <c r="A214" s="38"/>
      <c r="B214" s="179"/>
      <c r="C214" s="180" t="s">
        <v>445</v>
      </c>
      <c r="D214" s="180" t="s">
        <v>176</v>
      </c>
      <c r="E214" s="181" t="s">
        <v>1487</v>
      </c>
      <c r="F214" s="182" t="s">
        <v>1400</v>
      </c>
      <c r="G214" s="183" t="s">
        <v>214</v>
      </c>
      <c r="H214" s="184">
        <v>7661</v>
      </c>
      <c r="I214" s="185"/>
      <c r="J214" s="186">
        <f>ROUND(I214*H214,2)</f>
        <v>0</v>
      </c>
      <c r="K214" s="182" t="s">
        <v>1</v>
      </c>
      <c r="L214" s="39"/>
      <c r="M214" s="187" t="s">
        <v>1</v>
      </c>
      <c r="N214" s="188" t="s">
        <v>38</v>
      </c>
      <c r="O214" s="77"/>
      <c r="P214" s="189">
        <f>O214*H214</f>
        <v>0</v>
      </c>
      <c r="Q214" s="189">
        <v>0</v>
      </c>
      <c r="R214" s="189">
        <f>Q214*H214</f>
        <v>0</v>
      </c>
      <c r="S214" s="189">
        <v>0</v>
      </c>
      <c r="T214" s="19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1" t="s">
        <v>181</v>
      </c>
      <c r="AT214" s="191" t="s">
        <v>176</v>
      </c>
      <c r="AU214" s="191" t="s">
        <v>81</v>
      </c>
      <c r="AY214" s="19" t="s">
        <v>174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81</v>
      </c>
      <c r="BK214" s="192">
        <f>ROUND(I214*H214,2)</f>
        <v>0</v>
      </c>
      <c r="BL214" s="19" t="s">
        <v>181</v>
      </c>
      <c r="BM214" s="191" t="s">
        <v>683</v>
      </c>
    </row>
    <row r="215" s="2" customFormat="1">
      <c r="A215" s="38"/>
      <c r="B215" s="39"/>
      <c r="C215" s="38"/>
      <c r="D215" s="193" t="s">
        <v>183</v>
      </c>
      <c r="E215" s="38"/>
      <c r="F215" s="194" t="s">
        <v>1400</v>
      </c>
      <c r="G215" s="38"/>
      <c r="H215" s="38"/>
      <c r="I215" s="195"/>
      <c r="J215" s="38"/>
      <c r="K215" s="38"/>
      <c r="L215" s="39"/>
      <c r="M215" s="196"/>
      <c r="N215" s="197"/>
      <c r="O215" s="77"/>
      <c r="P215" s="77"/>
      <c r="Q215" s="77"/>
      <c r="R215" s="77"/>
      <c r="S215" s="77"/>
      <c r="T215" s="7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9" t="s">
        <v>183</v>
      </c>
      <c r="AU215" s="19" t="s">
        <v>81</v>
      </c>
    </row>
    <row r="216" s="2" customFormat="1" ht="16.5" customHeight="1">
      <c r="A216" s="38"/>
      <c r="B216" s="179"/>
      <c r="C216" s="180" t="s">
        <v>451</v>
      </c>
      <c r="D216" s="180" t="s">
        <v>176</v>
      </c>
      <c r="E216" s="181" t="s">
        <v>1488</v>
      </c>
      <c r="F216" s="182" t="s">
        <v>1402</v>
      </c>
      <c r="G216" s="183" t="s">
        <v>214</v>
      </c>
      <c r="H216" s="184">
        <v>534</v>
      </c>
      <c r="I216" s="185"/>
      <c r="J216" s="186">
        <f>ROUND(I216*H216,2)</f>
        <v>0</v>
      </c>
      <c r="K216" s="182" t="s">
        <v>1</v>
      </c>
      <c r="L216" s="39"/>
      <c r="M216" s="187" t="s">
        <v>1</v>
      </c>
      <c r="N216" s="188" t="s">
        <v>38</v>
      </c>
      <c r="O216" s="77"/>
      <c r="P216" s="189">
        <f>O216*H216</f>
        <v>0</v>
      </c>
      <c r="Q216" s="189">
        <v>0</v>
      </c>
      <c r="R216" s="189">
        <f>Q216*H216</f>
        <v>0</v>
      </c>
      <c r="S216" s="189">
        <v>0</v>
      </c>
      <c r="T216" s="19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1" t="s">
        <v>181</v>
      </c>
      <c r="AT216" s="191" t="s">
        <v>176</v>
      </c>
      <c r="AU216" s="191" t="s">
        <v>81</v>
      </c>
      <c r="AY216" s="19" t="s">
        <v>174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81</v>
      </c>
      <c r="BK216" s="192">
        <f>ROUND(I216*H216,2)</f>
        <v>0</v>
      </c>
      <c r="BL216" s="19" t="s">
        <v>181</v>
      </c>
      <c r="BM216" s="191" t="s">
        <v>699</v>
      </c>
    </row>
    <row r="217" s="2" customFormat="1">
      <c r="A217" s="38"/>
      <c r="B217" s="39"/>
      <c r="C217" s="38"/>
      <c r="D217" s="193" t="s">
        <v>183</v>
      </c>
      <c r="E217" s="38"/>
      <c r="F217" s="194" t="s">
        <v>1402</v>
      </c>
      <c r="G217" s="38"/>
      <c r="H217" s="38"/>
      <c r="I217" s="195"/>
      <c r="J217" s="38"/>
      <c r="K217" s="38"/>
      <c r="L217" s="39"/>
      <c r="M217" s="196"/>
      <c r="N217" s="197"/>
      <c r="O217" s="77"/>
      <c r="P217" s="77"/>
      <c r="Q217" s="77"/>
      <c r="R217" s="77"/>
      <c r="S217" s="77"/>
      <c r="T217" s="7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9" t="s">
        <v>183</v>
      </c>
      <c r="AU217" s="19" t="s">
        <v>81</v>
      </c>
    </row>
    <row r="218" s="2" customFormat="1" ht="24.15" customHeight="1">
      <c r="A218" s="38"/>
      <c r="B218" s="179"/>
      <c r="C218" s="180" t="s">
        <v>456</v>
      </c>
      <c r="D218" s="180" t="s">
        <v>176</v>
      </c>
      <c r="E218" s="181" t="s">
        <v>1489</v>
      </c>
      <c r="F218" s="182" t="s">
        <v>1404</v>
      </c>
      <c r="G218" s="183" t="s">
        <v>214</v>
      </c>
      <c r="H218" s="184">
        <v>5</v>
      </c>
      <c r="I218" s="185"/>
      <c r="J218" s="186">
        <f>ROUND(I218*H218,2)</f>
        <v>0</v>
      </c>
      <c r="K218" s="182" t="s">
        <v>1</v>
      </c>
      <c r="L218" s="39"/>
      <c r="M218" s="187" t="s">
        <v>1</v>
      </c>
      <c r="N218" s="188" t="s">
        <v>38</v>
      </c>
      <c r="O218" s="77"/>
      <c r="P218" s="189">
        <f>O218*H218</f>
        <v>0</v>
      </c>
      <c r="Q218" s="189">
        <v>0</v>
      </c>
      <c r="R218" s="189">
        <f>Q218*H218</f>
        <v>0</v>
      </c>
      <c r="S218" s="189">
        <v>0</v>
      </c>
      <c r="T218" s="19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1" t="s">
        <v>181</v>
      </c>
      <c r="AT218" s="191" t="s">
        <v>176</v>
      </c>
      <c r="AU218" s="191" t="s">
        <v>81</v>
      </c>
      <c r="AY218" s="19" t="s">
        <v>174</v>
      </c>
      <c r="BE218" s="192">
        <f>IF(N218="základní",J218,0)</f>
        <v>0</v>
      </c>
      <c r="BF218" s="192">
        <f>IF(N218="snížená",J218,0)</f>
        <v>0</v>
      </c>
      <c r="BG218" s="192">
        <f>IF(N218="zákl. přenesená",J218,0)</f>
        <v>0</v>
      </c>
      <c r="BH218" s="192">
        <f>IF(N218="sníž. přenesená",J218,0)</f>
        <v>0</v>
      </c>
      <c r="BI218" s="192">
        <f>IF(N218="nulová",J218,0)</f>
        <v>0</v>
      </c>
      <c r="BJ218" s="19" t="s">
        <v>81</v>
      </c>
      <c r="BK218" s="192">
        <f>ROUND(I218*H218,2)</f>
        <v>0</v>
      </c>
      <c r="BL218" s="19" t="s">
        <v>181</v>
      </c>
      <c r="BM218" s="191" t="s">
        <v>713</v>
      </c>
    </row>
    <row r="219" s="2" customFormat="1">
      <c r="A219" s="38"/>
      <c r="B219" s="39"/>
      <c r="C219" s="38"/>
      <c r="D219" s="193" t="s">
        <v>183</v>
      </c>
      <c r="E219" s="38"/>
      <c r="F219" s="194" t="s">
        <v>1404</v>
      </c>
      <c r="G219" s="38"/>
      <c r="H219" s="38"/>
      <c r="I219" s="195"/>
      <c r="J219" s="38"/>
      <c r="K219" s="38"/>
      <c r="L219" s="39"/>
      <c r="M219" s="196"/>
      <c r="N219" s="197"/>
      <c r="O219" s="77"/>
      <c r="P219" s="77"/>
      <c r="Q219" s="77"/>
      <c r="R219" s="77"/>
      <c r="S219" s="77"/>
      <c r="T219" s="7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9" t="s">
        <v>183</v>
      </c>
      <c r="AU219" s="19" t="s">
        <v>81</v>
      </c>
    </row>
    <row r="220" s="12" customFormat="1" ht="25.92" customHeight="1">
      <c r="A220" s="12"/>
      <c r="B220" s="166"/>
      <c r="C220" s="12"/>
      <c r="D220" s="167" t="s">
        <v>72</v>
      </c>
      <c r="E220" s="168" t="s">
        <v>1405</v>
      </c>
      <c r="F220" s="168" t="s">
        <v>1406</v>
      </c>
      <c r="G220" s="12"/>
      <c r="H220" s="12"/>
      <c r="I220" s="169"/>
      <c r="J220" s="170">
        <f>BK220</f>
        <v>0</v>
      </c>
      <c r="K220" s="12"/>
      <c r="L220" s="166"/>
      <c r="M220" s="171"/>
      <c r="N220" s="172"/>
      <c r="O220" s="172"/>
      <c r="P220" s="173">
        <f>SUM(P221:P246)</f>
        <v>0</v>
      </c>
      <c r="Q220" s="172"/>
      <c r="R220" s="173">
        <f>SUM(R221:R246)</f>
        <v>0</v>
      </c>
      <c r="S220" s="172"/>
      <c r="T220" s="174">
        <f>SUM(T221:T246)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7" t="s">
        <v>81</v>
      </c>
      <c r="AT220" s="175" t="s">
        <v>72</v>
      </c>
      <c r="AU220" s="175" t="s">
        <v>73</v>
      </c>
      <c r="AY220" s="167" t="s">
        <v>174</v>
      </c>
      <c r="BK220" s="176">
        <f>SUM(BK221:BK246)</f>
        <v>0</v>
      </c>
    </row>
    <row r="221" s="2" customFormat="1" ht="44.25" customHeight="1">
      <c r="A221" s="38"/>
      <c r="B221" s="179"/>
      <c r="C221" s="180" t="s">
        <v>462</v>
      </c>
      <c r="D221" s="180" t="s">
        <v>176</v>
      </c>
      <c r="E221" s="181" t="s">
        <v>1490</v>
      </c>
      <c r="F221" s="182" t="s">
        <v>1408</v>
      </c>
      <c r="G221" s="183" t="s">
        <v>1312</v>
      </c>
      <c r="H221" s="184">
        <v>1</v>
      </c>
      <c r="I221" s="185"/>
      <c r="J221" s="186">
        <f>ROUND(I221*H221,2)</f>
        <v>0</v>
      </c>
      <c r="K221" s="182" t="s">
        <v>1</v>
      </c>
      <c r="L221" s="39"/>
      <c r="M221" s="187" t="s">
        <v>1</v>
      </c>
      <c r="N221" s="188" t="s">
        <v>38</v>
      </c>
      <c r="O221" s="77"/>
      <c r="P221" s="189">
        <f>O221*H221</f>
        <v>0</v>
      </c>
      <c r="Q221" s="189">
        <v>0</v>
      </c>
      <c r="R221" s="189">
        <f>Q221*H221</f>
        <v>0</v>
      </c>
      <c r="S221" s="189">
        <v>0</v>
      </c>
      <c r="T221" s="19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1" t="s">
        <v>181</v>
      </c>
      <c r="AT221" s="191" t="s">
        <v>176</v>
      </c>
      <c r="AU221" s="191" t="s">
        <v>81</v>
      </c>
      <c r="AY221" s="19" t="s">
        <v>174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81</v>
      </c>
      <c r="BK221" s="192">
        <f>ROUND(I221*H221,2)</f>
        <v>0</v>
      </c>
      <c r="BL221" s="19" t="s">
        <v>181</v>
      </c>
      <c r="BM221" s="191" t="s">
        <v>725</v>
      </c>
    </row>
    <row r="222" s="2" customFormat="1">
      <c r="A222" s="38"/>
      <c r="B222" s="39"/>
      <c r="C222" s="38"/>
      <c r="D222" s="193" t="s">
        <v>183</v>
      </c>
      <c r="E222" s="38"/>
      <c r="F222" s="194" t="s">
        <v>1408</v>
      </c>
      <c r="G222" s="38"/>
      <c r="H222" s="38"/>
      <c r="I222" s="195"/>
      <c r="J222" s="38"/>
      <c r="K222" s="38"/>
      <c r="L222" s="39"/>
      <c r="M222" s="196"/>
      <c r="N222" s="197"/>
      <c r="O222" s="77"/>
      <c r="P222" s="77"/>
      <c r="Q222" s="77"/>
      <c r="R222" s="77"/>
      <c r="S222" s="77"/>
      <c r="T222" s="7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183</v>
      </c>
      <c r="AU222" s="19" t="s">
        <v>81</v>
      </c>
    </row>
    <row r="223" s="2" customFormat="1" ht="24.15" customHeight="1">
      <c r="A223" s="38"/>
      <c r="B223" s="179"/>
      <c r="C223" s="180" t="s">
        <v>468</v>
      </c>
      <c r="D223" s="180" t="s">
        <v>176</v>
      </c>
      <c r="E223" s="181" t="s">
        <v>1491</v>
      </c>
      <c r="F223" s="182" t="s">
        <v>1410</v>
      </c>
      <c r="G223" s="183" t="s">
        <v>1312</v>
      </c>
      <c r="H223" s="184">
        <v>15</v>
      </c>
      <c r="I223" s="185"/>
      <c r="J223" s="186">
        <f>ROUND(I223*H223,2)</f>
        <v>0</v>
      </c>
      <c r="K223" s="182" t="s">
        <v>1</v>
      </c>
      <c r="L223" s="39"/>
      <c r="M223" s="187" t="s">
        <v>1</v>
      </c>
      <c r="N223" s="188" t="s">
        <v>38</v>
      </c>
      <c r="O223" s="77"/>
      <c r="P223" s="189">
        <f>O223*H223</f>
        <v>0</v>
      </c>
      <c r="Q223" s="189">
        <v>0</v>
      </c>
      <c r="R223" s="189">
        <f>Q223*H223</f>
        <v>0</v>
      </c>
      <c r="S223" s="189">
        <v>0</v>
      </c>
      <c r="T223" s="19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1" t="s">
        <v>181</v>
      </c>
      <c r="AT223" s="191" t="s">
        <v>176</v>
      </c>
      <c r="AU223" s="191" t="s">
        <v>81</v>
      </c>
      <c r="AY223" s="19" t="s">
        <v>174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81</v>
      </c>
      <c r="BK223" s="192">
        <f>ROUND(I223*H223,2)</f>
        <v>0</v>
      </c>
      <c r="BL223" s="19" t="s">
        <v>181</v>
      </c>
      <c r="BM223" s="191" t="s">
        <v>735</v>
      </c>
    </row>
    <row r="224" s="2" customFormat="1">
      <c r="A224" s="38"/>
      <c r="B224" s="39"/>
      <c r="C224" s="38"/>
      <c r="D224" s="193" t="s">
        <v>183</v>
      </c>
      <c r="E224" s="38"/>
      <c r="F224" s="194" t="s">
        <v>1410</v>
      </c>
      <c r="G224" s="38"/>
      <c r="H224" s="38"/>
      <c r="I224" s="195"/>
      <c r="J224" s="38"/>
      <c r="K224" s="38"/>
      <c r="L224" s="39"/>
      <c r="M224" s="196"/>
      <c r="N224" s="197"/>
      <c r="O224" s="77"/>
      <c r="P224" s="77"/>
      <c r="Q224" s="77"/>
      <c r="R224" s="77"/>
      <c r="S224" s="77"/>
      <c r="T224" s="7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9" t="s">
        <v>183</v>
      </c>
      <c r="AU224" s="19" t="s">
        <v>81</v>
      </c>
    </row>
    <row r="225" s="2" customFormat="1" ht="24.15" customHeight="1">
      <c r="A225" s="38"/>
      <c r="B225" s="179"/>
      <c r="C225" s="180" t="s">
        <v>474</v>
      </c>
      <c r="D225" s="180" t="s">
        <v>176</v>
      </c>
      <c r="E225" s="181" t="s">
        <v>1492</v>
      </c>
      <c r="F225" s="182" t="s">
        <v>1412</v>
      </c>
      <c r="G225" s="183" t="s">
        <v>1312</v>
      </c>
      <c r="H225" s="184">
        <v>6</v>
      </c>
      <c r="I225" s="185"/>
      <c r="J225" s="186">
        <f>ROUND(I225*H225,2)</f>
        <v>0</v>
      </c>
      <c r="K225" s="182" t="s">
        <v>1</v>
      </c>
      <c r="L225" s="39"/>
      <c r="M225" s="187" t="s">
        <v>1</v>
      </c>
      <c r="N225" s="188" t="s">
        <v>38</v>
      </c>
      <c r="O225" s="77"/>
      <c r="P225" s="189">
        <f>O225*H225</f>
        <v>0</v>
      </c>
      <c r="Q225" s="189">
        <v>0</v>
      </c>
      <c r="R225" s="189">
        <f>Q225*H225</f>
        <v>0</v>
      </c>
      <c r="S225" s="189">
        <v>0</v>
      </c>
      <c r="T225" s="19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1" t="s">
        <v>181</v>
      </c>
      <c r="AT225" s="191" t="s">
        <v>176</v>
      </c>
      <c r="AU225" s="191" t="s">
        <v>81</v>
      </c>
      <c r="AY225" s="19" t="s">
        <v>174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81</v>
      </c>
      <c r="BK225" s="192">
        <f>ROUND(I225*H225,2)</f>
        <v>0</v>
      </c>
      <c r="BL225" s="19" t="s">
        <v>181</v>
      </c>
      <c r="BM225" s="191" t="s">
        <v>746</v>
      </c>
    </row>
    <row r="226" s="2" customFormat="1">
      <c r="A226" s="38"/>
      <c r="B226" s="39"/>
      <c r="C226" s="38"/>
      <c r="D226" s="193" t="s">
        <v>183</v>
      </c>
      <c r="E226" s="38"/>
      <c r="F226" s="194" t="s">
        <v>1412</v>
      </c>
      <c r="G226" s="38"/>
      <c r="H226" s="38"/>
      <c r="I226" s="195"/>
      <c r="J226" s="38"/>
      <c r="K226" s="38"/>
      <c r="L226" s="39"/>
      <c r="M226" s="196"/>
      <c r="N226" s="197"/>
      <c r="O226" s="77"/>
      <c r="P226" s="77"/>
      <c r="Q226" s="77"/>
      <c r="R226" s="77"/>
      <c r="S226" s="77"/>
      <c r="T226" s="7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9" t="s">
        <v>183</v>
      </c>
      <c r="AU226" s="19" t="s">
        <v>81</v>
      </c>
    </row>
    <row r="227" s="2" customFormat="1" ht="24.15" customHeight="1">
      <c r="A227" s="38"/>
      <c r="B227" s="179"/>
      <c r="C227" s="180" t="s">
        <v>479</v>
      </c>
      <c r="D227" s="180" t="s">
        <v>176</v>
      </c>
      <c r="E227" s="181" t="s">
        <v>1493</v>
      </c>
      <c r="F227" s="182" t="s">
        <v>1414</v>
      </c>
      <c r="G227" s="183" t="s">
        <v>1312</v>
      </c>
      <c r="H227" s="184">
        <v>47</v>
      </c>
      <c r="I227" s="185"/>
      <c r="J227" s="186">
        <f>ROUND(I227*H227,2)</f>
        <v>0</v>
      </c>
      <c r="K227" s="182" t="s">
        <v>1</v>
      </c>
      <c r="L227" s="39"/>
      <c r="M227" s="187" t="s">
        <v>1</v>
      </c>
      <c r="N227" s="188" t="s">
        <v>38</v>
      </c>
      <c r="O227" s="77"/>
      <c r="P227" s="189">
        <f>O227*H227</f>
        <v>0</v>
      </c>
      <c r="Q227" s="189">
        <v>0</v>
      </c>
      <c r="R227" s="189">
        <f>Q227*H227</f>
        <v>0</v>
      </c>
      <c r="S227" s="189">
        <v>0</v>
      </c>
      <c r="T227" s="19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1" t="s">
        <v>181</v>
      </c>
      <c r="AT227" s="191" t="s">
        <v>176</v>
      </c>
      <c r="AU227" s="191" t="s">
        <v>81</v>
      </c>
      <c r="AY227" s="19" t="s">
        <v>174</v>
      </c>
      <c r="BE227" s="192">
        <f>IF(N227="základní",J227,0)</f>
        <v>0</v>
      </c>
      <c r="BF227" s="192">
        <f>IF(N227="snížená",J227,0)</f>
        <v>0</v>
      </c>
      <c r="BG227" s="192">
        <f>IF(N227="zákl. přenesená",J227,0)</f>
        <v>0</v>
      </c>
      <c r="BH227" s="192">
        <f>IF(N227="sníž. přenesená",J227,0)</f>
        <v>0</v>
      </c>
      <c r="BI227" s="192">
        <f>IF(N227="nulová",J227,0)</f>
        <v>0</v>
      </c>
      <c r="BJ227" s="19" t="s">
        <v>81</v>
      </c>
      <c r="BK227" s="192">
        <f>ROUND(I227*H227,2)</f>
        <v>0</v>
      </c>
      <c r="BL227" s="19" t="s">
        <v>181</v>
      </c>
      <c r="BM227" s="191" t="s">
        <v>759</v>
      </c>
    </row>
    <row r="228" s="2" customFormat="1">
      <c r="A228" s="38"/>
      <c r="B228" s="39"/>
      <c r="C228" s="38"/>
      <c r="D228" s="193" t="s">
        <v>183</v>
      </c>
      <c r="E228" s="38"/>
      <c r="F228" s="194" t="s">
        <v>1414</v>
      </c>
      <c r="G228" s="38"/>
      <c r="H228" s="38"/>
      <c r="I228" s="195"/>
      <c r="J228" s="38"/>
      <c r="K228" s="38"/>
      <c r="L228" s="39"/>
      <c r="M228" s="196"/>
      <c r="N228" s="197"/>
      <c r="O228" s="77"/>
      <c r="P228" s="77"/>
      <c r="Q228" s="77"/>
      <c r="R228" s="77"/>
      <c r="S228" s="77"/>
      <c r="T228" s="7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9" t="s">
        <v>183</v>
      </c>
      <c r="AU228" s="19" t="s">
        <v>81</v>
      </c>
    </row>
    <row r="229" s="2" customFormat="1" ht="24.15" customHeight="1">
      <c r="A229" s="38"/>
      <c r="B229" s="179"/>
      <c r="C229" s="180" t="s">
        <v>484</v>
      </c>
      <c r="D229" s="180" t="s">
        <v>176</v>
      </c>
      <c r="E229" s="181" t="s">
        <v>1494</v>
      </c>
      <c r="F229" s="182" t="s">
        <v>1416</v>
      </c>
      <c r="G229" s="183" t="s">
        <v>1312</v>
      </c>
      <c r="H229" s="184">
        <v>3</v>
      </c>
      <c r="I229" s="185"/>
      <c r="J229" s="186">
        <f>ROUND(I229*H229,2)</f>
        <v>0</v>
      </c>
      <c r="K229" s="182" t="s">
        <v>1</v>
      </c>
      <c r="L229" s="39"/>
      <c r="M229" s="187" t="s">
        <v>1</v>
      </c>
      <c r="N229" s="188" t="s">
        <v>38</v>
      </c>
      <c r="O229" s="77"/>
      <c r="P229" s="189">
        <f>O229*H229</f>
        <v>0</v>
      </c>
      <c r="Q229" s="189">
        <v>0</v>
      </c>
      <c r="R229" s="189">
        <f>Q229*H229</f>
        <v>0</v>
      </c>
      <c r="S229" s="189">
        <v>0</v>
      </c>
      <c r="T229" s="19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1" t="s">
        <v>181</v>
      </c>
      <c r="AT229" s="191" t="s">
        <v>176</v>
      </c>
      <c r="AU229" s="191" t="s">
        <v>81</v>
      </c>
      <c r="AY229" s="19" t="s">
        <v>174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81</v>
      </c>
      <c r="BK229" s="192">
        <f>ROUND(I229*H229,2)</f>
        <v>0</v>
      </c>
      <c r="BL229" s="19" t="s">
        <v>181</v>
      </c>
      <c r="BM229" s="191" t="s">
        <v>771</v>
      </c>
    </row>
    <row r="230" s="2" customFormat="1">
      <c r="A230" s="38"/>
      <c r="B230" s="39"/>
      <c r="C230" s="38"/>
      <c r="D230" s="193" t="s">
        <v>183</v>
      </c>
      <c r="E230" s="38"/>
      <c r="F230" s="194" t="s">
        <v>1416</v>
      </c>
      <c r="G230" s="38"/>
      <c r="H230" s="38"/>
      <c r="I230" s="195"/>
      <c r="J230" s="38"/>
      <c r="K230" s="38"/>
      <c r="L230" s="39"/>
      <c r="M230" s="196"/>
      <c r="N230" s="197"/>
      <c r="O230" s="77"/>
      <c r="P230" s="77"/>
      <c r="Q230" s="77"/>
      <c r="R230" s="77"/>
      <c r="S230" s="77"/>
      <c r="T230" s="7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9" t="s">
        <v>183</v>
      </c>
      <c r="AU230" s="19" t="s">
        <v>81</v>
      </c>
    </row>
    <row r="231" s="2" customFormat="1" ht="24.15" customHeight="1">
      <c r="A231" s="38"/>
      <c r="B231" s="179"/>
      <c r="C231" s="180" t="s">
        <v>490</v>
      </c>
      <c r="D231" s="180" t="s">
        <v>176</v>
      </c>
      <c r="E231" s="181" t="s">
        <v>1495</v>
      </c>
      <c r="F231" s="182" t="s">
        <v>1418</v>
      </c>
      <c r="G231" s="183" t="s">
        <v>1312</v>
      </c>
      <c r="H231" s="184">
        <v>63</v>
      </c>
      <c r="I231" s="185"/>
      <c r="J231" s="186">
        <f>ROUND(I231*H231,2)</f>
        <v>0</v>
      </c>
      <c r="K231" s="182" t="s">
        <v>1</v>
      </c>
      <c r="L231" s="39"/>
      <c r="M231" s="187" t="s">
        <v>1</v>
      </c>
      <c r="N231" s="188" t="s">
        <v>38</v>
      </c>
      <c r="O231" s="77"/>
      <c r="P231" s="189">
        <f>O231*H231</f>
        <v>0</v>
      </c>
      <c r="Q231" s="189">
        <v>0</v>
      </c>
      <c r="R231" s="189">
        <f>Q231*H231</f>
        <v>0</v>
      </c>
      <c r="S231" s="189">
        <v>0</v>
      </c>
      <c r="T231" s="19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1" t="s">
        <v>181</v>
      </c>
      <c r="AT231" s="191" t="s">
        <v>176</v>
      </c>
      <c r="AU231" s="191" t="s">
        <v>81</v>
      </c>
      <c r="AY231" s="19" t="s">
        <v>174</v>
      </c>
      <c r="BE231" s="192">
        <f>IF(N231="základní",J231,0)</f>
        <v>0</v>
      </c>
      <c r="BF231" s="192">
        <f>IF(N231="snížená",J231,0)</f>
        <v>0</v>
      </c>
      <c r="BG231" s="192">
        <f>IF(N231="zákl. přenesená",J231,0)</f>
        <v>0</v>
      </c>
      <c r="BH231" s="192">
        <f>IF(N231="sníž. přenesená",J231,0)</f>
        <v>0</v>
      </c>
      <c r="BI231" s="192">
        <f>IF(N231="nulová",J231,0)</f>
        <v>0</v>
      </c>
      <c r="BJ231" s="19" t="s">
        <v>81</v>
      </c>
      <c r="BK231" s="192">
        <f>ROUND(I231*H231,2)</f>
        <v>0</v>
      </c>
      <c r="BL231" s="19" t="s">
        <v>181</v>
      </c>
      <c r="BM231" s="191" t="s">
        <v>780</v>
      </c>
    </row>
    <row r="232" s="2" customFormat="1">
      <c r="A232" s="38"/>
      <c r="B232" s="39"/>
      <c r="C232" s="38"/>
      <c r="D232" s="193" t="s">
        <v>183</v>
      </c>
      <c r="E232" s="38"/>
      <c r="F232" s="194" t="s">
        <v>1418</v>
      </c>
      <c r="G232" s="38"/>
      <c r="H232" s="38"/>
      <c r="I232" s="195"/>
      <c r="J232" s="38"/>
      <c r="K232" s="38"/>
      <c r="L232" s="39"/>
      <c r="M232" s="196"/>
      <c r="N232" s="197"/>
      <c r="O232" s="77"/>
      <c r="P232" s="77"/>
      <c r="Q232" s="77"/>
      <c r="R232" s="77"/>
      <c r="S232" s="77"/>
      <c r="T232" s="7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9" t="s">
        <v>183</v>
      </c>
      <c r="AU232" s="19" t="s">
        <v>81</v>
      </c>
    </row>
    <row r="233" s="2" customFormat="1" ht="24.15" customHeight="1">
      <c r="A233" s="38"/>
      <c r="B233" s="179"/>
      <c r="C233" s="180" t="s">
        <v>495</v>
      </c>
      <c r="D233" s="180" t="s">
        <v>176</v>
      </c>
      <c r="E233" s="181" t="s">
        <v>1496</v>
      </c>
      <c r="F233" s="182" t="s">
        <v>1420</v>
      </c>
      <c r="G233" s="183" t="s">
        <v>1312</v>
      </c>
      <c r="H233" s="184">
        <v>82</v>
      </c>
      <c r="I233" s="185"/>
      <c r="J233" s="186">
        <f>ROUND(I233*H233,2)</f>
        <v>0</v>
      </c>
      <c r="K233" s="182" t="s">
        <v>1</v>
      </c>
      <c r="L233" s="39"/>
      <c r="M233" s="187" t="s">
        <v>1</v>
      </c>
      <c r="N233" s="188" t="s">
        <v>38</v>
      </c>
      <c r="O233" s="77"/>
      <c r="P233" s="189">
        <f>O233*H233</f>
        <v>0</v>
      </c>
      <c r="Q233" s="189">
        <v>0</v>
      </c>
      <c r="R233" s="189">
        <f>Q233*H233</f>
        <v>0</v>
      </c>
      <c r="S233" s="189">
        <v>0</v>
      </c>
      <c r="T233" s="19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1" t="s">
        <v>181</v>
      </c>
      <c r="AT233" s="191" t="s">
        <v>176</v>
      </c>
      <c r="AU233" s="191" t="s">
        <v>81</v>
      </c>
      <c r="AY233" s="19" t="s">
        <v>174</v>
      </c>
      <c r="BE233" s="192">
        <f>IF(N233="základní",J233,0)</f>
        <v>0</v>
      </c>
      <c r="BF233" s="192">
        <f>IF(N233="snížená",J233,0)</f>
        <v>0</v>
      </c>
      <c r="BG233" s="192">
        <f>IF(N233="zákl. přenesená",J233,0)</f>
        <v>0</v>
      </c>
      <c r="BH233" s="192">
        <f>IF(N233="sníž. přenesená",J233,0)</f>
        <v>0</v>
      </c>
      <c r="BI233" s="192">
        <f>IF(N233="nulová",J233,0)</f>
        <v>0</v>
      </c>
      <c r="BJ233" s="19" t="s">
        <v>81</v>
      </c>
      <c r="BK233" s="192">
        <f>ROUND(I233*H233,2)</f>
        <v>0</v>
      </c>
      <c r="BL233" s="19" t="s">
        <v>181</v>
      </c>
      <c r="BM233" s="191" t="s">
        <v>791</v>
      </c>
    </row>
    <row r="234" s="2" customFormat="1">
      <c r="A234" s="38"/>
      <c r="B234" s="39"/>
      <c r="C234" s="38"/>
      <c r="D234" s="193" t="s">
        <v>183</v>
      </c>
      <c r="E234" s="38"/>
      <c r="F234" s="194" t="s">
        <v>1420</v>
      </c>
      <c r="G234" s="38"/>
      <c r="H234" s="38"/>
      <c r="I234" s="195"/>
      <c r="J234" s="38"/>
      <c r="K234" s="38"/>
      <c r="L234" s="39"/>
      <c r="M234" s="196"/>
      <c r="N234" s="197"/>
      <c r="O234" s="77"/>
      <c r="P234" s="77"/>
      <c r="Q234" s="77"/>
      <c r="R234" s="77"/>
      <c r="S234" s="77"/>
      <c r="T234" s="7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9" t="s">
        <v>183</v>
      </c>
      <c r="AU234" s="19" t="s">
        <v>81</v>
      </c>
    </row>
    <row r="235" s="2" customFormat="1" ht="24.15" customHeight="1">
      <c r="A235" s="38"/>
      <c r="B235" s="179"/>
      <c r="C235" s="180" t="s">
        <v>500</v>
      </c>
      <c r="D235" s="180" t="s">
        <v>176</v>
      </c>
      <c r="E235" s="181" t="s">
        <v>1497</v>
      </c>
      <c r="F235" s="182" t="s">
        <v>1422</v>
      </c>
      <c r="G235" s="183" t="s">
        <v>1312</v>
      </c>
      <c r="H235" s="184">
        <v>16</v>
      </c>
      <c r="I235" s="185"/>
      <c r="J235" s="186">
        <f>ROUND(I235*H235,2)</f>
        <v>0</v>
      </c>
      <c r="K235" s="182" t="s">
        <v>1</v>
      </c>
      <c r="L235" s="39"/>
      <c r="M235" s="187" t="s">
        <v>1</v>
      </c>
      <c r="N235" s="188" t="s">
        <v>38</v>
      </c>
      <c r="O235" s="77"/>
      <c r="P235" s="189">
        <f>O235*H235</f>
        <v>0</v>
      </c>
      <c r="Q235" s="189">
        <v>0</v>
      </c>
      <c r="R235" s="189">
        <f>Q235*H235</f>
        <v>0</v>
      </c>
      <c r="S235" s="189">
        <v>0</v>
      </c>
      <c r="T235" s="19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1" t="s">
        <v>181</v>
      </c>
      <c r="AT235" s="191" t="s">
        <v>176</v>
      </c>
      <c r="AU235" s="191" t="s">
        <v>81</v>
      </c>
      <c r="AY235" s="19" t="s">
        <v>174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81</v>
      </c>
      <c r="BK235" s="192">
        <f>ROUND(I235*H235,2)</f>
        <v>0</v>
      </c>
      <c r="BL235" s="19" t="s">
        <v>181</v>
      </c>
      <c r="BM235" s="191" t="s">
        <v>802</v>
      </c>
    </row>
    <row r="236" s="2" customFormat="1">
      <c r="A236" s="38"/>
      <c r="B236" s="39"/>
      <c r="C236" s="38"/>
      <c r="D236" s="193" t="s">
        <v>183</v>
      </c>
      <c r="E236" s="38"/>
      <c r="F236" s="194" t="s">
        <v>1422</v>
      </c>
      <c r="G236" s="38"/>
      <c r="H236" s="38"/>
      <c r="I236" s="195"/>
      <c r="J236" s="38"/>
      <c r="K236" s="38"/>
      <c r="L236" s="39"/>
      <c r="M236" s="196"/>
      <c r="N236" s="197"/>
      <c r="O236" s="77"/>
      <c r="P236" s="77"/>
      <c r="Q236" s="77"/>
      <c r="R236" s="77"/>
      <c r="S236" s="77"/>
      <c r="T236" s="7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9" t="s">
        <v>183</v>
      </c>
      <c r="AU236" s="19" t="s">
        <v>81</v>
      </c>
    </row>
    <row r="237" s="2" customFormat="1" ht="24.15" customHeight="1">
      <c r="A237" s="38"/>
      <c r="B237" s="179"/>
      <c r="C237" s="180" t="s">
        <v>505</v>
      </c>
      <c r="D237" s="180" t="s">
        <v>176</v>
      </c>
      <c r="E237" s="181" t="s">
        <v>1498</v>
      </c>
      <c r="F237" s="182" t="s">
        <v>1424</v>
      </c>
      <c r="G237" s="183" t="s">
        <v>1312</v>
      </c>
      <c r="H237" s="184">
        <v>14</v>
      </c>
      <c r="I237" s="185"/>
      <c r="J237" s="186">
        <f>ROUND(I237*H237,2)</f>
        <v>0</v>
      </c>
      <c r="K237" s="182" t="s">
        <v>1</v>
      </c>
      <c r="L237" s="39"/>
      <c r="M237" s="187" t="s">
        <v>1</v>
      </c>
      <c r="N237" s="188" t="s">
        <v>38</v>
      </c>
      <c r="O237" s="77"/>
      <c r="P237" s="189">
        <f>O237*H237</f>
        <v>0</v>
      </c>
      <c r="Q237" s="189">
        <v>0</v>
      </c>
      <c r="R237" s="189">
        <f>Q237*H237</f>
        <v>0</v>
      </c>
      <c r="S237" s="189">
        <v>0</v>
      </c>
      <c r="T237" s="19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1" t="s">
        <v>181</v>
      </c>
      <c r="AT237" s="191" t="s">
        <v>176</v>
      </c>
      <c r="AU237" s="191" t="s">
        <v>81</v>
      </c>
      <c r="AY237" s="19" t="s">
        <v>174</v>
      </c>
      <c r="BE237" s="192">
        <f>IF(N237="základní",J237,0)</f>
        <v>0</v>
      </c>
      <c r="BF237" s="192">
        <f>IF(N237="snížená",J237,0)</f>
        <v>0</v>
      </c>
      <c r="BG237" s="192">
        <f>IF(N237="zákl. přenesená",J237,0)</f>
        <v>0</v>
      </c>
      <c r="BH237" s="192">
        <f>IF(N237="sníž. přenesená",J237,0)</f>
        <v>0</v>
      </c>
      <c r="BI237" s="192">
        <f>IF(N237="nulová",J237,0)</f>
        <v>0</v>
      </c>
      <c r="BJ237" s="19" t="s">
        <v>81</v>
      </c>
      <c r="BK237" s="192">
        <f>ROUND(I237*H237,2)</f>
        <v>0</v>
      </c>
      <c r="BL237" s="19" t="s">
        <v>181</v>
      </c>
      <c r="BM237" s="191" t="s">
        <v>814</v>
      </c>
    </row>
    <row r="238" s="2" customFormat="1">
      <c r="A238" s="38"/>
      <c r="B238" s="39"/>
      <c r="C238" s="38"/>
      <c r="D238" s="193" t="s">
        <v>183</v>
      </c>
      <c r="E238" s="38"/>
      <c r="F238" s="194" t="s">
        <v>1424</v>
      </c>
      <c r="G238" s="38"/>
      <c r="H238" s="38"/>
      <c r="I238" s="195"/>
      <c r="J238" s="38"/>
      <c r="K238" s="38"/>
      <c r="L238" s="39"/>
      <c r="M238" s="196"/>
      <c r="N238" s="197"/>
      <c r="O238" s="77"/>
      <c r="P238" s="77"/>
      <c r="Q238" s="77"/>
      <c r="R238" s="77"/>
      <c r="S238" s="77"/>
      <c r="T238" s="7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9" t="s">
        <v>183</v>
      </c>
      <c r="AU238" s="19" t="s">
        <v>81</v>
      </c>
    </row>
    <row r="239" s="2" customFormat="1" ht="24.15" customHeight="1">
      <c r="A239" s="38"/>
      <c r="B239" s="179"/>
      <c r="C239" s="180" t="s">
        <v>510</v>
      </c>
      <c r="D239" s="180" t="s">
        <v>176</v>
      </c>
      <c r="E239" s="181" t="s">
        <v>1499</v>
      </c>
      <c r="F239" s="182" t="s">
        <v>1426</v>
      </c>
      <c r="G239" s="183" t="s">
        <v>1312</v>
      </c>
      <c r="H239" s="184">
        <v>4</v>
      </c>
      <c r="I239" s="185"/>
      <c r="J239" s="186">
        <f>ROUND(I239*H239,2)</f>
        <v>0</v>
      </c>
      <c r="K239" s="182" t="s">
        <v>1</v>
      </c>
      <c r="L239" s="39"/>
      <c r="M239" s="187" t="s">
        <v>1</v>
      </c>
      <c r="N239" s="188" t="s">
        <v>38</v>
      </c>
      <c r="O239" s="77"/>
      <c r="P239" s="189">
        <f>O239*H239</f>
        <v>0</v>
      </c>
      <c r="Q239" s="189">
        <v>0</v>
      </c>
      <c r="R239" s="189">
        <f>Q239*H239</f>
        <v>0</v>
      </c>
      <c r="S239" s="189">
        <v>0</v>
      </c>
      <c r="T239" s="19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1" t="s">
        <v>181</v>
      </c>
      <c r="AT239" s="191" t="s">
        <v>176</v>
      </c>
      <c r="AU239" s="191" t="s">
        <v>81</v>
      </c>
      <c r="AY239" s="19" t="s">
        <v>174</v>
      </c>
      <c r="BE239" s="192">
        <f>IF(N239="základní",J239,0)</f>
        <v>0</v>
      </c>
      <c r="BF239" s="192">
        <f>IF(N239="snížená",J239,0)</f>
        <v>0</v>
      </c>
      <c r="BG239" s="192">
        <f>IF(N239="zákl. přenesená",J239,0)</f>
        <v>0</v>
      </c>
      <c r="BH239" s="192">
        <f>IF(N239="sníž. přenesená",J239,0)</f>
        <v>0</v>
      </c>
      <c r="BI239" s="192">
        <f>IF(N239="nulová",J239,0)</f>
        <v>0</v>
      </c>
      <c r="BJ239" s="19" t="s">
        <v>81</v>
      </c>
      <c r="BK239" s="192">
        <f>ROUND(I239*H239,2)</f>
        <v>0</v>
      </c>
      <c r="BL239" s="19" t="s">
        <v>181</v>
      </c>
      <c r="BM239" s="191" t="s">
        <v>825</v>
      </c>
    </row>
    <row r="240" s="2" customFormat="1">
      <c r="A240" s="38"/>
      <c r="B240" s="39"/>
      <c r="C240" s="38"/>
      <c r="D240" s="193" t="s">
        <v>183</v>
      </c>
      <c r="E240" s="38"/>
      <c r="F240" s="194" t="s">
        <v>1426</v>
      </c>
      <c r="G240" s="38"/>
      <c r="H240" s="38"/>
      <c r="I240" s="195"/>
      <c r="J240" s="38"/>
      <c r="K240" s="38"/>
      <c r="L240" s="39"/>
      <c r="M240" s="196"/>
      <c r="N240" s="197"/>
      <c r="O240" s="77"/>
      <c r="P240" s="77"/>
      <c r="Q240" s="77"/>
      <c r="R240" s="77"/>
      <c r="S240" s="77"/>
      <c r="T240" s="7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9" t="s">
        <v>183</v>
      </c>
      <c r="AU240" s="19" t="s">
        <v>81</v>
      </c>
    </row>
    <row r="241" s="2" customFormat="1" ht="24.15" customHeight="1">
      <c r="A241" s="38"/>
      <c r="B241" s="179"/>
      <c r="C241" s="180" t="s">
        <v>517</v>
      </c>
      <c r="D241" s="180" t="s">
        <v>176</v>
      </c>
      <c r="E241" s="181" t="s">
        <v>1500</v>
      </c>
      <c r="F241" s="182" t="s">
        <v>1428</v>
      </c>
      <c r="G241" s="183" t="s">
        <v>1312</v>
      </c>
      <c r="H241" s="184">
        <v>38</v>
      </c>
      <c r="I241" s="185"/>
      <c r="J241" s="186">
        <f>ROUND(I241*H241,2)</f>
        <v>0</v>
      </c>
      <c r="K241" s="182" t="s">
        <v>1</v>
      </c>
      <c r="L241" s="39"/>
      <c r="M241" s="187" t="s">
        <v>1</v>
      </c>
      <c r="N241" s="188" t="s">
        <v>38</v>
      </c>
      <c r="O241" s="77"/>
      <c r="P241" s="189">
        <f>O241*H241</f>
        <v>0</v>
      </c>
      <c r="Q241" s="189">
        <v>0</v>
      </c>
      <c r="R241" s="189">
        <f>Q241*H241</f>
        <v>0</v>
      </c>
      <c r="S241" s="189">
        <v>0</v>
      </c>
      <c r="T241" s="19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1" t="s">
        <v>181</v>
      </c>
      <c r="AT241" s="191" t="s">
        <v>176</v>
      </c>
      <c r="AU241" s="191" t="s">
        <v>81</v>
      </c>
      <c r="AY241" s="19" t="s">
        <v>174</v>
      </c>
      <c r="BE241" s="192">
        <f>IF(N241="základní",J241,0)</f>
        <v>0</v>
      </c>
      <c r="BF241" s="192">
        <f>IF(N241="snížená",J241,0)</f>
        <v>0</v>
      </c>
      <c r="BG241" s="192">
        <f>IF(N241="zákl. přenesená",J241,0)</f>
        <v>0</v>
      </c>
      <c r="BH241" s="192">
        <f>IF(N241="sníž. přenesená",J241,0)</f>
        <v>0</v>
      </c>
      <c r="BI241" s="192">
        <f>IF(N241="nulová",J241,0)</f>
        <v>0</v>
      </c>
      <c r="BJ241" s="19" t="s">
        <v>81</v>
      </c>
      <c r="BK241" s="192">
        <f>ROUND(I241*H241,2)</f>
        <v>0</v>
      </c>
      <c r="BL241" s="19" t="s">
        <v>181</v>
      </c>
      <c r="BM241" s="191" t="s">
        <v>837</v>
      </c>
    </row>
    <row r="242" s="2" customFormat="1">
      <c r="A242" s="38"/>
      <c r="B242" s="39"/>
      <c r="C242" s="38"/>
      <c r="D242" s="193" t="s">
        <v>183</v>
      </c>
      <c r="E242" s="38"/>
      <c r="F242" s="194" t="s">
        <v>1428</v>
      </c>
      <c r="G242" s="38"/>
      <c r="H242" s="38"/>
      <c r="I242" s="195"/>
      <c r="J242" s="38"/>
      <c r="K242" s="38"/>
      <c r="L242" s="39"/>
      <c r="M242" s="196"/>
      <c r="N242" s="197"/>
      <c r="O242" s="77"/>
      <c r="P242" s="77"/>
      <c r="Q242" s="77"/>
      <c r="R242" s="77"/>
      <c r="S242" s="77"/>
      <c r="T242" s="7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9" t="s">
        <v>183</v>
      </c>
      <c r="AU242" s="19" t="s">
        <v>81</v>
      </c>
    </row>
    <row r="243" s="2" customFormat="1" ht="24.15" customHeight="1">
      <c r="A243" s="38"/>
      <c r="B243" s="179"/>
      <c r="C243" s="180" t="s">
        <v>523</v>
      </c>
      <c r="D243" s="180" t="s">
        <v>176</v>
      </c>
      <c r="E243" s="181" t="s">
        <v>1501</v>
      </c>
      <c r="F243" s="182" t="s">
        <v>1430</v>
      </c>
      <c r="G243" s="183" t="s">
        <v>1312</v>
      </c>
      <c r="H243" s="184">
        <v>13</v>
      </c>
      <c r="I243" s="185"/>
      <c r="J243" s="186">
        <f>ROUND(I243*H243,2)</f>
        <v>0</v>
      </c>
      <c r="K243" s="182" t="s">
        <v>1</v>
      </c>
      <c r="L243" s="39"/>
      <c r="M243" s="187" t="s">
        <v>1</v>
      </c>
      <c r="N243" s="188" t="s">
        <v>38</v>
      </c>
      <c r="O243" s="77"/>
      <c r="P243" s="189">
        <f>O243*H243</f>
        <v>0</v>
      </c>
      <c r="Q243" s="189">
        <v>0</v>
      </c>
      <c r="R243" s="189">
        <f>Q243*H243</f>
        <v>0</v>
      </c>
      <c r="S243" s="189">
        <v>0</v>
      </c>
      <c r="T243" s="19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1" t="s">
        <v>181</v>
      </c>
      <c r="AT243" s="191" t="s">
        <v>176</v>
      </c>
      <c r="AU243" s="191" t="s">
        <v>81</v>
      </c>
      <c r="AY243" s="19" t="s">
        <v>174</v>
      </c>
      <c r="BE243" s="192">
        <f>IF(N243="základní",J243,0)</f>
        <v>0</v>
      </c>
      <c r="BF243" s="192">
        <f>IF(N243="snížená",J243,0)</f>
        <v>0</v>
      </c>
      <c r="BG243" s="192">
        <f>IF(N243="zákl. přenesená",J243,0)</f>
        <v>0</v>
      </c>
      <c r="BH243" s="192">
        <f>IF(N243="sníž. přenesená",J243,0)</f>
        <v>0</v>
      </c>
      <c r="BI243" s="192">
        <f>IF(N243="nulová",J243,0)</f>
        <v>0</v>
      </c>
      <c r="BJ243" s="19" t="s">
        <v>81</v>
      </c>
      <c r="BK243" s="192">
        <f>ROUND(I243*H243,2)</f>
        <v>0</v>
      </c>
      <c r="BL243" s="19" t="s">
        <v>181</v>
      </c>
      <c r="BM243" s="191" t="s">
        <v>851</v>
      </c>
    </row>
    <row r="244" s="2" customFormat="1">
      <c r="A244" s="38"/>
      <c r="B244" s="39"/>
      <c r="C244" s="38"/>
      <c r="D244" s="193" t="s">
        <v>183</v>
      </c>
      <c r="E244" s="38"/>
      <c r="F244" s="194" t="s">
        <v>1430</v>
      </c>
      <c r="G244" s="38"/>
      <c r="H244" s="38"/>
      <c r="I244" s="195"/>
      <c r="J244" s="38"/>
      <c r="K244" s="38"/>
      <c r="L244" s="39"/>
      <c r="M244" s="196"/>
      <c r="N244" s="197"/>
      <c r="O244" s="77"/>
      <c r="P244" s="77"/>
      <c r="Q244" s="77"/>
      <c r="R244" s="77"/>
      <c r="S244" s="77"/>
      <c r="T244" s="7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9" t="s">
        <v>183</v>
      </c>
      <c r="AU244" s="19" t="s">
        <v>81</v>
      </c>
    </row>
    <row r="245" s="2" customFormat="1" ht="24.15" customHeight="1">
      <c r="A245" s="38"/>
      <c r="B245" s="179"/>
      <c r="C245" s="180" t="s">
        <v>529</v>
      </c>
      <c r="D245" s="180" t="s">
        <v>176</v>
      </c>
      <c r="E245" s="181" t="s">
        <v>1502</v>
      </c>
      <c r="F245" s="182" t="s">
        <v>1432</v>
      </c>
      <c r="G245" s="183" t="s">
        <v>1312</v>
      </c>
      <c r="H245" s="184">
        <v>17</v>
      </c>
      <c r="I245" s="185"/>
      <c r="J245" s="186">
        <f>ROUND(I245*H245,2)</f>
        <v>0</v>
      </c>
      <c r="K245" s="182" t="s">
        <v>1</v>
      </c>
      <c r="L245" s="39"/>
      <c r="M245" s="187" t="s">
        <v>1</v>
      </c>
      <c r="N245" s="188" t="s">
        <v>38</v>
      </c>
      <c r="O245" s="77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1" t="s">
        <v>181</v>
      </c>
      <c r="AT245" s="191" t="s">
        <v>176</v>
      </c>
      <c r="AU245" s="191" t="s">
        <v>81</v>
      </c>
      <c r="AY245" s="19" t="s">
        <v>174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81</v>
      </c>
      <c r="BK245" s="192">
        <f>ROUND(I245*H245,2)</f>
        <v>0</v>
      </c>
      <c r="BL245" s="19" t="s">
        <v>181</v>
      </c>
      <c r="BM245" s="191" t="s">
        <v>865</v>
      </c>
    </row>
    <row r="246" s="2" customFormat="1">
      <c r="A246" s="38"/>
      <c r="B246" s="39"/>
      <c r="C246" s="38"/>
      <c r="D246" s="193" t="s">
        <v>183</v>
      </c>
      <c r="E246" s="38"/>
      <c r="F246" s="194" t="s">
        <v>1432</v>
      </c>
      <c r="G246" s="38"/>
      <c r="H246" s="38"/>
      <c r="I246" s="195"/>
      <c r="J246" s="38"/>
      <c r="K246" s="38"/>
      <c r="L246" s="39"/>
      <c r="M246" s="196"/>
      <c r="N246" s="197"/>
      <c r="O246" s="77"/>
      <c r="P246" s="77"/>
      <c r="Q246" s="77"/>
      <c r="R246" s="77"/>
      <c r="S246" s="77"/>
      <c r="T246" s="7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9" t="s">
        <v>183</v>
      </c>
      <c r="AU246" s="19" t="s">
        <v>81</v>
      </c>
    </row>
    <row r="247" s="12" customFormat="1" ht="25.92" customHeight="1">
      <c r="A247" s="12"/>
      <c r="B247" s="166"/>
      <c r="C247" s="12"/>
      <c r="D247" s="167" t="s">
        <v>72</v>
      </c>
      <c r="E247" s="168" t="s">
        <v>1433</v>
      </c>
      <c r="F247" s="168" t="s">
        <v>1434</v>
      </c>
      <c r="G247" s="12"/>
      <c r="H247" s="12"/>
      <c r="I247" s="169"/>
      <c r="J247" s="170">
        <f>BK247</f>
        <v>0</v>
      </c>
      <c r="K247" s="12"/>
      <c r="L247" s="166"/>
      <c r="M247" s="171"/>
      <c r="N247" s="172"/>
      <c r="O247" s="172"/>
      <c r="P247" s="173">
        <f>SUM(P248:P251)</f>
        <v>0</v>
      </c>
      <c r="Q247" s="172"/>
      <c r="R247" s="173">
        <f>SUM(R248:R251)</f>
        <v>0</v>
      </c>
      <c r="S247" s="172"/>
      <c r="T247" s="174">
        <f>SUM(T248:T251)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67" t="s">
        <v>81</v>
      </c>
      <c r="AT247" s="175" t="s">
        <v>72</v>
      </c>
      <c r="AU247" s="175" t="s">
        <v>73</v>
      </c>
      <c r="AY247" s="167" t="s">
        <v>174</v>
      </c>
      <c r="BK247" s="176">
        <f>SUM(BK248:BK251)</f>
        <v>0</v>
      </c>
    </row>
    <row r="248" s="2" customFormat="1" ht="16.5" customHeight="1">
      <c r="A248" s="38"/>
      <c r="B248" s="179"/>
      <c r="C248" s="180" t="s">
        <v>535</v>
      </c>
      <c r="D248" s="180" t="s">
        <v>176</v>
      </c>
      <c r="E248" s="181" t="s">
        <v>1503</v>
      </c>
      <c r="F248" s="182" t="s">
        <v>1436</v>
      </c>
      <c r="G248" s="183" t="s">
        <v>1312</v>
      </c>
      <c r="H248" s="184">
        <v>170</v>
      </c>
      <c r="I248" s="185"/>
      <c r="J248" s="186">
        <f>ROUND(I248*H248,2)</f>
        <v>0</v>
      </c>
      <c r="K248" s="182" t="s">
        <v>1</v>
      </c>
      <c r="L248" s="39"/>
      <c r="M248" s="187" t="s">
        <v>1</v>
      </c>
      <c r="N248" s="188" t="s">
        <v>38</v>
      </c>
      <c r="O248" s="77"/>
      <c r="P248" s="189">
        <f>O248*H248</f>
        <v>0</v>
      </c>
      <c r="Q248" s="189">
        <v>0</v>
      </c>
      <c r="R248" s="189">
        <f>Q248*H248</f>
        <v>0</v>
      </c>
      <c r="S248" s="189">
        <v>0</v>
      </c>
      <c r="T248" s="19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1" t="s">
        <v>181</v>
      </c>
      <c r="AT248" s="191" t="s">
        <v>176</v>
      </c>
      <c r="AU248" s="191" t="s">
        <v>81</v>
      </c>
      <c r="AY248" s="19" t="s">
        <v>174</v>
      </c>
      <c r="BE248" s="192">
        <f>IF(N248="základní",J248,0)</f>
        <v>0</v>
      </c>
      <c r="BF248" s="192">
        <f>IF(N248="snížená",J248,0)</f>
        <v>0</v>
      </c>
      <c r="BG248" s="192">
        <f>IF(N248="zákl. přenesená",J248,0)</f>
        <v>0</v>
      </c>
      <c r="BH248" s="192">
        <f>IF(N248="sníž. přenesená",J248,0)</f>
        <v>0</v>
      </c>
      <c r="BI248" s="192">
        <f>IF(N248="nulová",J248,0)</f>
        <v>0</v>
      </c>
      <c r="BJ248" s="19" t="s">
        <v>81</v>
      </c>
      <c r="BK248" s="192">
        <f>ROUND(I248*H248,2)</f>
        <v>0</v>
      </c>
      <c r="BL248" s="19" t="s">
        <v>181</v>
      </c>
      <c r="BM248" s="191" t="s">
        <v>877</v>
      </c>
    </row>
    <row r="249" s="2" customFormat="1">
      <c r="A249" s="38"/>
      <c r="B249" s="39"/>
      <c r="C249" s="38"/>
      <c r="D249" s="193" t="s">
        <v>183</v>
      </c>
      <c r="E249" s="38"/>
      <c r="F249" s="194" t="s">
        <v>1436</v>
      </c>
      <c r="G249" s="38"/>
      <c r="H249" s="38"/>
      <c r="I249" s="195"/>
      <c r="J249" s="38"/>
      <c r="K249" s="38"/>
      <c r="L249" s="39"/>
      <c r="M249" s="196"/>
      <c r="N249" s="197"/>
      <c r="O249" s="77"/>
      <c r="P249" s="77"/>
      <c r="Q249" s="77"/>
      <c r="R249" s="77"/>
      <c r="S249" s="77"/>
      <c r="T249" s="7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9" t="s">
        <v>183</v>
      </c>
      <c r="AU249" s="19" t="s">
        <v>81</v>
      </c>
    </row>
    <row r="250" s="2" customFormat="1" ht="16.5" customHeight="1">
      <c r="A250" s="38"/>
      <c r="B250" s="179"/>
      <c r="C250" s="180" t="s">
        <v>542</v>
      </c>
      <c r="D250" s="180" t="s">
        <v>176</v>
      </c>
      <c r="E250" s="181" t="s">
        <v>1504</v>
      </c>
      <c r="F250" s="182" t="s">
        <v>1438</v>
      </c>
      <c r="G250" s="183" t="s">
        <v>1312</v>
      </c>
      <c r="H250" s="184">
        <v>12</v>
      </c>
      <c r="I250" s="185"/>
      <c r="J250" s="186">
        <f>ROUND(I250*H250,2)</f>
        <v>0</v>
      </c>
      <c r="K250" s="182" t="s">
        <v>1</v>
      </c>
      <c r="L250" s="39"/>
      <c r="M250" s="187" t="s">
        <v>1</v>
      </c>
      <c r="N250" s="188" t="s">
        <v>38</v>
      </c>
      <c r="O250" s="77"/>
      <c r="P250" s="189">
        <f>O250*H250</f>
        <v>0</v>
      </c>
      <c r="Q250" s="189">
        <v>0</v>
      </c>
      <c r="R250" s="189">
        <f>Q250*H250</f>
        <v>0</v>
      </c>
      <c r="S250" s="189">
        <v>0</v>
      </c>
      <c r="T250" s="19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1" t="s">
        <v>181</v>
      </c>
      <c r="AT250" s="191" t="s">
        <v>176</v>
      </c>
      <c r="AU250" s="191" t="s">
        <v>81</v>
      </c>
      <c r="AY250" s="19" t="s">
        <v>174</v>
      </c>
      <c r="BE250" s="192">
        <f>IF(N250="základní",J250,0)</f>
        <v>0</v>
      </c>
      <c r="BF250" s="192">
        <f>IF(N250="snížená",J250,0)</f>
        <v>0</v>
      </c>
      <c r="BG250" s="192">
        <f>IF(N250="zákl. přenesená",J250,0)</f>
        <v>0</v>
      </c>
      <c r="BH250" s="192">
        <f>IF(N250="sníž. přenesená",J250,0)</f>
        <v>0</v>
      </c>
      <c r="BI250" s="192">
        <f>IF(N250="nulová",J250,0)</f>
        <v>0</v>
      </c>
      <c r="BJ250" s="19" t="s">
        <v>81</v>
      </c>
      <c r="BK250" s="192">
        <f>ROUND(I250*H250,2)</f>
        <v>0</v>
      </c>
      <c r="BL250" s="19" t="s">
        <v>181</v>
      </c>
      <c r="BM250" s="191" t="s">
        <v>887</v>
      </c>
    </row>
    <row r="251" s="2" customFormat="1">
      <c r="A251" s="38"/>
      <c r="B251" s="39"/>
      <c r="C251" s="38"/>
      <c r="D251" s="193" t="s">
        <v>183</v>
      </c>
      <c r="E251" s="38"/>
      <c r="F251" s="194" t="s">
        <v>1438</v>
      </c>
      <c r="G251" s="38"/>
      <c r="H251" s="38"/>
      <c r="I251" s="195"/>
      <c r="J251" s="38"/>
      <c r="K251" s="38"/>
      <c r="L251" s="39"/>
      <c r="M251" s="196"/>
      <c r="N251" s="197"/>
      <c r="O251" s="77"/>
      <c r="P251" s="77"/>
      <c r="Q251" s="77"/>
      <c r="R251" s="77"/>
      <c r="S251" s="77"/>
      <c r="T251" s="7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9" t="s">
        <v>183</v>
      </c>
      <c r="AU251" s="19" t="s">
        <v>81</v>
      </c>
    </row>
    <row r="252" s="12" customFormat="1" ht="25.92" customHeight="1">
      <c r="A252" s="12"/>
      <c r="B252" s="166"/>
      <c r="C252" s="12"/>
      <c r="D252" s="167" t="s">
        <v>72</v>
      </c>
      <c r="E252" s="168" t="s">
        <v>1505</v>
      </c>
      <c r="F252" s="168" t="s">
        <v>1506</v>
      </c>
      <c r="G252" s="12"/>
      <c r="H252" s="12"/>
      <c r="I252" s="169"/>
      <c r="J252" s="170">
        <f>BK252</f>
        <v>0</v>
      </c>
      <c r="K252" s="12"/>
      <c r="L252" s="166"/>
      <c r="M252" s="171"/>
      <c r="N252" s="172"/>
      <c r="O252" s="172"/>
      <c r="P252" s="173">
        <f>SUM(P253:P266)</f>
        <v>0</v>
      </c>
      <c r="Q252" s="172"/>
      <c r="R252" s="173">
        <f>SUM(R253:R266)</f>
        <v>0</v>
      </c>
      <c r="S252" s="172"/>
      <c r="T252" s="174">
        <f>SUM(T253:T266)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7" t="s">
        <v>81</v>
      </c>
      <c r="AT252" s="175" t="s">
        <v>72</v>
      </c>
      <c r="AU252" s="175" t="s">
        <v>73</v>
      </c>
      <c r="AY252" s="167" t="s">
        <v>174</v>
      </c>
      <c r="BK252" s="176">
        <f>SUM(BK253:BK266)</f>
        <v>0</v>
      </c>
    </row>
    <row r="253" s="2" customFormat="1" ht="16.5" customHeight="1">
      <c r="A253" s="38"/>
      <c r="B253" s="179"/>
      <c r="C253" s="180" t="s">
        <v>547</v>
      </c>
      <c r="D253" s="180" t="s">
        <v>176</v>
      </c>
      <c r="E253" s="181" t="s">
        <v>1507</v>
      </c>
      <c r="F253" s="182" t="s">
        <v>1508</v>
      </c>
      <c r="G253" s="183" t="s">
        <v>513</v>
      </c>
      <c r="H253" s="184">
        <v>1</v>
      </c>
      <c r="I253" s="185"/>
      <c r="J253" s="186">
        <f>ROUND(I253*H253,2)</f>
        <v>0</v>
      </c>
      <c r="K253" s="182" t="s">
        <v>1</v>
      </c>
      <c r="L253" s="39"/>
      <c r="M253" s="187" t="s">
        <v>1</v>
      </c>
      <c r="N253" s="188" t="s">
        <v>38</v>
      </c>
      <c r="O253" s="77"/>
      <c r="P253" s="189">
        <f>O253*H253</f>
        <v>0</v>
      </c>
      <c r="Q253" s="189">
        <v>0</v>
      </c>
      <c r="R253" s="189">
        <f>Q253*H253</f>
        <v>0</v>
      </c>
      <c r="S253" s="189">
        <v>0</v>
      </c>
      <c r="T253" s="19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1" t="s">
        <v>181</v>
      </c>
      <c r="AT253" s="191" t="s">
        <v>176</v>
      </c>
      <c r="AU253" s="191" t="s">
        <v>81</v>
      </c>
      <c r="AY253" s="19" t="s">
        <v>174</v>
      </c>
      <c r="BE253" s="192">
        <f>IF(N253="základní",J253,0)</f>
        <v>0</v>
      </c>
      <c r="BF253" s="192">
        <f>IF(N253="snížená",J253,0)</f>
        <v>0</v>
      </c>
      <c r="BG253" s="192">
        <f>IF(N253="zákl. přenesená",J253,0)</f>
        <v>0</v>
      </c>
      <c r="BH253" s="192">
        <f>IF(N253="sníž. přenesená",J253,0)</f>
        <v>0</v>
      </c>
      <c r="BI253" s="192">
        <f>IF(N253="nulová",J253,0)</f>
        <v>0</v>
      </c>
      <c r="BJ253" s="19" t="s">
        <v>81</v>
      </c>
      <c r="BK253" s="192">
        <f>ROUND(I253*H253,2)</f>
        <v>0</v>
      </c>
      <c r="BL253" s="19" t="s">
        <v>181</v>
      </c>
      <c r="BM253" s="191" t="s">
        <v>897</v>
      </c>
    </row>
    <row r="254" s="2" customFormat="1">
      <c r="A254" s="38"/>
      <c r="B254" s="39"/>
      <c r="C254" s="38"/>
      <c r="D254" s="193" t="s">
        <v>183</v>
      </c>
      <c r="E254" s="38"/>
      <c r="F254" s="194" t="s">
        <v>1508</v>
      </c>
      <c r="G254" s="38"/>
      <c r="H254" s="38"/>
      <c r="I254" s="195"/>
      <c r="J254" s="38"/>
      <c r="K254" s="38"/>
      <c r="L254" s="39"/>
      <c r="M254" s="196"/>
      <c r="N254" s="197"/>
      <c r="O254" s="77"/>
      <c r="P254" s="77"/>
      <c r="Q254" s="77"/>
      <c r="R254" s="77"/>
      <c r="S254" s="77"/>
      <c r="T254" s="7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9" t="s">
        <v>183</v>
      </c>
      <c r="AU254" s="19" t="s">
        <v>81</v>
      </c>
    </row>
    <row r="255" s="2" customFormat="1" ht="16.5" customHeight="1">
      <c r="A255" s="38"/>
      <c r="B255" s="179"/>
      <c r="C255" s="180" t="s">
        <v>552</v>
      </c>
      <c r="D255" s="180" t="s">
        <v>176</v>
      </c>
      <c r="E255" s="181" t="s">
        <v>1509</v>
      </c>
      <c r="F255" s="182" t="s">
        <v>1510</v>
      </c>
      <c r="G255" s="183" t="s">
        <v>513</v>
      </c>
      <c r="H255" s="184">
        <v>12</v>
      </c>
      <c r="I255" s="185"/>
      <c r="J255" s="186">
        <f>ROUND(I255*H255,2)</f>
        <v>0</v>
      </c>
      <c r="K255" s="182" t="s">
        <v>1</v>
      </c>
      <c r="L255" s="39"/>
      <c r="M255" s="187" t="s">
        <v>1</v>
      </c>
      <c r="N255" s="188" t="s">
        <v>38</v>
      </c>
      <c r="O255" s="77"/>
      <c r="P255" s="189">
        <f>O255*H255</f>
        <v>0</v>
      </c>
      <c r="Q255" s="189">
        <v>0</v>
      </c>
      <c r="R255" s="189">
        <f>Q255*H255</f>
        <v>0</v>
      </c>
      <c r="S255" s="189">
        <v>0</v>
      </c>
      <c r="T255" s="19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1" t="s">
        <v>181</v>
      </c>
      <c r="AT255" s="191" t="s">
        <v>176</v>
      </c>
      <c r="AU255" s="191" t="s">
        <v>81</v>
      </c>
      <c r="AY255" s="19" t="s">
        <v>174</v>
      </c>
      <c r="BE255" s="192">
        <f>IF(N255="základní",J255,0)</f>
        <v>0</v>
      </c>
      <c r="BF255" s="192">
        <f>IF(N255="snížená",J255,0)</f>
        <v>0</v>
      </c>
      <c r="BG255" s="192">
        <f>IF(N255="zákl. přenesená",J255,0)</f>
        <v>0</v>
      </c>
      <c r="BH255" s="192">
        <f>IF(N255="sníž. přenesená",J255,0)</f>
        <v>0</v>
      </c>
      <c r="BI255" s="192">
        <f>IF(N255="nulová",J255,0)</f>
        <v>0</v>
      </c>
      <c r="BJ255" s="19" t="s">
        <v>81</v>
      </c>
      <c r="BK255" s="192">
        <f>ROUND(I255*H255,2)</f>
        <v>0</v>
      </c>
      <c r="BL255" s="19" t="s">
        <v>181</v>
      </c>
      <c r="BM255" s="191" t="s">
        <v>907</v>
      </c>
    </row>
    <row r="256" s="2" customFormat="1">
      <c r="A256" s="38"/>
      <c r="B256" s="39"/>
      <c r="C256" s="38"/>
      <c r="D256" s="193" t="s">
        <v>183</v>
      </c>
      <c r="E256" s="38"/>
      <c r="F256" s="194" t="s">
        <v>1510</v>
      </c>
      <c r="G256" s="38"/>
      <c r="H256" s="38"/>
      <c r="I256" s="195"/>
      <c r="J256" s="38"/>
      <c r="K256" s="38"/>
      <c r="L256" s="39"/>
      <c r="M256" s="196"/>
      <c r="N256" s="197"/>
      <c r="O256" s="77"/>
      <c r="P256" s="77"/>
      <c r="Q256" s="77"/>
      <c r="R256" s="77"/>
      <c r="S256" s="77"/>
      <c r="T256" s="7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9" t="s">
        <v>183</v>
      </c>
      <c r="AU256" s="19" t="s">
        <v>81</v>
      </c>
    </row>
    <row r="257" s="2" customFormat="1" ht="24.15" customHeight="1">
      <c r="A257" s="38"/>
      <c r="B257" s="179"/>
      <c r="C257" s="180" t="s">
        <v>557</v>
      </c>
      <c r="D257" s="180" t="s">
        <v>176</v>
      </c>
      <c r="E257" s="181" t="s">
        <v>1511</v>
      </c>
      <c r="F257" s="182" t="s">
        <v>1512</v>
      </c>
      <c r="G257" s="183" t="s">
        <v>513</v>
      </c>
      <c r="H257" s="184">
        <v>5</v>
      </c>
      <c r="I257" s="185"/>
      <c r="J257" s="186">
        <f>ROUND(I257*H257,2)</f>
        <v>0</v>
      </c>
      <c r="K257" s="182" t="s">
        <v>1</v>
      </c>
      <c r="L257" s="39"/>
      <c r="M257" s="187" t="s">
        <v>1</v>
      </c>
      <c r="N257" s="188" t="s">
        <v>38</v>
      </c>
      <c r="O257" s="77"/>
      <c r="P257" s="189">
        <f>O257*H257</f>
        <v>0</v>
      </c>
      <c r="Q257" s="189">
        <v>0</v>
      </c>
      <c r="R257" s="189">
        <f>Q257*H257</f>
        <v>0</v>
      </c>
      <c r="S257" s="189">
        <v>0</v>
      </c>
      <c r="T257" s="19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1" t="s">
        <v>181</v>
      </c>
      <c r="AT257" s="191" t="s">
        <v>176</v>
      </c>
      <c r="AU257" s="191" t="s">
        <v>81</v>
      </c>
      <c r="AY257" s="19" t="s">
        <v>174</v>
      </c>
      <c r="BE257" s="192">
        <f>IF(N257="základní",J257,0)</f>
        <v>0</v>
      </c>
      <c r="BF257" s="192">
        <f>IF(N257="snížená",J257,0)</f>
        <v>0</v>
      </c>
      <c r="BG257" s="192">
        <f>IF(N257="zákl. přenesená",J257,0)</f>
        <v>0</v>
      </c>
      <c r="BH257" s="192">
        <f>IF(N257="sníž. přenesená",J257,0)</f>
        <v>0</v>
      </c>
      <c r="BI257" s="192">
        <f>IF(N257="nulová",J257,0)</f>
        <v>0</v>
      </c>
      <c r="BJ257" s="19" t="s">
        <v>81</v>
      </c>
      <c r="BK257" s="192">
        <f>ROUND(I257*H257,2)</f>
        <v>0</v>
      </c>
      <c r="BL257" s="19" t="s">
        <v>181</v>
      </c>
      <c r="BM257" s="191" t="s">
        <v>917</v>
      </c>
    </row>
    <row r="258" s="2" customFormat="1">
      <c r="A258" s="38"/>
      <c r="B258" s="39"/>
      <c r="C258" s="38"/>
      <c r="D258" s="193" t="s">
        <v>183</v>
      </c>
      <c r="E258" s="38"/>
      <c r="F258" s="194" t="s">
        <v>1512</v>
      </c>
      <c r="G258" s="38"/>
      <c r="H258" s="38"/>
      <c r="I258" s="195"/>
      <c r="J258" s="38"/>
      <c r="K258" s="38"/>
      <c r="L258" s="39"/>
      <c r="M258" s="196"/>
      <c r="N258" s="197"/>
      <c r="O258" s="77"/>
      <c r="P258" s="77"/>
      <c r="Q258" s="77"/>
      <c r="R258" s="77"/>
      <c r="S258" s="77"/>
      <c r="T258" s="7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9" t="s">
        <v>183</v>
      </c>
      <c r="AU258" s="19" t="s">
        <v>81</v>
      </c>
    </row>
    <row r="259" s="2" customFormat="1" ht="24.15" customHeight="1">
      <c r="A259" s="38"/>
      <c r="B259" s="179"/>
      <c r="C259" s="180" t="s">
        <v>562</v>
      </c>
      <c r="D259" s="180" t="s">
        <v>176</v>
      </c>
      <c r="E259" s="181" t="s">
        <v>1513</v>
      </c>
      <c r="F259" s="182" t="s">
        <v>1514</v>
      </c>
      <c r="G259" s="183" t="s">
        <v>513</v>
      </c>
      <c r="H259" s="184">
        <v>5</v>
      </c>
      <c r="I259" s="185"/>
      <c r="J259" s="186">
        <f>ROUND(I259*H259,2)</f>
        <v>0</v>
      </c>
      <c r="K259" s="182" t="s">
        <v>1</v>
      </c>
      <c r="L259" s="39"/>
      <c r="M259" s="187" t="s">
        <v>1</v>
      </c>
      <c r="N259" s="188" t="s">
        <v>38</v>
      </c>
      <c r="O259" s="77"/>
      <c r="P259" s="189">
        <f>O259*H259</f>
        <v>0</v>
      </c>
      <c r="Q259" s="189">
        <v>0</v>
      </c>
      <c r="R259" s="189">
        <f>Q259*H259</f>
        <v>0</v>
      </c>
      <c r="S259" s="189">
        <v>0</v>
      </c>
      <c r="T259" s="19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1" t="s">
        <v>181</v>
      </c>
      <c r="AT259" s="191" t="s">
        <v>176</v>
      </c>
      <c r="AU259" s="191" t="s">
        <v>81</v>
      </c>
      <c r="AY259" s="19" t="s">
        <v>174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81</v>
      </c>
      <c r="BK259" s="192">
        <f>ROUND(I259*H259,2)</f>
        <v>0</v>
      </c>
      <c r="BL259" s="19" t="s">
        <v>181</v>
      </c>
      <c r="BM259" s="191" t="s">
        <v>927</v>
      </c>
    </row>
    <row r="260" s="2" customFormat="1">
      <c r="A260" s="38"/>
      <c r="B260" s="39"/>
      <c r="C260" s="38"/>
      <c r="D260" s="193" t="s">
        <v>183</v>
      </c>
      <c r="E260" s="38"/>
      <c r="F260" s="194" t="s">
        <v>1514</v>
      </c>
      <c r="G260" s="38"/>
      <c r="H260" s="38"/>
      <c r="I260" s="195"/>
      <c r="J260" s="38"/>
      <c r="K260" s="38"/>
      <c r="L260" s="39"/>
      <c r="M260" s="196"/>
      <c r="N260" s="197"/>
      <c r="O260" s="77"/>
      <c r="P260" s="77"/>
      <c r="Q260" s="77"/>
      <c r="R260" s="77"/>
      <c r="S260" s="77"/>
      <c r="T260" s="7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9" t="s">
        <v>183</v>
      </c>
      <c r="AU260" s="19" t="s">
        <v>81</v>
      </c>
    </row>
    <row r="261" s="2" customFormat="1" ht="24.15" customHeight="1">
      <c r="A261" s="38"/>
      <c r="B261" s="179"/>
      <c r="C261" s="180" t="s">
        <v>567</v>
      </c>
      <c r="D261" s="180" t="s">
        <v>176</v>
      </c>
      <c r="E261" s="181" t="s">
        <v>1515</v>
      </c>
      <c r="F261" s="182" t="s">
        <v>1516</v>
      </c>
      <c r="G261" s="183" t="s">
        <v>513</v>
      </c>
      <c r="H261" s="184">
        <v>1</v>
      </c>
      <c r="I261" s="185"/>
      <c r="J261" s="186">
        <f>ROUND(I261*H261,2)</f>
        <v>0</v>
      </c>
      <c r="K261" s="182" t="s">
        <v>1</v>
      </c>
      <c r="L261" s="39"/>
      <c r="M261" s="187" t="s">
        <v>1</v>
      </c>
      <c r="N261" s="188" t="s">
        <v>38</v>
      </c>
      <c r="O261" s="77"/>
      <c r="P261" s="189">
        <f>O261*H261</f>
        <v>0</v>
      </c>
      <c r="Q261" s="189">
        <v>0</v>
      </c>
      <c r="R261" s="189">
        <f>Q261*H261</f>
        <v>0</v>
      </c>
      <c r="S261" s="189">
        <v>0</v>
      </c>
      <c r="T261" s="19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1" t="s">
        <v>181</v>
      </c>
      <c r="AT261" s="191" t="s">
        <v>176</v>
      </c>
      <c r="AU261" s="191" t="s">
        <v>81</v>
      </c>
      <c r="AY261" s="19" t="s">
        <v>174</v>
      </c>
      <c r="BE261" s="192">
        <f>IF(N261="základní",J261,0)</f>
        <v>0</v>
      </c>
      <c r="BF261" s="192">
        <f>IF(N261="snížená",J261,0)</f>
        <v>0</v>
      </c>
      <c r="BG261" s="192">
        <f>IF(N261="zákl. přenesená",J261,0)</f>
        <v>0</v>
      </c>
      <c r="BH261" s="192">
        <f>IF(N261="sníž. přenesená",J261,0)</f>
        <v>0</v>
      </c>
      <c r="BI261" s="192">
        <f>IF(N261="nulová",J261,0)</f>
        <v>0</v>
      </c>
      <c r="BJ261" s="19" t="s">
        <v>81</v>
      </c>
      <c r="BK261" s="192">
        <f>ROUND(I261*H261,2)</f>
        <v>0</v>
      </c>
      <c r="BL261" s="19" t="s">
        <v>181</v>
      </c>
      <c r="BM261" s="191" t="s">
        <v>937</v>
      </c>
    </row>
    <row r="262" s="2" customFormat="1">
      <c r="A262" s="38"/>
      <c r="B262" s="39"/>
      <c r="C262" s="38"/>
      <c r="D262" s="193" t="s">
        <v>183</v>
      </c>
      <c r="E262" s="38"/>
      <c r="F262" s="194" t="s">
        <v>1516</v>
      </c>
      <c r="G262" s="38"/>
      <c r="H262" s="38"/>
      <c r="I262" s="195"/>
      <c r="J262" s="38"/>
      <c r="K262" s="38"/>
      <c r="L262" s="39"/>
      <c r="M262" s="196"/>
      <c r="N262" s="197"/>
      <c r="O262" s="77"/>
      <c r="P262" s="77"/>
      <c r="Q262" s="77"/>
      <c r="R262" s="77"/>
      <c r="S262" s="77"/>
      <c r="T262" s="7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9" t="s">
        <v>183</v>
      </c>
      <c r="AU262" s="19" t="s">
        <v>81</v>
      </c>
    </row>
    <row r="263" s="2" customFormat="1" ht="16.5" customHeight="1">
      <c r="A263" s="38"/>
      <c r="B263" s="179"/>
      <c r="C263" s="180" t="s">
        <v>572</v>
      </c>
      <c r="D263" s="180" t="s">
        <v>176</v>
      </c>
      <c r="E263" s="181" t="s">
        <v>1517</v>
      </c>
      <c r="F263" s="182" t="s">
        <v>1518</v>
      </c>
      <c r="G263" s="183" t="s">
        <v>513</v>
      </c>
      <c r="H263" s="184">
        <v>1</v>
      </c>
      <c r="I263" s="185"/>
      <c r="J263" s="186">
        <f>ROUND(I263*H263,2)</f>
        <v>0</v>
      </c>
      <c r="K263" s="182" t="s">
        <v>1</v>
      </c>
      <c r="L263" s="39"/>
      <c r="M263" s="187" t="s">
        <v>1</v>
      </c>
      <c r="N263" s="188" t="s">
        <v>38</v>
      </c>
      <c r="O263" s="77"/>
      <c r="P263" s="189">
        <f>O263*H263</f>
        <v>0</v>
      </c>
      <c r="Q263" s="189">
        <v>0</v>
      </c>
      <c r="R263" s="189">
        <f>Q263*H263</f>
        <v>0</v>
      </c>
      <c r="S263" s="189">
        <v>0</v>
      </c>
      <c r="T263" s="19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91" t="s">
        <v>181</v>
      </c>
      <c r="AT263" s="191" t="s">
        <v>176</v>
      </c>
      <c r="AU263" s="191" t="s">
        <v>81</v>
      </c>
      <c r="AY263" s="19" t="s">
        <v>174</v>
      </c>
      <c r="BE263" s="192">
        <f>IF(N263="základní",J263,0)</f>
        <v>0</v>
      </c>
      <c r="BF263" s="192">
        <f>IF(N263="snížená",J263,0)</f>
        <v>0</v>
      </c>
      <c r="BG263" s="192">
        <f>IF(N263="zákl. přenesená",J263,0)</f>
        <v>0</v>
      </c>
      <c r="BH263" s="192">
        <f>IF(N263="sníž. přenesená",J263,0)</f>
        <v>0</v>
      </c>
      <c r="BI263" s="192">
        <f>IF(N263="nulová",J263,0)</f>
        <v>0</v>
      </c>
      <c r="BJ263" s="19" t="s">
        <v>81</v>
      </c>
      <c r="BK263" s="192">
        <f>ROUND(I263*H263,2)</f>
        <v>0</v>
      </c>
      <c r="BL263" s="19" t="s">
        <v>181</v>
      </c>
      <c r="BM263" s="191" t="s">
        <v>949</v>
      </c>
    </row>
    <row r="264" s="2" customFormat="1">
      <c r="A264" s="38"/>
      <c r="B264" s="39"/>
      <c r="C264" s="38"/>
      <c r="D264" s="193" t="s">
        <v>183</v>
      </c>
      <c r="E264" s="38"/>
      <c r="F264" s="194" t="s">
        <v>1518</v>
      </c>
      <c r="G264" s="38"/>
      <c r="H264" s="38"/>
      <c r="I264" s="195"/>
      <c r="J264" s="38"/>
      <c r="K264" s="38"/>
      <c r="L264" s="39"/>
      <c r="M264" s="196"/>
      <c r="N264" s="197"/>
      <c r="O264" s="77"/>
      <c r="P264" s="77"/>
      <c r="Q264" s="77"/>
      <c r="R264" s="77"/>
      <c r="S264" s="77"/>
      <c r="T264" s="7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9" t="s">
        <v>183</v>
      </c>
      <c r="AU264" s="19" t="s">
        <v>81</v>
      </c>
    </row>
    <row r="265" s="2" customFormat="1" ht="16.5" customHeight="1">
      <c r="A265" s="38"/>
      <c r="B265" s="179"/>
      <c r="C265" s="180" t="s">
        <v>583</v>
      </c>
      <c r="D265" s="180" t="s">
        <v>176</v>
      </c>
      <c r="E265" s="181" t="s">
        <v>1519</v>
      </c>
      <c r="F265" s="182" t="s">
        <v>1442</v>
      </c>
      <c r="G265" s="183" t="s">
        <v>749</v>
      </c>
      <c r="H265" s="232"/>
      <c r="I265" s="185"/>
      <c r="J265" s="186">
        <f>ROUND(I265*H265,2)</f>
        <v>0</v>
      </c>
      <c r="K265" s="182" t="s">
        <v>1</v>
      </c>
      <c r="L265" s="39"/>
      <c r="M265" s="187" t="s">
        <v>1</v>
      </c>
      <c r="N265" s="188" t="s">
        <v>38</v>
      </c>
      <c r="O265" s="77"/>
      <c r="P265" s="189">
        <f>O265*H265</f>
        <v>0</v>
      </c>
      <c r="Q265" s="189">
        <v>0</v>
      </c>
      <c r="R265" s="189">
        <f>Q265*H265</f>
        <v>0</v>
      </c>
      <c r="S265" s="189">
        <v>0</v>
      </c>
      <c r="T265" s="19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91" t="s">
        <v>181</v>
      </c>
      <c r="AT265" s="191" t="s">
        <v>176</v>
      </c>
      <c r="AU265" s="191" t="s">
        <v>81</v>
      </c>
      <c r="AY265" s="19" t="s">
        <v>174</v>
      </c>
      <c r="BE265" s="192">
        <f>IF(N265="základní",J265,0)</f>
        <v>0</v>
      </c>
      <c r="BF265" s="192">
        <f>IF(N265="snížená",J265,0)</f>
        <v>0</v>
      </c>
      <c r="BG265" s="192">
        <f>IF(N265="zákl. přenesená",J265,0)</f>
        <v>0</v>
      </c>
      <c r="BH265" s="192">
        <f>IF(N265="sníž. přenesená",J265,0)</f>
        <v>0</v>
      </c>
      <c r="BI265" s="192">
        <f>IF(N265="nulová",J265,0)</f>
        <v>0</v>
      </c>
      <c r="BJ265" s="19" t="s">
        <v>81</v>
      </c>
      <c r="BK265" s="192">
        <f>ROUND(I265*H265,2)</f>
        <v>0</v>
      </c>
      <c r="BL265" s="19" t="s">
        <v>181</v>
      </c>
      <c r="BM265" s="191" t="s">
        <v>959</v>
      </c>
    </row>
    <row r="266" s="2" customFormat="1">
      <c r="A266" s="38"/>
      <c r="B266" s="39"/>
      <c r="C266" s="38"/>
      <c r="D266" s="193" t="s">
        <v>183</v>
      </c>
      <c r="E266" s="38"/>
      <c r="F266" s="194" t="s">
        <v>1442</v>
      </c>
      <c r="G266" s="38"/>
      <c r="H266" s="38"/>
      <c r="I266" s="195"/>
      <c r="J266" s="38"/>
      <c r="K266" s="38"/>
      <c r="L266" s="39"/>
      <c r="M266" s="241"/>
      <c r="N266" s="242"/>
      <c r="O266" s="243"/>
      <c r="P266" s="243"/>
      <c r="Q266" s="243"/>
      <c r="R266" s="243"/>
      <c r="S266" s="243"/>
      <c r="T266" s="244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9" t="s">
        <v>183</v>
      </c>
      <c r="AU266" s="19" t="s">
        <v>81</v>
      </c>
    </row>
    <row r="267" s="2" customFormat="1" ht="6.96" customHeight="1">
      <c r="A267" s="38"/>
      <c r="B267" s="60"/>
      <c r="C267" s="61"/>
      <c r="D267" s="61"/>
      <c r="E267" s="61"/>
      <c r="F267" s="61"/>
      <c r="G267" s="61"/>
      <c r="H267" s="61"/>
      <c r="I267" s="61"/>
      <c r="J267" s="61"/>
      <c r="K267" s="61"/>
      <c r="L267" s="39"/>
      <c r="M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</row>
  </sheetData>
  <autoFilter ref="C125:K26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1520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ROUND((SUM(BE122:BE202)),  2)</f>
        <v>0</v>
      </c>
      <c r="G35" s="38"/>
      <c r="H35" s="38"/>
      <c r="I35" s="136">
        <v>0.20999999999999999</v>
      </c>
      <c r="J35" s="135">
        <f>ROUND(((SUM(BE122:BE202))*I35),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ROUND((SUM(BF122:BF202)),  2)</f>
        <v>0</v>
      </c>
      <c r="G36" s="38"/>
      <c r="H36" s="38"/>
      <c r="I36" s="136">
        <v>0.12</v>
      </c>
      <c r="J36" s="135">
        <f>ROUND(((SUM(BF122:BF202))*I36),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ROUND((SUM(BG122:BG202)),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ROUND((SUM(BH122:BH202)),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ROUND((SUM(BI122:BI202)),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03 - Rozvodnice RH-1.NP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1521</v>
      </c>
      <c r="E99" s="150"/>
      <c r="F99" s="150"/>
      <c r="G99" s="150"/>
      <c r="H99" s="150"/>
      <c r="I99" s="150"/>
      <c r="J99" s="151">
        <f>J123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1522</v>
      </c>
      <c r="E100" s="150"/>
      <c r="F100" s="150"/>
      <c r="G100" s="150"/>
      <c r="H100" s="150"/>
      <c r="I100" s="150"/>
      <c r="J100" s="151">
        <f>J200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159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38"/>
      <c r="D110" s="38"/>
      <c r="E110" s="129" t="str">
        <f>E7</f>
        <v>Snížení energetické náročnosti Gymnázia, SOŠ a VOŠ, Nový Bydžov - DM J. Jungmanna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2"/>
      <c r="C111" s="32" t="s">
        <v>127</v>
      </c>
      <c r="L111" s="22"/>
    </row>
    <row r="112" s="2" customFormat="1" ht="16.5" customHeight="1">
      <c r="A112" s="38"/>
      <c r="B112" s="39"/>
      <c r="C112" s="38"/>
      <c r="D112" s="38"/>
      <c r="E112" s="129" t="s">
        <v>1300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1301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E11</f>
        <v>03 - Rozvodnice RH-1.NP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F14</f>
        <v xml:space="preserve"> </v>
      </c>
      <c r="G116" s="38"/>
      <c r="H116" s="38"/>
      <c r="I116" s="32" t="s">
        <v>22</v>
      </c>
      <c r="J116" s="69" t="str">
        <f>IF(J14="","",J14)</f>
        <v>15. 10. 2025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38"/>
      <c r="E118" s="38"/>
      <c r="F118" s="27" t="str">
        <f>E17</f>
        <v xml:space="preserve"> </v>
      </c>
      <c r="G118" s="38"/>
      <c r="H118" s="38"/>
      <c r="I118" s="32" t="s">
        <v>29</v>
      </c>
      <c r="J118" s="36" t="str">
        <f>E23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38"/>
      <c r="E119" s="38"/>
      <c r="F119" s="27" t="str">
        <f>IF(E20="","",E20)</f>
        <v>Vyplň údaj</v>
      </c>
      <c r="G119" s="38"/>
      <c r="H119" s="38"/>
      <c r="I119" s="32" t="s">
        <v>31</v>
      </c>
      <c r="J119" s="36" t="str">
        <f>E26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56"/>
      <c r="B121" s="157"/>
      <c r="C121" s="158" t="s">
        <v>160</v>
      </c>
      <c r="D121" s="159" t="s">
        <v>58</v>
      </c>
      <c r="E121" s="159" t="s">
        <v>54</v>
      </c>
      <c r="F121" s="159" t="s">
        <v>55</v>
      </c>
      <c r="G121" s="159" t="s">
        <v>161</v>
      </c>
      <c r="H121" s="159" t="s">
        <v>162</v>
      </c>
      <c r="I121" s="159" t="s">
        <v>163</v>
      </c>
      <c r="J121" s="159" t="s">
        <v>131</v>
      </c>
      <c r="K121" s="160" t="s">
        <v>164</v>
      </c>
      <c r="L121" s="161"/>
      <c r="M121" s="86" t="s">
        <v>1</v>
      </c>
      <c r="N121" s="87" t="s">
        <v>37</v>
      </c>
      <c r="O121" s="87" t="s">
        <v>165</v>
      </c>
      <c r="P121" s="87" t="s">
        <v>166</v>
      </c>
      <c r="Q121" s="87" t="s">
        <v>167</v>
      </c>
      <c r="R121" s="87" t="s">
        <v>168</v>
      </c>
      <c r="S121" s="87" t="s">
        <v>169</v>
      </c>
      <c r="T121" s="88" t="s">
        <v>170</v>
      </c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</row>
    <row r="122" s="2" customFormat="1" ht="22.8" customHeight="1">
      <c r="A122" s="38"/>
      <c r="B122" s="39"/>
      <c r="C122" s="93" t="s">
        <v>171</v>
      </c>
      <c r="D122" s="38"/>
      <c r="E122" s="38"/>
      <c r="F122" s="38"/>
      <c r="G122" s="38"/>
      <c r="H122" s="38"/>
      <c r="I122" s="38"/>
      <c r="J122" s="162">
        <f>BK122</f>
        <v>0</v>
      </c>
      <c r="K122" s="38"/>
      <c r="L122" s="39"/>
      <c r="M122" s="89"/>
      <c r="N122" s="73"/>
      <c r="O122" s="90"/>
      <c r="P122" s="163">
        <f>P123+P200</f>
        <v>0</v>
      </c>
      <c r="Q122" s="90"/>
      <c r="R122" s="163">
        <f>R123+R200</f>
        <v>0</v>
      </c>
      <c r="S122" s="90"/>
      <c r="T122" s="164">
        <f>T123+T200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72</v>
      </c>
      <c r="AU122" s="19" t="s">
        <v>133</v>
      </c>
      <c r="BK122" s="165">
        <f>BK123+BK200</f>
        <v>0</v>
      </c>
    </row>
    <row r="123" s="12" customFormat="1" ht="25.92" customHeight="1">
      <c r="A123" s="12"/>
      <c r="B123" s="166"/>
      <c r="C123" s="12"/>
      <c r="D123" s="167" t="s">
        <v>72</v>
      </c>
      <c r="E123" s="168" t="s">
        <v>1308</v>
      </c>
      <c r="F123" s="168" t="s">
        <v>1523</v>
      </c>
      <c r="G123" s="12"/>
      <c r="H123" s="12"/>
      <c r="I123" s="169"/>
      <c r="J123" s="170">
        <f>BK123</f>
        <v>0</v>
      </c>
      <c r="K123" s="12"/>
      <c r="L123" s="166"/>
      <c r="M123" s="171"/>
      <c r="N123" s="172"/>
      <c r="O123" s="172"/>
      <c r="P123" s="173">
        <f>SUM(P124:P199)</f>
        <v>0</v>
      </c>
      <c r="Q123" s="172"/>
      <c r="R123" s="173">
        <f>SUM(R124:R199)</f>
        <v>0</v>
      </c>
      <c r="S123" s="172"/>
      <c r="T123" s="174">
        <f>SUM(T124:T199)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81</v>
      </c>
      <c r="AT123" s="175" t="s">
        <v>72</v>
      </c>
      <c r="AU123" s="175" t="s">
        <v>73</v>
      </c>
      <c r="AY123" s="167" t="s">
        <v>174</v>
      </c>
      <c r="BK123" s="176">
        <f>SUM(BK124:BK199)</f>
        <v>0</v>
      </c>
    </row>
    <row r="124" s="2" customFormat="1" ht="24.15" customHeight="1">
      <c r="A124" s="38"/>
      <c r="B124" s="179"/>
      <c r="C124" s="180" t="s">
        <v>81</v>
      </c>
      <c r="D124" s="180" t="s">
        <v>176</v>
      </c>
      <c r="E124" s="181" t="s">
        <v>1524</v>
      </c>
      <c r="F124" s="182" t="s">
        <v>1525</v>
      </c>
      <c r="G124" s="183" t="s">
        <v>1312</v>
      </c>
      <c r="H124" s="184">
        <v>1</v>
      </c>
      <c r="I124" s="185"/>
      <c r="J124" s="186">
        <f>ROUND(I124*H124,2)</f>
        <v>0</v>
      </c>
      <c r="K124" s="182" t="s">
        <v>1</v>
      </c>
      <c r="L124" s="39"/>
      <c r="M124" s="187" t="s">
        <v>1</v>
      </c>
      <c r="N124" s="188" t="s">
        <v>38</v>
      </c>
      <c r="O124" s="77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1" t="s">
        <v>181</v>
      </c>
      <c r="AT124" s="191" t="s">
        <v>176</v>
      </c>
      <c r="AU124" s="191" t="s">
        <v>81</v>
      </c>
      <c r="AY124" s="19" t="s">
        <v>174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81</v>
      </c>
      <c r="BK124" s="192">
        <f>ROUND(I124*H124,2)</f>
        <v>0</v>
      </c>
      <c r="BL124" s="19" t="s">
        <v>181</v>
      </c>
      <c r="BM124" s="191" t="s">
        <v>83</v>
      </c>
    </row>
    <row r="125" s="2" customFormat="1">
      <c r="A125" s="38"/>
      <c r="B125" s="39"/>
      <c r="C125" s="38"/>
      <c r="D125" s="193" t="s">
        <v>183</v>
      </c>
      <c r="E125" s="38"/>
      <c r="F125" s="194" t="s">
        <v>1525</v>
      </c>
      <c r="G125" s="38"/>
      <c r="H125" s="38"/>
      <c r="I125" s="195"/>
      <c r="J125" s="38"/>
      <c r="K125" s="38"/>
      <c r="L125" s="39"/>
      <c r="M125" s="196"/>
      <c r="N125" s="197"/>
      <c r="O125" s="77"/>
      <c r="P125" s="77"/>
      <c r="Q125" s="77"/>
      <c r="R125" s="77"/>
      <c r="S125" s="77"/>
      <c r="T125" s="7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183</v>
      </c>
      <c r="AU125" s="19" t="s">
        <v>81</v>
      </c>
    </row>
    <row r="126" s="2" customFormat="1" ht="24.15" customHeight="1">
      <c r="A126" s="38"/>
      <c r="B126" s="179"/>
      <c r="C126" s="180" t="s">
        <v>83</v>
      </c>
      <c r="D126" s="180" t="s">
        <v>176</v>
      </c>
      <c r="E126" s="181" t="s">
        <v>1526</v>
      </c>
      <c r="F126" s="182" t="s">
        <v>1527</v>
      </c>
      <c r="G126" s="183" t="s">
        <v>1312</v>
      </c>
      <c r="H126" s="184">
        <v>1</v>
      </c>
      <c r="I126" s="185"/>
      <c r="J126" s="186">
        <f>ROUND(I126*H126,2)</f>
        <v>0</v>
      </c>
      <c r="K126" s="182" t="s">
        <v>1</v>
      </c>
      <c r="L126" s="39"/>
      <c r="M126" s="187" t="s">
        <v>1</v>
      </c>
      <c r="N126" s="188" t="s">
        <v>38</v>
      </c>
      <c r="O126" s="77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1" t="s">
        <v>181</v>
      </c>
      <c r="AT126" s="191" t="s">
        <v>176</v>
      </c>
      <c r="AU126" s="191" t="s">
        <v>81</v>
      </c>
      <c r="AY126" s="19" t="s">
        <v>174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81</v>
      </c>
      <c r="BK126" s="192">
        <f>ROUND(I126*H126,2)</f>
        <v>0</v>
      </c>
      <c r="BL126" s="19" t="s">
        <v>181</v>
      </c>
      <c r="BM126" s="191" t="s">
        <v>181</v>
      </c>
    </row>
    <row r="127" s="2" customFormat="1">
      <c r="A127" s="38"/>
      <c r="B127" s="39"/>
      <c r="C127" s="38"/>
      <c r="D127" s="193" t="s">
        <v>183</v>
      </c>
      <c r="E127" s="38"/>
      <c r="F127" s="194" t="s">
        <v>1527</v>
      </c>
      <c r="G127" s="38"/>
      <c r="H127" s="38"/>
      <c r="I127" s="195"/>
      <c r="J127" s="38"/>
      <c r="K127" s="38"/>
      <c r="L127" s="39"/>
      <c r="M127" s="196"/>
      <c r="N127" s="197"/>
      <c r="O127" s="77"/>
      <c r="P127" s="77"/>
      <c r="Q127" s="77"/>
      <c r="R127" s="77"/>
      <c r="S127" s="77"/>
      <c r="T127" s="7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183</v>
      </c>
      <c r="AU127" s="19" t="s">
        <v>81</v>
      </c>
    </row>
    <row r="128" s="2" customFormat="1" ht="21.75" customHeight="1">
      <c r="A128" s="38"/>
      <c r="B128" s="179"/>
      <c r="C128" s="180" t="s">
        <v>192</v>
      </c>
      <c r="D128" s="180" t="s">
        <v>176</v>
      </c>
      <c r="E128" s="181" t="s">
        <v>1528</v>
      </c>
      <c r="F128" s="182" t="s">
        <v>1529</v>
      </c>
      <c r="G128" s="183" t="s">
        <v>1312</v>
      </c>
      <c r="H128" s="184">
        <v>1</v>
      </c>
      <c r="I128" s="185"/>
      <c r="J128" s="186">
        <f>ROUND(I128*H128,2)</f>
        <v>0</v>
      </c>
      <c r="K128" s="182" t="s">
        <v>1</v>
      </c>
      <c r="L128" s="39"/>
      <c r="M128" s="187" t="s">
        <v>1</v>
      </c>
      <c r="N128" s="188" t="s">
        <v>38</v>
      </c>
      <c r="O128" s="77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1" t="s">
        <v>181</v>
      </c>
      <c r="AT128" s="191" t="s">
        <v>176</v>
      </c>
      <c r="AU128" s="191" t="s">
        <v>81</v>
      </c>
      <c r="AY128" s="19" t="s">
        <v>174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81</v>
      </c>
      <c r="BK128" s="192">
        <f>ROUND(I128*H128,2)</f>
        <v>0</v>
      </c>
      <c r="BL128" s="19" t="s">
        <v>181</v>
      </c>
      <c r="BM128" s="191" t="s">
        <v>211</v>
      </c>
    </row>
    <row r="129" s="2" customFormat="1">
      <c r="A129" s="38"/>
      <c r="B129" s="39"/>
      <c r="C129" s="38"/>
      <c r="D129" s="193" t="s">
        <v>183</v>
      </c>
      <c r="E129" s="38"/>
      <c r="F129" s="194" t="s">
        <v>1529</v>
      </c>
      <c r="G129" s="38"/>
      <c r="H129" s="38"/>
      <c r="I129" s="195"/>
      <c r="J129" s="38"/>
      <c r="K129" s="38"/>
      <c r="L129" s="39"/>
      <c r="M129" s="196"/>
      <c r="N129" s="197"/>
      <c r="O129" s="77"/>
      <c r="P129" s="77"/>
      <c r="Q129" s="77"/>
      <c r="R129" s="77"/>
      <c r="S129" s="77"/>
      <c r="T129" s="7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183</v>
      </c>
      <c r="AU129" s="19" t="s">
        <v>81</v>
      </c>
    </row>
    <row r="130" s="2" customFormat="1" ht="16.5" customHeight="1">
      <c r="A130" s="38"/>
      <c r="B130" s="179"/>
      <c r="C130" s="180" t="s">
        <v>181</v>
      </c>
      <c r="D130" s="180" t="s">
        <v>176</v>
      </c>
      <c r="E130" s="181" t="s">
        <v>1530</v>
      </c>
      <c r="F130" s="182" t="s">
        <v>1531</v>
      </c>
      <c r="G130" s="183" t="s">
        <v>1312</v>
      </c>
      <c r="H130" s="184">
        <v>1</v>
      </c>
      <c r="I130" s="185"/>
      <c r="J130" s="186">
        <f>ROUND(I130*H130,2)</f>
        <v>0</v>
      </c>
      <c r="K130" s="182" t="s">
        <v>1</v>
      </c>
      <c r="L130" s="39"/>
      <c r="M130" s="187" t="s">
        <v>1</v>
      </c>
      <c r="N130" s="188" t="s">
        <v>38</v>
      </c>
      <c r="O130" s="77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1" t="s">
        <v>181</v>
      </c>
      <c r="AT130" s="191" t="s">
        <v>176</v>
      </c>
      <c r="AU130" s="191" t="s">
        <v>81</v>
      </c>
      <c r="AY130" s="19" t="s">
        <v>174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81</v>
      </c>
      <c r="BK130" s="192">
        <f>ROUND(I130*H130,2)</f>
        <v>0</v>
      </c>
      <c r="BL130" s="19" t="s">
        <v>181</v>
      </c>
      <c r="BM130" s="191" t="s">
        <v>230</v>
      </c>
    </row>
    <row r="131" s="2" customFormat="1">
      <c r="A131" s="38"/>
      <c r="B131" s="39"/>
      <c r="C131" s="38"/>
      <c r="D131" s="193" t="s">
        <v>183</v>
      </c>
      <c r="E131" s="38"/>
      <c r="F131" s="194" t="s">
        <v>1531</v>
      </c>
      <c r="G131" s="38"/>
      <c r="H131" s="38"/>
      <c r="I131" s="195"/>
      <c r="J131" s="38"/>
      <c r="K131" s="38"/>
      <c r="L131" s="39"/>
      <c r="M131" s="196"/>
      <c r="N131" s="197"/>
      <c r="O131" s="77"/>
      <c r="P131" s="77"/>
      <c r="Q131" s="77"/>
      <c r="R131" s="77"/>
      <c r="S131" s="77"/>
      <c r="T131" s="7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183</v>
      </c>
      <c r="AU131" s="19" t="s">
        <v>81</v>
      </c>
    </row>
    <row r="132" s="2" customFormat="1" ht="16.5" customHeight="1">
      <c r="A132" s="38"/>
      <c r="B132" s="179"/>
      <c r="C132" s="180" t="s">
        <v>206</v>
      </c>
      <c r="D132" s="180" t="s">
        <v>176</v>
      </c>
      <c r="E132" s="181" t="s">
        <v>1532</v>
      </c>
      <c r="F132" s="182" t="s">
        <v>1533</v>
      </c>
      <c r="G132" s="183" t="s">
        <v>1312</v>
      </c>
      <c r="H132" s="184">
        <v>1</v>
      </c>
      <c r="I132" s="185"/>
      <c r="J132" s="186">
        <f>ROUND(I132*H132,2)</f>
        <v>0</v>
      </c>
      <c r="K132" s="182" t="s">
        <v>1</v>
      </c>
      <c r="L132" s="39"/>
      <c r="M132" s="187" t="s">
        <v>1</v>
      </c>
      <c r="N132" s="188" t="s">
        <v>38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181</v>
      </c>
      <c r="AT132" s="191" t="s">
        <v>176</v>
      </c>
      <c r="AU132" s="191" t="s">
        <v>81</v>
      </c>
      <c r="AY132" s="19" t="s">
        <v>174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81</v>
      </c>
      <c r="BK132" s="192">
        <f>ROUND(I132*H132,2)</f>
        <v>0</v>
      </c>
      <c r="BL132" s="19" t="s">
        <v>181</v>
      </c>
      <c r="BM132" s="191" t="s">
        <v>115</v>
      </c>
    </row>
    <row r="133" s="2" customFormat="1">
      <c r="A133" s="38"/>
      <c r="B133" s="39"/>
      <c r="C133" s="38"/>
      <c r="D133" s="193" t="s">
        <v>183</v>
      </c>
      <c r="E133" s="38"/>
      <c r="F133" s="194" t="s">
        <v>1533</v>
      </c>
      <c r="G133" s="38"/>
      <c r="H133" s="38"/>
      <c r="I133" s="195"/>
      <c r="J133" s="38"/>
      <c r="K133" s="38"/>
      <c r="L133" s="39"/>
      <c r="M133" s="196"/>
      <c r="N133" s="197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183</v>
      </c>
      <c r="AU133" s="19" t="s">
        <v>81</v>
      </c>
    </row>
    <row r="134" s="2" customFormat="1" ht="16.5" customHeight="1">
      <c r="A134" s="38"/>
      <c r="B134" s="179"/>
      <c r="C134" s="180" t="s">
        <v>211</v>
      </c>
      <c r="D134" s="180" t="s">
        <v>176</v>
      </c>
      <c r="E134" s="181" t="s">
        <v>1534</v>
      </c>
      <c r="F134" s="182" t="s">
        <v>1535</v>
      </c>
      <c r="G134" s="183" t="s">
        <v>1312</v>
      </c>
      <c r="H134" s="184">
        <v>1</v>
      </c>
      <c r="I134" s="185"/>
      <c r="J134" s="186">
        <f>ROUND(I134*H134,2)</f>
        <v>0</v>
      </c>
      <c r="K134" s="182" t="s">
        <v>1</v>
      </c>
      <c r="L134" s="39"/>
      <c r="M134" s="187" t="s">
        <v>1</v>
      </c>
      <c r="N134" s="188" t="s">
        <v>38</v>
      </c>
      <c r="O134" s="77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1" t="s">
        <v>181</v>
      </c>
      <c r="AT134" s="191" t="s">
        <v>176</v>
      </c>
      <c r="AU134" s="191" t="s">
        <v>81</v>
      </c>
      <c r="AY134" s="19" t="s">
        <v>174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81</v>
      </c>
      <c r="BK134" s="192">
        <f>ROUND(I134*H134,2)</f>
        <v>0</v>
      </c>
      <c r="BL134" s="19" t="s">
        <v>181</v>
      </c>
      <c r="BM134" s="191" t="s">
        <v>8</v>
      </c>
    </row>
    <row r="135" s="2" customFormat="1">
      <c r="A135" s="38"/>
      <c r="B135" s="39"/>
      <c r="C135" s="38"/>
      <c r="D135" s="193" t="s">
        <v>183</v>
      </c>
      <c r="E135" s="38"/>
      <c r="F135" s="194" t="s">
        <v>1535</v>
      </c>
      <c r="G135" s="38"/>
      <c r="H135" s="38"/>
      <c r="I135" s="195"/>
      <c r="J135" s="38"/>
      <c r="K135" s="38"/>
      <c r="L135" s="39"/>
      <c r="M135" s="196"/>
      <c r="N135" s="197"/>
      <c r="O135" s="77"/>
      <c r="P135" s="77"/>
      <c r="Q135" s="77"/>
      <c r="R135" s="77"/>
      <c r="S135" s="77"/>
      <c r="T135" s="7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183</v>
      </c>
      <c r="AU135" s="19" t="s">
        <v>81</v>
      </c>
    </row>
    <row r="136" s="2" customFormat="1" ht="16.5" customHeight="1">
      <c r="A136" s="38"/>
      <c r="B136" s="179"/>
      <c r="C136" s="180" t="s">
        <v>225</v>
      </c>
      <c r="D136" s="180" t="s">
        <v>176</v>
      </c>
      <c r="E136" s="181" t="s">
        <v>1536</v>
      </c>
      <c r="F136" s="182" t="s">
        <v>1537</v>
      </c>
      <c r="G136" s="183" t="s">
        <v>1312</v>
      </c>
      <c r="H136" s="184">
        <v>1</v>
      </c>
      <c r="I136" s="185"/>
      <c r="J136" s="186">
        <f>ROUND(I136*H136,2)</f>
        <v>0</v>
      </c>
      <c r="K136" s="182" t="s">
        <v>1</v>
      </c>
      <c r="L136" s="39"/>
      <c r="M136" s="187" t="s">
        <v>1</v>
      </c>
      <c r="N136" s="188" t="s">
        <v>38</v>
      </c>
      <c r="O136" s="77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181</v>
      </c>
      <c r="AT136" s="191" t="s">
        <v>176</v>
      </c>
      <c r="AU136" s="191" t="s">
        <v>81</v>
      </c>
      <c r="AY136" s="19" t="s">
        <v>174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81</v>
      </c>
      <c r="BK136" s="192">
        <f>ROUND(I136*H136,2)</f>
        <v>0</v>
      </c>
      <c r="BL136" s="19" t="s">
        <v>181</v>
      </c>
      <c r="BM136" s="191" t="s">
        <v>265</v>
      </c>
    </row>
    <row r="137" s="2" customFormat="1">
      <c r="A137" s="38"/>
      <c r="B137" s="39"/>
      <c r="C137" s="38"/>
      <c r="D137" s="193" t="s">
        <v>183</v>
      </c>
      <c r="E137" s="38"/>
      <c r="F137" s="194" t="s">
        <v>1537</v>
      </c>
      <c r="G137" s="38"/>
      <c r="H137" s="38"/>
      <c r="I137" s="195"/>
      <c r="J137" s="38"/>
      <c r="K137" s="38"/>
      <c r="L137" s="39"/>
      <c r="M137" s="196"/>
      <c r="N137" s="197"/>
      <c r="O137" s="77"/>
      <c r="P137" s="77"/>
      <c r="Q137" s="77"/>
      <c r="R137" s="77"/>
      <c r="S137" s="77"/>
      <c r="T137" s="7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183</v>
      </c>
      <c r="AU137" s="19" t="s">
        <v>81</v>
      </c>
    </row>
    <row r="138" s="2" customFormat="1" ht="16.5" customHeight="1">
      <c r="A138" s="38"/>
      <c r="B138" s="179"/>
      <c r="C138" s="180" t="s">
        <v>230</v>
      </c>
      <c r="D138" s="180" t="s">
        <v>176</v>
      </c>
      <c r="E138" s="181" t="s">
        <v>1538</v>
      </c>
      <c r="F138" s="182" t="s">
        <v>1539</v>
      </c>
      <c r="G138" s="183" t="s">
        <v>1312</v>
      </c>
      <c r="H138" s="184">
        <v>1</v>
      </c>
      <c r="I138" s="185"/>
      <c r="J138" s="186">
        <f>ROUND(I138*H138,2)</f>
        <v>0</v>
      </c>
      <c r="K138" s="182" t="s">
        <v>1</v>
      </c>
      <c r="L138" s="39"/>
      <c r="M138" s="187" t="s">
        <v>1</v>
      </c>
      <c r="N138" s="188" t="s">
        <v>38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181</v>
      </c>
      <c r="AT138" s="191" t="s">
        <v>176</v>
      </c>
      <c r="AU138" s="191" t="s">
        <v>81</v>
      </c>
      <c r="AY138" s="19" t="s">
        <v>174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81</v>
      </c>
      <c r="BK138" s="192">
        <f>ROUND(I138*H138,2)</f>
        <v>0</v>
      </c>
      <c r="BL138" s="19" t="s">
        <v>181</v>
      </c>
      <c r="BM138" s="191" t="s">
        <v>278</v>
      </c>
    </row>
    <row r="139" s="2" customFormat="1">
      <c r="A139" s="38"/>
      <c r="B139" s="39"/>
      <c r="C139" s="38"/>
      <c r="D139" s="193" t="s">
        <v>183</v>
      </c>
      <c r="E139" s="38"/>
      <c r="F139" s="194" t="s">
        <v>1539</v>
      </c>
      <c r="G139" s="38"/>
      <c r="H139" s="38"/>
      <c r="I139" s="195"/>
      <c r="J139" s="38"/>
      <c r="K139" s="38"/>
      <c r="L139" s="39"/>
      <c r="M139" s="196"/>
      <c r="N139" s="197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183</v>
      </c>
      <c r="AU139" s="19" t="s">
        <v>81</v>
      </c>
    </row>
    <row r="140" s="2" customFormat="1" ht="16.5" customHeight="1">
      <c r="A140" s="38"/>
      <c r="B140" s="179"/>
      <c r="C140" s="180" t="s">
        <v>238</v>
      </c>
      <c r="D140" s="180" t="s">
        <v>176</v>
      </c>
      <c r="E140" s="181" t="s">
        <v>1540</v>
      </c>
      <c r="F140" s="182" t="s">
        <v>1541</v>
      </c>
      <c r="G140" s="183" t="s">
        <v>1312</v>
      </c>
      <c r="H140" s="184">
        <v>1</v>
      </c>
      <c r="I140" s="185"/>
      <c r="J140" s="186">
        <f>ROUND(I140*H140,2)</f>
        <v>0</v>
      </c>
      <c r="K140" s="182" t="s">
        <v>1</v>
      </c>
      <c r="L140" s="39"/>
      <c r="M140" s="187" t="s">
        <v>1</v>
      </c>
      <c r="N140" s="188" t="s">
        <v>38</v>
      </c>
      <c r="O140" s="77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1" t="s">
        <v>181</v>
      </c>
      <c r="AT140" s="191" t="s">
        <v>176</v>
      </c>
      <c r="AU140" s="191" t="s">
        <v>81</v>
      </c>
      <c r="AY140" s="19" t="s">
        <v>174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81</v>
      </c>
      <c r="BK140" s="192">
        <f>ROUND(I140*H140,2)</f>
        <v>0</v>
      </c>
      <c r="BL140" s="19" t="s">
        <v>181</v>
      </c>
      <c r="BM140" s="191" t="s">
        <v>288</v>
      </c>
    </row>
    <row r="141" s="2" customFormat="1">
      <c r="A141" s="38"/>
      <c r="B141" s="39"/>
      <c r="C141" s="38"/>
      <c r="D141" s="193" t="s">
        <v>183</v>
      </c>
      <c r="E141" s="38"/>
      <c r="F141" s="194" t="s">
        <v>1541</v>
      </c>
      <c r="G141" s="38"/>
      <c r="H141" s="38"/>
      <c r="I141" s="195"/>
      <c r="J141" s="38"/>
      <c r="K141" s="38"/>
      <c r="L141" s="39"/>
      <c r="M141" s="196"/>
      <c r="N141" s="197"/>
      <c r="O141" s="77"/>
      <c r="P141" s="77"/>
      <c r="Q141" s="77"/>
      <c r="R141" s="77"/>
      <c r="S141" s="77"/>
      <c r="T141" s="7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183</v>
      </c>
      <c r="AU141" s="19" t="s">
        <v>81</v>
      </c>
    </row>
    <row r="142" s="2" customFormat="1" ht="16.5" customHeight="1">
      <c r="A142" s="38"/>
      <c r="B142" s="179"/>
      <c r="C142" s="180" t="s">
        <v>115</v>
      </c>
      <c r="D142" s="180" t="s">
        <v>176</v>
      </c>
      <c r="E142" s="181" t="s">
        <v>1542</v>
      </c>
      <c r="F142" s="182" t="s">
        <v>1543</v>
      </c>
      <c r="G142" s="183" t="s">
        <v>1312</v>
      </c>
      <c r="H142" s="184">
        <v>3</v>
      </c>
      <c r="I142" s="185"/>
      <c r="J142" s="186">
        <f>ROUND(I142*H142,2)</f>
        <v>0</v>
      </c>
      <c r="K142" s="182" t="s">
        <v>1</v>
      </c>
      <c r="L142" s="39"/>
      <c r="M142" s="187" t="s">
        <v>1</v>
      </c>
      <c r="N142" s="188" t="s">
        <v>38</v>
      </c>
      <c r="O142" s="77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181</v>
      </c>
      <c r="AT142" s="191" t="s">
        <v>176</v>
      </c>
      <c r="AU142" s="191" t="s">
        <v>81</v>
      </c>
      <c r="AY142" s="19" t="s">
        <v>174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81</v>
      </c>
      <c r="BK142" s="192">
        <f>ROUND(I142*H142,2)</f>
        <v>0</v>
      </c>
      <c r="BL142" s="19" t="s">
        <v>181</v>
      </c>
      <c r="BM142" s="191" t="s">
        <v>299</v>
      </c>
    </row>
    <row r="143" s="2" customFormat="1">
      <c r="A143" s="38"/>
      <c r="B143" s="39"/>
      <c r="C143" s="38"/>
      <c r="D143" s="193" t="s">
        <v>183</v>
      </c>
      <c r="E143" s="38"/>
      <c r="F143" s="194" t="s">
        <v>1543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183</v>
      </c>
      <c r="AU143" s="19" t="s">
        <v>81</v>
      </c>
    </row>
    <row r="144" s="2" customFormat="1" ht="16.5" customHeight="1">
      <c r="A144" s="38"/>
      <c r="B144" s="179"/>
      <c r="C144" s="180" t="s">
        <v>118</v>
      </c>
      <c r="D144" s="180" t="s">
        <v>176</v>
      </c>
      <c r="E144" s="181" t="s">
        <v>1544</v>
      </c>
      <c r="F144" s="182" t="s">
        <v>1545</v>
      </c>
      <c r="G144" s="183" t="s">
        <v>1312</v>
      </c>
      <c r="H144" s="184">
        <v>1</v>
      </c>
      <c r="I144" s="185"/>
      <c r="J144" s="186">
        <f>ROUND(I144*H144,2)</f>
        <v>0</v>
      </c>
      <c r="K144" s="182" t="s">
        <v>1</v>
      </c>
      <c r="L144" s="39"/>
      <c r="M144" s="187" t="s">
        <v>1</v>
      </c>
      <c r="N144" s="188" t="s">
        <v>38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181</v>
      </c>
      <c r="AT144" s="191" t="s">
        <v>176</v>
      </c>
      <c r="AU144" s="191" t="s">
        <v>81</v>
      </c>
      <c r="AY144" s="19" t="s">
        <v>174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81</v>
      </c>
      <c r="BK144" s="192">
        <f>ROUND(I144*H144,2)</f>
        <v>0</v>
      </c>
      <c r="BL144" s="19" t="s">
        <v>181</v>
      </c>
      <c r="BM144" s="191" t="s">
        <v>309</v>
      </c>
    </row>
    <row r="145" s="2" customFormat="1">
      <c r="A145" s="38"/>
      <c r="B145" s="39"/>
      <c r="C145" s="38"/>
      <c r="D145" s="193" t="s">
        <v>183</v>
      </c>
      <c r="E145" s="38"/>
      <c r="F145" s="194" t="s">
        <v>1545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183</v>
      </c>
      <c r="AU145" s="19" t="s">
        <v>81</v>
      </c>
    </row>
    <row r="146" s="2" customFormat="1" ht="16.5" customHeight="1">
      <c r="A146" s="38"/>
      <c r="B146" s="179"/>
      <c r="C146" s="180" t="s">
        <v>8</v>
      </c>
      <c r="D146" s="180" t="s">
        <v>176</v>
      </c>
      <c r="E146" s="181" t="s">
        <v>1546</v>
      </c>
      <c r="F146" s="182" t="s">
        <v>1547</v>
      </c>
      <c r="G146" s="183" t="s">
        <v>1312</v>
      </c>
      <c r="H146" s="184">
        <v>1</v>
      </c>
      <c r="I146" s="185"/>
      <c r="J146" s="186">
        <f>ROUND(I146*H146,2)</f>
        <v>0</v>
      </c>
      <c r="K146" s="182" t="s">
        <v>1</v>
      </c>
      <c r="L146" s="39"/>
      <c r="M146" s="187" t="s">
        <v>1</v>
      </c>
      <c r="N146" s="188" t="s">
        <v>38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181</v>
      </c>
      <c r="AT146" s="191" t="s">
        <v>176</v>
      </c>
      <c r="AU146" s="191" t="s">
        <v>81</v>
      </c>
      <c r="AY146" s="19" t="s">
        <v>174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81</v>
      </c>
      <c r="BK146" s="192">
        <f>ROUND(I146*H146,2)</f>
        <v>0</v>
      </c>
      <c r="BL146" s="19" t="s">
        <v>181</v>
      </c>
      <c r="BM146" s="191" t="s">
        <v>323</v>
      </c>
    </row>
    <row r="147" s="2" customFormat="1">
      <c r="A147" s="38"/>
      <c r="B147" s="39"/>
      <c r="C147" s="38"/>
      <c r="D147" s="193" t="s">
        <v>183</v>
      </c>
      <c r="E147" s="38"/>
      <c r="F147" s="194" t="s">
        <v>1547</v>
      </c>
      <c r="G147" s="38"/>
      <c r="H147" s="38"/>
      <c r="I147" s="195"/>
      <c r="J147" s="38"/>
      <c r="K147" s="38"/>
      <c r="L147" s="39"/>
      <c r="M147" s="196"/>
      <c r="N147" s="197"/>
      <c r="O147" s="77"/>
      <c r="P147" s="77"/>
      <c r="Q147" s="77"/>
      <c r="R147" s="77"/>
      <c r="S147" s="77"/>
      <c r="T147" s="7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9" t="s">
        <v>183</v>
      </c>
      <c r="AU147" s="19" t="s">
        <v>81</v>
      </c>
    </row>
    <row r="148" s="2" customFormat="1" ht="16.5" customHeight="1">
      <c r="A148" s="38"/>
      <c r="B148" s="179"/>
      <c r="C148" s="180" t="s">
        <v>260</v>
      </c>
      <c r="D148" s="180" t="s">
        <v>176</v>
      </c>
      <c r="E148" s="181" t="s">
        <v>1548</v>
      </c>
      <c r="F148" s="182" t="s">
        <v>1549</v>
      </c>
      <c r="G148" s="183" t="s">
        <v>1312</v>
      </c>
      <c r="H148" s="184">
        <v>1</v>
      </c>
      <c r="I148" s="185"/>
      <c r="J148" s="186">
        <f>ROUND(I148*H148,2)</f>
        <v>0</v>
      </c>
      <c r="K148" s="182" t="s">
        <v>1</v>
      </c>
      <c r="L148" s="39"/>
      <c r="M148" s="187" t="s">
        <v>1</v>
      </c>
      <c r="N148" s="188" t="s">
        <v>38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181</v>
      </c>
      <c r="AT148" s="191" t="s">
        <v>176</v>
      </c>
      <c r="AU148" s="191" t="s">
        <v>81</v>
      </c>
      <c r="AY148" s="19" t="s">
        <v>174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81</v>
      </c>
      <c r="BK148" s="192">
        <f>ROUND(I148*H148,2)</f>
        <v>0</v>
      </c>
      <c r="BL148" s="19" t="s">
        <v>181</v>
      </c>
      <c r="BM148" s="191" t="s">
        <v>334</v>
      </c>
    </row>
    <row r="149" s="2" customFormat="1">
      <c r="A149" s="38"/>
      <c r="B149" s="39"/>
      <c r="C149" s="38"/>
      <c r="D149" s="193" t="s">
        <v>183</v>
      </c>
      <c r="E149" s="38"/>
      <c r="F149" s="194" t="s">
        <v>1549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183</v>
      </c>
      <c r="AU149" s="19" t="s">
        <v>81</v>
      </c>
    </row>
    <row r="150" s="2" customFormat="1" ht="16.5" customHeight="1">
      <c r="A150" s="38"/>
      <c r="B150" s="179"/>
      <c r="C150" s="180" t="s">
        <v>265</v>
      </c>
      <c r="D150" s="180" t="s">
        <v>176</v>
      </c>
      <c r="E150" s="181" t="s">
        <v>1550</v>
      </c>
      <c r="F150" s="182" t="s">
        <v>1551</v>
      </c>
      <c r="G150" s="183" t="s">
        <v>1312</v>
      </c>
      <c r="H150" s="184">
        <v>1</v>
      </c>
      <c r="I150" s="185"/>
      <c r="J150" s="186">
        <f>ROUND(I150*H150,2)</f>
        <v>0</v>
      </c>
      <c r="K150" s="182" t="s">
        <v>1</v>
      </c>
      <c r="L150" s="39"/>
      <c r="M150" s="187" t="s">
        <v>1</v>
      </c>
      <c r="N150" s="188" t="s">
        <v>38</v>
      </c>
      <c r="O150" s="77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181</v>
      </c>
      <c r="AT150" s="191" t="s">
        <v>176</v>
      </c>
      <c r="AU150" s="191" t="s">
        <v>81</v>
      </c>
      <c r="AY150" s="19" t="s">
        <v>174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81</v>
      </c>
      <c r="BK150" s="192">
        <f>ROUND(I150*H150,2)</f>
        <v>0</v>
      </c>
      <c r="BL150" s="19" t="s">
        <v>181</v>
      </c>
      <c r="BM150" s="191" t="s">
        <v>353</v>
      </c>
    </row>
    <row r="151" s="2" customFormat="1">
      <c r="A151" s="38"/>
      <c r="B151" s="39"/>
      <c r="C151" s="38"/>
      <c r="D151" s="193" t="s">
        <v>183</v>
      </c>
      <c r="E151" s="38"/>
      <c r="F151" s="194" t="s">
        <v>1551</v>
      </c>
      <c r="G151" s="38"/>
      <c r="H151" s="38"/>
      <c r="I151" s="195"/>
      <c r="J151" s="38"/>
      <c r="K151" s="38"/>
      <c r="L151" s="39"/>
      <c r="M151" s="196"/>
      <c r="N151" s="197"/>
      <c r="O151" s="77"/>
      <c r="P151" s="77"/>
      <c r="Q151" s="77"/>
      <c r="R151" s="77"/>
      <c r="S151" s="77"/>
      <c r="T151" s="7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9" t="s">
        <v>183</v>
      </c>
      <c r="AU151" s="19" t="s">
        <v>81</v>
      </c>
    </row>
    <row r="152" s="2" customFormat="1" ht="16.5" customHeight="1">
      <c r="A152" s="38"/>
      <c r="B152" s="179"/>
      <c r="C152" s="180" t="s">
        <v>272</v>
      </c>
      <c r="D152" s="180" t="s">
        <v>176</v>
      </c>
      <c r="E152" s="181" t="s">
        <v>1552</v>
      </c>
      <c r="F152" s="182" t="s">
        <v>1553</v>
      </c>
      <c r="G152" s="183" t="s">
        <v>1312</v>
      </c>
      <c r="H152" s="184">
        <v>1</v>
      </c>
      <c r="I152" s="185"/>
      <c r="J152" s="186">
        <f>ROUND(I152*H152,2)</f>
        <v>0</v>
      </c>
      <c r="K152" s="182" t="s">
        <v>1</v>
      </c>
      <c r="L152" s="39"/>
      <c r="M152" s="187" t="s">
        <v>1</v>
      </c>
      <c r="N152" s="188" t="s">
        <v>38</v>
      </c>
      <c r="O152" s="77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181</v>
      </c>
      <c r="AT152" s="191" t="s">
        <v>176</v>
      </c>
      <c r="AU152" s="191" t="s">
        <v>81</v>
      </c>
      <c r="AY152" s="19" t="s">
        <v>174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81</v>
      </c>
      <c r="BK152" s="192">
        <f>ROUND(I152*H152,2)</f>
        <v>0</v>
      </c>
      <c r="BL152" s="19" t="s">
        <v>181</v>
      </c>
      <c r="BM152" s="191" t="s">
        <v>367</v>
      </c>
    </row>
    <row r="153" s="2" customFormat="1">
      <c r="A153" s="38"/>
      <c r="B153" s="39"/>
      <c r="C153" s="38"/>
      <c r="D153" s="193" t="s">
        <v>183</v>
      </c>
      <c r="E153" s="38"/>
      <c r="F153" s="194" t="s">
        <v>1553</v>
      </c>
      <c r="G153" s="38"/>
      <c r="H153" s="38"/>
      <c r="I153" s="195"/>
      <c r="J153" s="38"/>
      <c r="K153" s="38"/>
      <c r="L153" s="39"/>
      <c r="M153" s="196"/>
      <c r="N153" s="197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183</v>
      </c>
      <c r="AU153" s="19" t="s">
        <v>81</v>
      </c>
    </row>
    <row r="154" s="2" customFormat="1" ht="16.5" customHeight="1">
      <c r="A154" s="38"/>
      <c r="B154" s="179"/>
      <c r="C154" s="180" t="s">
        <v>278</v>
      </c>
      <c r="D154" s="180" t="s">
        <v>176</v>
      </c>
      <c r="E154" s="181" t="s">
        <v>1554</v>
      </c>
      <c r="F154" s="182" t="s">
        <v>1555</v>
      </c>
      <c r="G154" s="183" t="s">
        <v>1312</v>
      </c>
      <c r="H154" s="184">
        <v>1</v>
      </c>
      <c r="I154" s="185"/>
      <c r="J154" s="186">
        <f>ROUND(I154*H154,2)</f>
        <v>0</v>
      </c>
      <c r="K154" s="182" t="s">
        <v>1</v>
      </c>
      <c r="L154" s="39"/>
      <c r="M154" s="187" t="s">
        <v>1</v>
      </c>
      <c r="N154" s="188" t="s">
        <v>38</v>
      </c>
      <c r="O154" s="77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181</v>
      </c>
      <c r="AT154" s="191" t="s">
        <v>176</v>
      </c>
      <c r="AU154" s="191" t="s">
        <v>81</v>
      </c>
      <c r="AY154" s="19" t="s">
        <v>174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81</v>
      </c>
      <c r="BK154" s="192">
        <f>ROUND(I154*H154,2)</f>
        <v>0</v>
      </c>
      <c r="BL154" s="19" t="s">
        <v>181</v>
      </c>
      <c r="BM154" s="191" t="s">
        <v>382</v>
      </c>
    </row>
    <row r="155" s="2" customFormat="1">
      <c r="A155" s="38"/>
      <c r="B155" s="39"/>
      <c r="C155" s="38"/>
      <c r="D155" s="193" t="s">
        <v>183</v>
      </c>
      <c r="E155" s="38"/>
      <c r="F155" s="194" t="s">
        <v>1555</v>
      </c>
      <c r="G155" s="38"/>
      <c r="H155" s="38"/>
      <c r="I155" s="195"/>
      <c r="J155" s="38"/>
      <c r="K155" s="38"/>
      <c r="L155" s="39"/>
      <c r="M155" s="196"/>
      <c r="N155" s="197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183</v>
      </c>
      <c r="AU155" s="19" t="s">
        <v>81</v>
      </c>
    </row>
    <row r="156" s="2" customFormat="1" ht="16.5" customHeight="1">
      <c r="A156" s="38"/>
      <c r="B156" s="179"/>
      <c r="C156" s="180" t="s">
        <v>283</v>
      </c>
      <c r="D156" s="180" t="s">
        <v>176</v>
      </c>
      <c r="E156" s="181" t="s">
        <v>1556</v>
      </c>
      <c r="F156" s="182" t="s">
        <v>1557</v>
      </c>
      <c r="G156" s="183" t="s">
        <v>1312</v>
      </c>
      <c r="H156" s="184">
        <v>2</v>
      </c>
      <c r="I156" s="185"/>
      <c r="J156" s="186">
        <f>ROUND(I156*H156,2)</f>
        <v>0</v>
      </c>
      <c r="K156" s="182" t="s">
        <v>1</v>
      </c>
      <c r="L156" s="39"/>
      <c r="M156" s="187" t="s">
        <v>1</v>
      </c>
      <c r="N156" s="188" t="s">
        <v>38</v>
      </c>
      <c r="O156" s="77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181</v>
      </c>
      <c r="AT156" s="191" t="s">
        <v>176</v>
      </c>
      <c r="AU156" s="191" t="s">
        <v>81</v>
      </c>
      <c r="AY156" s="19" t="s">
        <v>174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81</v>
      </c>
      <c r="BK156" s="192">
        <f>ROUND(I156*H156,2)</f>
        <v>0</v>
      </c>
      <c r="BL156" s="19" t="s">
        <v>181</v>
      </c>
      <c r="BM156" s="191" t="s">
        <v>392</v>
      </c>
    </row>
    <row r="157" s="2" customFormat="1">
      <c r="A157" s="38"/>
      <c r="B157" s="39"/>
      <c r="C157" s="38"/>
      <c r="D157" s="193" t="s">
        <v>183</v>
      </c>
      <c r="E157" s="38"/>
      <c r="F157" s="194" t="s">
        <v>1557</v>
      </c>
      <c r="G157" s="38"/>
      <c r="H157" s="38"/>
      <c r="I157" s="195"/>
      <c r="J157" s="38"/>
      <c r="K157" s="38"/>
      <c r="L157" s="39"/>
      <c r="M157" s="196"/>
      <c r="N157" s="197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183</v>
      </c>
      <c r="AU157" s="19" t="s">
        <v>81</v>
      </c>
    </row>
    <row r="158" s="2" customFormat="1" ht="16.5" customHeight="1">
      <c r="A158" s="38"/>
      <c r="B158" s="179"/>
      <c r="C158" s="180" t="s">
        <v>288</v>
      </c>
      <c r="D158" s="180" t="s">
        <v>176</v>
      </c>
      <c r="E158" s="181" t="s">
        <v>1558</v>
      </c>
      <c r="F158" s="182" t="s">
        <v>1559</v>
      </c>
      <c r="G158" s="183" t="s">
        <v>1312</v>
      </c>
      <c r="H158" s="184">
        <v>1</v>
      </c>
      <c r="I158" s="185"/>
      <c r="J158" s="186">
        <f>ROUND(I158*H158,2)</f>
        <v>0</v>
      </c>
      <c r="K158" s="182" t="s">
        <v>1</v>
      </c>
      <c r="L158" s="39"/>
      <c r="M158" s="187" t="s">
        <v>1</v>
      </c>
      <c r="N158" s="188" t="s">
        <v>38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181</v>
      </c>
      <c r="AT158" s="191" t="s">
        <v>176</v>
      </c>
      <c r="AU158" s="191" t="s">
        <v>81</v>
      </c>
      <c r="AY158" s="19" t="s">
        <v>174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81</v>
      </c>
      <c r="BK158" s="192">
        <f>ROUND(I158*H158,2)</f>
        <v>0</v>
      </c>
      <c r="BL158" s="19" t="s">
        <v>181</v>
      </c>
      <c r="BM158" s="191" t="s">
        <v>402</v>
      </c>
    </row>
    <row r="159" s="2" customFormat="1">
      <c r="A159" s="38"/>
      <c r="B159" s="39"/>
      <c r="C159" s="38"/>
      <c r="D159" s="193" t="s">
        <v>183</v>
      </c>
      <c r="E159" s="38"/>
      <c r="F159" s="194" t="s">
        <v>1559</v>
      </c>
      <c r="G159" s="38"/>
      <c r="H159" s="38"/>
      <c r="I159" s="195"/>
      <c r="J159" s="38"/>
      <c r="K159" s="38"/>
      <c r="L159" s="39"/>
      <c r="M159" s="196"/>
      <c r="N159" s="197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183</v>
      </c>
      <c r="AU159" s="19" t="s">
        <v>81</v>
      </c>
    </row>
    <row r="160" s="2" customFormat="1" ht="24.15" customHeight="1">
      <c r="A160" s="38"/>
      <c r="B160" s="179"/>
      <c r="C160" s="180" t="s">
        <v>294</v>
      </c>
      <c r="D160" s="180" t="s">
        <v>176</v>
      </c>
      <c r="E160" s="181" t="s">
        <v>1560</v>
      </c>
      <c r="F160" s="182" t="s">
        <v>1561</v>
      </c>
      <c r="G160" s="183" t="s">
        <v>1312</v>
      </c>
      <c r="H160" s="184">
        <v>1</v>
      </c>
      <c r="I160" s="185"/>
      <c r="J160" s="186">
        <f>ROUND(I160*H160,2)</f>
        <v>0</v>
      </c>
      <c r="K160" s="182" t="s">
        <v>1</v>
      </c>
      <c r="L160" s="39"/>
      <c r="M160" s="187" t="s">
        <v>1</v>
      </c>
      <c r="N160" s="188" t="s">
        <v>38</v>
      </c>
      <c r="O160" s="77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181</v>
      </c>
      <c r="AT160" s="191" t="s">
        <v>176</v>
      </c>
      <c r="AU160" s="191" t="s">
        <v>81</v>
      </c>
      <c r="AY160" s="19" t="s">
        <v>174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81</v>
      </c>
      <c r="BK160" s="192">
        <f>ROUND(I160*H160,2)</f>
        <v>0</v>
      </c>
      <c r="BL160" s="19" t="s">
        <v>181</v>
      </c>
      <c r="BM160" s="191" t="s">
        <v>418</v>
      </c>
    </row>
    <row r="161" s="2" customFormat="1">
      <c r="A161" s="38"/>
      <c r="B161" s="39"/>
      <c r="C161" s="38"/>
      <c r="D161" s="193" t="s">
        <v>183</v>
      </c>
      <c r="E161" s="38"/>
      <c r="F161" s="194" t="s">
        <v>1561</v>
      </c>
      <c r="G161" s="38"/>
      <c r="H161" s="38"/>
      <c r="I161" s="195"/>
      <c r="J161" s="38"/>
      <c r="K161" s="38"/>
      <c r="L161" s="39"/>
      <c r="M161" s="196"/>
      <c r="N161" s="197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183</v>
      </c>
      <c r="AU161" s="19" t="s">
        <v>81</v>
      </c>
    </row>
    <row r="162" s="2" customFormat="1" ht="16.5" customHeight="1">
      <c r="A162" s="38"/>
      <c r="B162" s="179"/>
      <c r="C162" s="180" t="s">
        <v>299</v>
      </c>
      <c r="D162" s="180" t="s">
        <v>176</v>
      </c>
      <c r="E162" s="181" t="s">
        <v>1562</v>
      </c>
      <c r="F162" s="182" t="s">
        <v>1563</v>
      </c>
      <c r="G162" s="183" t="s">
        <v>1312</v>
      </c>
      <c r="H162" s="184">
        <v>3</v>
      </c>
      <c r="I162" s="185"/>
      <c r="J162" s="186">
        <f>ROUND(I162*H162,2)</f>
        <v>0</v>
      </c>
      <c r="K162" s="182" t="s">
        <v>1</v>
      </c>
      <c r="L162" s="39"/>
      <c r="M162" s="187" t="s">
        <v>1</v>
      </c>
      <c r="N162" s="188" t="s">
        <v>38</v>
      </c>
      <c r="O162" s="77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181</v>
      </c>
      <c r="AT162" s="191" t="s">
        <v>176</v>
      </c>
      <c r="AU162" s="191" t="s">
        <v>81</v>
      </c>
      <c r="AY162" s="19" t="s">
        <v>174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81</v>
      </c>
      <c r="BK162" s="192">
        <f>ROUND(I162*H162,2)</f>
        <v>0</v>
      </c>
      <c r="BL162" s="19" t="s">
        <v>181</v>
      </c>
      <c r="BM162" s="191" t="s">
        <v>434</v>
      </c>
    </row>
    <row r="163" s="2" customFormat="1">
      <c r="A163" s="38"/>
      <c r="B163" s="39"/>
      <c r="C163" s="38"/>
      <c r="D163" s="193" t="s">
        <v>183</v>
      </c>
      <c r="E163" s="38"/>
      <c r="F163" s="194" t="s">
        <v>1563</v>
      </c>
      <c r="G163" s="38"/>
      <c r="H163" s="38"/>
      <c r="I163" s="195"/>
      <c r="J163" s="38"/>
      <c r="K163" s="38"/>
      <c r="L163" s="39"/>
      <c r="M163" s="196"/>
      <c r="N163" s="19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183</v>
      </c>
      <c r="AU163" s="19" t="s">
        <v>81</v>
      </c>
    </row>
    <row r="164" s="2" customFormat="1" ht="24.15" customHeight="1">
      <c r="A164" s="38"/>
      <c r="B164" s="179"/>
      <c r="C164" s="180" t="s">
        <v>7</v>
      </c>
      <c r="D164" s="180" t="s">
        <v>176</v>
      </c>
      <c r="E164" s="181" t="s">
        <v>1564</v>
      </c>
      <c r="F164" s="182" t="s">
        <v>1565</v>
      </c>
      <c r="G164" s="183" t="s">
        <v>1312</v>
      </c>
      <c r="H164" s="184">
        <v>1</v>
      </c>
      <c r="I164" s="185"/>
      <c r="J164" s="186">
        <f>ROUND(I164*H164,2)</f>
        <v>0</v>
      </c>
      <c r="K164" s="182" t="s">
        <v>1</v>
      </c>
      <c r="L164" s="39"/>
      <c r="M164" s="187" t="s">
        <v>1</v>
      </c>
      <c r="N164" s="188" t="s">
        <v>38</v>
      </c>
      <c r="O164" s="77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181</v>
      </c>
      <c r="AT164" s="191" t="s">
        <v>176</v>
      </c>
      <c r="AU164" s="191" t="s">
        <v>81</v>
      </c>
      <c r="AY164" s="19" t="s">
        <v>174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81</v>
      </c>
      <c r="BK164" s="192">
        <f>ROUND(I164*H164,2)</f>
        <v>0</v>
      </c>
      <c r="BL164" s="19" t="s">
        <v>181</v>
      </c>
      <c r="BM164" s="191" t="s">
        <v>445</v>
      </c>
    </row>
    <row r="165" s="2" customFormat="1">
      <c r="A165" s="38"/>
      <c r="B165" s="39"/>
      <c r="C165" s="38"/>
      <c r="D165" s="193" t="s">
        <v>183</v>
      </c>
      <c r="E165" s="38"/>
      <c r="F165" s="194" t="s">
        <v>1565</v>
      </c>
      <c r="G165" s="38"/>
      <c r="H165" s="38"/>
      <c r="I165" s="195"/>
      <c r="J165" s="38"/>
      <c r="K165" s="38"/>
      <c r="L165" s="39"/>
      <c r="M165" s="196"/>
      <c r="N165" s="197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183</v>
      </c>
      <c r="AU165" s="19" t="s">
        <v>81</v>
      </c>
    </row>
    <row r="166" s="2" customFormat="1" ht="24.15" customHeight="1">
      <c r="A166" s="38"/>
      <c r="B166" s="179"/>
      <c r="C166" s="180" t="s">
        <v>309</v>
      </c>
      <c r="D166" s="180" t="s">
        <v>176</v>
      </c>
      <c r="E166" s="181" t="s">
        <v>1566</v>
      </c>
      <c r="F166" s="182" t="s">
        <v>1567</v>
      </c>
      <c r="G166" s="183" t="s">
        <v>1312</v>
      </c>
      <c r="H166" s="184">
        <v>11</v>
      </c>
      <c r="I166" s="185"/>
      <c r="J166" s="186">
        <f>ROUND(I166*H166,2)</f>
        <v>0</v>
      </c>
      <c r="K166" s="182" t="s">
        <v>1</v>
      </c>
      <c r="L166" s="39"/>
      <c r="M166" s="187" t="s">
        <v>1</v>
      </c>
      <c r="N166" s="188" t="s">
        <v>38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</v>
      </c>
      <c r="T166" s="19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181</v>
      </c>
      <c r="AT166" s="191" t="s">
        <v>176</v>
      </c>
      <c r="AU166" s="191" t="s">
        <v>81</v>
      </c>
      <c r="AY166" s="19" t="s">
        <v>174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81</v>
      </c>
      <c r="BK166" s="192">
        <f>ROUND(I166*H166,2)</f>
        <v>0</v>
      </c>
      <c r="BL166" s="19" t="s">
        <v>181</v>
      </c>
      <c r="BM166" s="191" t="s">
        <v>456</v>
      </c>
    </row>
    <row r="167" s="2" customFormat="1">
      <c r="A167" s="38"/>
      <c r="B167" s="39"/>
      <c r="C167" s="38"/>
      <c r="D167" s="193" t="s">
        <v>183</v>
      </c>
      <c r="E167" s="38"/>
      <c r="F167" s="194" t="s">
        <v>1567</v>
      </c>
      <c r="G167" s="38"/>
      <c r="H167" s="38"/>
      <c r="I167" s="195"/>
      <c r="J167" s="38"/>
      <c r="K167" s="38"/>
      <c r="L167" s="39"/>
      <c r="M167" s="196"/>
      <c r="N167" s="19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183</v>
      </c>
      <c r="AU167" s="19" t="s">
        <v>81</v>
      </c>
    </row>
    <row r="168" s="2" customFormat="1" ht="16.5" customHeight="1">
      <c r="A168" s="38"/>
      <c r="B168" s="179"/>
      <c r="C168" s="180" t="s">
        <v>315</v>
      </c>
      <c r="D168" s="180" t="s">
        <v>176</v>
      </c>
      <c r="E168" s="181" t="s">
        <v>1568</v>
      </c>
      <c r="F168" s="182" t="s">
        <v>1569</v>
      </c>
      <c r="G168" s="183" t="s">
        <v>1312</v>
      </c>
      <c r="H168" s="184">
        <v>33</v>
      </c>
      <c r="I168" s="185"/>
      <c r="J168" s="186">
        <f>ROUND(I168*H168,2)</f>
        <v>0</v>
      </c>
      <c r="K168" s="182" t="s">
        <v>1</v>
      </c>
      <c r="L168" s="39"/>
      <c r="M168" s="187" t="s">
        <v>1</v>
      </c>
      <c r="N168" s="188" t="s">
        <v>38</v>
      </c>
      <c r="O168" s="77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1" t="s">
        <v>181</v>
      </c>
      <c r="AT168" s="191" t="s">
        <v>176</v>
      </c>
      <c r="AU168" s="191" t="s">
        <v>81</v>
      </c>
      <c r="AY168" s="19" t="s">
        <v>174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81</v>
      </c>
      <c r="BK168" s="192">
        <f>ROUND(I168*H168,2)</f>
        <v>0</v>
      </c>
      <c r="BL168" s="19" t="s">
        <v>181</v>
      </c>
      <c r="BM168" s="191" t="s">
        <v>468</v>
      </c>
    </row>
    <row r="169" s="2" customFormat="1">
      <c r="A169" s="38"/>
      <c r="B169" s="39"/>
      <c r="C169" s="38"/>
      <c r="D169" s="193" t="s">
        <v>183</v>
      </c>
      <c r="E169" s="38"/>
      <c r="F169" s="194" t="s">
        <v>1569</v>
      </c>
      <c r="G169" s="38"/>
      <c r="H169" s="38"/>
      <c r="I169" s="195"/>
      <c r="J169" s="38"/>
      <c r="K169" s="38"/>
      <c r="L169" s="39"/>
      <c r="M169" s="196"/>
      <c r="N169" s="197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183</v>
      </c>
      <c r="AU169" s="19" t="s">
        <v>81</v>
      </c>
    </row>
    <row r="170" s="2" customFormat="1" ht="16.5" customHeight="1">
      <c r="A170" s="38"/>
      <c r="B170" s="179"/>
      <c r="C170" s="180" t="s">
        <v>323</v>
      </c>
      <c r="D170" s="180" t="s">
        <v>176</v>
      </c>
      <c r="E170" s="181" t="s">
        <v>1570</v>
      </c>
      <c r="F170" s="182" t="s">
        <v>1571</v>
      </c>
      <c r="G170" s="183" t="s">
        <v>1312</v>
      </c>
      <c r="H170" s="184">
        <v>2</v>
      </c>
      <c r="I170" s="185"/>
      <c r="J170" s="186">
        <f>ROUND(I170*H170,2)</f>
        <v>0</v>
      </c>
      <c r="K170" s="182" t="s">
        <v>1</v>
      </c>
      <c r="L170" s="39"/>
      <c r="M170" s="187" t="s">
        <v>1</v>
      </c>
      <c r="N170" s="188" t="s">
        <v>38</v>
      </c>
      <c r="O170" s="77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181</v>
      </c>
      <c r="AT170" s="191" t="s">
        <v>176</v>
      </c>
      <c r="AU170" s="191" t="s">
        <v>81</v>
      </c>
      <c r="AY170" s="19" t="s">
        <v>174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81</v>
      </c>
      <c r="BK170" s="192">
        <f>ROUND(I170*H170,2)</f>
        <v>0</v>
      </c>
      <c r="BL170" s="19" t="s">
        <v>181</v>
      </c>
      <c r="BM170" s="191" t="s">
        <v>479</v>
      </c>
    </row>
    <row r="171" s="2" customFormat="1">
      <c r="A171" s="38"/>
      <c r="B171" s="39"/>
      <c r="C171" s="38"/>
      <c r="D171" s="193" t="s">
        <v>183</v>
      </c>
      <c r="E171" s="38"/>
      <c r="F171" s="194" t="s">
        <v>1571</v>
      </c>
      <c r="G171" s="38"/>
      <c r="H171" s="38"/>
      <c r="I171" s="195"/>
      <c r="J171" s="38"/>
      <c r="K171" s="38"/>
      <c r="L171" s="39"/>
      <c r="M171" s="196"/>
      <c r="N171" s="197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183</v>
      </c>
      <c r="AU171" s="19" t="s">
        <v>81</v>
      </c>
    </row>
    <row r="172" s="2" customFormat="1" ht="16.5" customHeight="1">
      <c r="A172" s="38"/>
      <c r="B172" s="179"/>
      <c r="C172" s="180" t="s">
        <v>329</v>
      </c>
      <c r="D172" s="180" t="s">
        <v>176</v>
      </c>
      <c r="E172" s="181" t="s">
        <v>1572</v>
      </c>
      <c r="F172" s="182" t="s">
        <v>1573</v>
      </c>
      <c r="G172" s="183" t="s">
        <v>1312</v>
      </c>
      <c r="H172" s="184">
        <v>8</v>
      </c>
      <c r="I172" s="185"/>
      <c r="J172" s="186">
        <f>ROUND(I172*H172,2)</f>
        <v>0</v>
      </c>
      <c r="K172" s="182" t="s">
        <v>1</v>
      </c>
      <c r="L172" s="39"/>
      <c r="M172" s="187" t="s">
        <v>1</v>
      </c>
      <c r="N172" s="188" t="s">
        <v>38</v>
      </c>
      <c r="O172" s="77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1" t="s">
        <v>181</v>
      </c>
      <c r="AT172" s="191" t="s">
        <v>176</v>
      </c>
      <c r="AU172" s="191" t="s">
        <v>81</v>
      </c>
      <c r="AY172" s="19" t="s">
        <v>174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81</v>
      </c>
      <c r="BK172" s="192">
        <f>ROUND(I172*H172,2)</f>
        <v>0</v>
      </c>
      <c r="BL172" s="19" t="s">
        <v>181</v>
      </c>
      <c r="BM172" s="191" t="s">
        <v>490</v>
      </c>
    </row>
    <row r="173" s="2" customFormat="1">
      <c r="A173" s="38"/>
      <c r="B173" s="39"/>
      <c r="C173" s="38"/>
      <c r="D173" s="193" t="s">
        <v>183</v>
      </c>
      <c r="E173" s="38"/>
      <c r="F173" s="194" t="s">
        <v>1573</v>
      </c>
      <c r="G173" s="38"/>
      <c r="H173" s="38"/>
      <c r="I173" s="195"/>
      <c r="J173" s="38"/>
      <c r="K173" s="38"/>
      <c r="L173" s="39"/>
      <c r="M173" s="196"/>
      <c r="N173" s="197"/>
      <c r="O173" s="77"/>
      <c r="P173" s="77"/>
      <c r="Q173" s="77"/>
      <c r="R173" s="77"/>
      <c r="S173" s="77"/>
      <c r="T173" s="7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9" t="s">
        <v>183</v>
      </c>
      <c r="AU173" s="19" t="s">
        <v>81</v>
      </c>
    </row>
    <row r="174" s="2" customFormat="1" ht="16.5" customHeight="1">
      <c r="A174" s="38"/>
      <c r="B174" s="179"/>
      <c r="C174" s="180" t="s">
        <v>334</v>
      </c>
      <c r="D174" s="180" t="s">
        <v>176</v>
      </c>
      <c r="E174" s="181" t="s">
        <v>1574</v>
      </c>
      <c r="F174" s="182" t="s">
        <v>1575</v>
      </c>
      <c r="G174" s="183" t="s">
        <v>1312</v>
      </c>
      <c r="H174" s="184">
        <v>6</v>
      </c>
      <c r="I174" s="185"/>
      <c r="J174" s="186">
        <f>ROUND(I174*H174,2)</f>
        <v>0</v>
      </c>
      <c r="K174" s="182" t="s">
        <v>1</v>
      </c>
      <c r="L174" s="39"/>
      <c r="M174" s="187" t="s">
        <v>1</v>
      </c>
      <c r="N174" s="188" t="s">
        <v>38</v>
      </c>
      <c r="O174" s="77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1" t="s">
        <v>181</v>
      </c>
      <c r="AT174" s="191" t="s">
        <v>176</v>
      </c>
      <c r="AU174" s="191" t="s">
        <v>81</v>
      </c>
      <c r="AY174" s="19" t="s">
        <v>174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81</v>
      </c>
      <c r="BK174" s="192">
        <f>ROUND(I174*H174,2)</f>
        <v>0</v>
      </c>
      <c r="BL174" s="19" t="s">
        <v>181</v>
      </c>
      <c r="BM174" s="191" t="s">
        <v>500</v>
      </c>
    </row>
    <row r="175" s="2" customFormat="1">
      <c r="A175" s="38"/>
      <c r="B175" s="39"/>
      <c r="C175" s="38"/>
      <c r="D175" s="193" t="s">
        <v>183</v>
      </c>
      <c r="E175" s="38"/>
      <c r="F175" s="194" t="s">
        <v>1575</v>
      </c>
      <c r="G175" s="38"/>
      <c r="H175" s="38"/>
      <c r="I175" s="195"/>
      <c r="J175" s="38"/>
      <c r="K175" s="38"/>
      <c r="L175" s="39"/>
      <c r="M175" s="196"/>
      <c r="N175" s="197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183</v>
      </c>
      <c r="AU175" s="19" t="s">
        <v>81</v>
      </c>
    </row>
    <row r="176" s="2" customFormat="1" ht="16.5" customHeight="1">
      <c r="A176" s="38"/>
      <c r="B176" s="179"/>
      <c r="C176" s="180" t="s">
        <v>343</v>
      </c>
      <c r="D176" s="180" t="s">
        <v>176</v>
      </c>
      <c r="E176" s="181" t="s">
        <v>1576</v>
      </c>
      <c r="F176" s="182" t="s">
        <v>1577</v>
      </c>
      <c r="G176" s="183" t="s">
        <v>1312</v>
      </c>
      <c r="H176" s="184">
        <v>2</v>
      </c>
      <c r="I176" s="185"/>
      <c r="J176" s="186">
        <f>ROUND(I176*H176,2)</f>
        <v>0</v>
      </c>
      <c r="K176" s="182" t="s">
        <v>1</v>
      </c>
      <c r="L176" s="39"/>
      <c r="M176" s="187" t="s">
        <v>1</v>
      </c>
      <c r="N176" s="188" t="s">
        <v>38</v>
      </c>
      <c r="O176" s="77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181</v>
      </c>
      <c r="AT176" s="191" t="s">
        <v>176</v>
      </c>
      <c r="AU176" s="191" t="s">
        <v>81</v>
      </c>
      <c r="AY176" s="19" t="s">
        <v>174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81</v>
      </c>
      <c r="BK176" s="192">
        <f>ROUND(I176*H176,2)</f>
        <v>0</v>
      </c>
      <c r="BL176" s="19" t="s">
        <v>181</v>
      </c>
      <c r="BM176" s="191" t="s">
        <v>510</v>
      </c>
    </row>
    <row r="177" s="2" customFormat="1">
      <c r="A177" s="38"/>
      <c r="B177" s="39"/>
      <c r="C177" s="38"/>
      <c r="D177" s="193" t="s">
        <v>183</v>
      </c>
      <c r="E177" s="38"/>
      <c r="F177" s="194" t="s">
        <v>1577</v>
      </c>
      <c r="G177" s="38"/>
      <c r="H177" s="38"/>
      <c r="I177" s="195"/>
      <c r="J177" s="38"/>
      <c r="K177" s="38"/>
      <c r="L177" s="39"/>
      <c r="M177" s="196"/>
      <c r="N177" s="197"/>
      <c r="O177" s="77"/>
      <c r="P177" s="77"/>
      <c r="Q177" s="77"/>
      <c r="R177" s="77"/>
      <c r="S177" s="77"/>
      <c r="T177" s="7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183</v>
      </c>
      <c r="AU177" s="19" t="s">
        <v>81</v>
      </c>
    </row>
    <row r="178" s="2" customFormat="1" ht="16.5" customHeight="1">
      <c r="A178" s="38"/>
      <c r="B178" s="179"/>
      <c r="C178" s="180" t="s">
        <v>353</v>
      </c>
      <c r="D178" s="180" t="s">
        <v>176</v>
      </c>
      <c r="E178" s="181" t="s">
        <v>1578</v>
      </c>
      <c r="F178" s="182" t="s">
        <v>1579</v>
      </c>
      <c r="G178" s="183" t="s">
        <v>1312</v>
      </c>
      <c r="H178" s="184">
        <v>2</v>
      </c>
      <c r="I178" s="185"/>
      <c r="J178" s="186">
        <f>ROUND(I178*H178,2)</f>
        <v>0</v>
      </c>
      <c r="K178" s="182" t="s">
        <v>1</v>
      </c>
      <c r="L178" s="39"/>
      <c r="M178" s="187" t="s">
        <v>1</v>
      </c>
      <c r="N178" s="188" t="s">
        <v>38</v>
      </c>
      <c r="O178" s="77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1" t="s">
        <v>181</v>
      </c>
      <c r="AT178" s="191" t="s">
        <v>176</v>
      </c>
      <c r="AU178" s="191" t="s">
        <v>81</v>
      </c>
      <c r="AY178" s="19" t="s">
        <v>174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81</v>
      </c>
      <c r="BK178" s="192">
        <f>ROUND(I178*H178,2)</f>
        <v>0</v>
      </c>
      <c r="BL178" s="19" t="s">
        <v>181</v>
      </c>
      <c r="BM178" s="191" t="s">
        <v>523</v>
      </c>
    </row>
    <row r="179" s="2" customFormat="1">
      <c r="A179" s="38"/>
      <c r="B179" s="39"/>
      <c r="C179" s="38"/>
      <c r="D179" s="193" t="s">
        <v>183</v>
      </c>
      <c r="E179" s="38"/>
      <c r="F179" s="194" t="s">
        <v>1579</v>
      </c>
      <c r="G179" s="38"/>
      <c r="H179" s="38"/>
      <c r="I179" s="195"/>
      <c r="J179" s="38"/>
      <c r="K179" s="38"/>
      <c r="L179" s="39"/>
      <c r="M179" s="196"/>
      <c r="N179" s="197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183</v>
      </c>
      <c r="AU179" s="19" t="s">
        <v>81</v>
      </c>
    </row>
    <row r="180" s="2" customFormat="1" ht="16.5" customHeight="1">
      <c r="A180" s="38"/>
      <c r="B180" s="179"/>
      <c r="C180" s="180" t="s">
        <v>361</v>
      </c>
      <c r="D180" s="180" t="s">
        <v>176</v>
      </c>
      <c r="E180" s="181" t="s">
        <v>1580</v>
      </c>
      <c r="F180" s="182" t="s">
        <v>1581</v>
      </c>
      <c r="G180" s="183" t="s">
        <v>1312</v>
      </c>
      <c r="H180" s="184">
        <v>1</v>
      </c>
      <c r="I180" s="185"/>
      <c r="J180" s="186">
        <f>ROUND(I180*H180,2)</f>
        <v>0</v>
      </c>
      <c r="K180" s="182" t="s">
        <v>1</v>
      </c>
      <c r="L180" s="39"/>
      <c r="M180" s="187" t="s">
        <v>1</v>
      </c>
      <c r="N180" s="188" t="s">
        <v>38</v>
      </c>
      <c r="O180" s="77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181</v>
      </c>
      <c r="AT180" s="191" t="s">
        <v>176</v>
      </c>
      <c r="AU180" s="191" t="s">
        <v>81</v>
      </c>
      <c r="AY180" s="19" t="s">
        <v>174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81</v>
      </c>
      <c r="BK180" s="192">
        <f>ROUND(I180*H180,2)</f>
        <v>0</v>
      </c>
      <c r="BL180" s="19" t="s">
        <v>181</v>
      </c>
      <c r="BM180" s="191" t="s">
        <v>535</v>
      </c>
    </row>
    <row r="181" s="2" customFormat="1">
      <c r="A181" s="38"/>
      <c r="B181" s="39"/>
      <c r="C181" s="38"/>
      <c r="D181" s="193" t="s">
        <v>183</v>
      </c>
      <c r="E181" s="38"/>
      <c r="F181" s="194" t="s">
        <v>1581</v>
      </c>
      <c r="G181" s="38"/>
      <c r="H181" s="38"/>
      <c r="I181" s="195"/>
      <c r="J181" s="38"/>
      <c r="K181" s="38"/>
      <c r="L181" s="39"/>
      <c r="M181" s="196"/>
      <c r="N181" s="197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183</v>
      </c>
      <c r="AU181" s="19" t="s">
        <v>81</v>
      </c>
    </row>
    <row r="182" s="2" customFormat="1" ht="16.5" customHeight="1">
      <c r="A182" s="38"/>
      <c r="B182" s="179"/>
      <c r="C182" s="180" t="s">
        <v>367</v>
      </c>
      <c r="D182" s="180" t="s">
        <v>176</v>
      </c>
      <c r="E182" s="181" t="s">
        <v>1582</v>
      </c>
      <c r="F182" s="182" t="s">
        <v>1583</v>
      </c>
      <c r="G182" s="183" t="s">
        <v>513</v>
      </c>
      <c r="H182" s="184">
        <v>1</v>
      </c>
      <c r="I182" s="185"/>
      <c r="J182" s="186">
        <f>ROUND(I182*H182,2)</f>
        <v>0</v>
      </c>
      <c r="K182" s="182" t="s">
        <v>1</v>
      </c>
      <c r="L182" s="39"/>
      <c r="M182" s="187" t="s">
        <v>1</v>
      </c>
      <c r="N182" s="188" t="s">
        <v>38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181</v>
      </c>
      <c r="AT182" s="191" t="s">
        <v>176</v>
      </c>
      <c r="AU182" s="191" t="s">
        <v>81</v>
      </c>
      <c r="AY182" s="19" t="s">
        <v>174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81</v>
      </c>
      <c r="BK182" s="192">
        <f>ROUND(I182*H182,2)</f>
        <v>0</v>
      </c>
      <c r="BL182" s="19" t="s">
        <v>181</v>
      </c>
      <c r="BM182" s="191" t="s">
        <v>547</v>
      </c>
    </row>
    <row r="183" s="2" customFormat="1">
      <c r="A183" s="38"/>
      <c r="B183" s="39"/>
      <c r="C183" s="38"/>
      <c r="D183" s="193" t="s">
        <v>183</v>
      </c>
      <c r="E183" s="38"/>
      <c r="F183" s="194" t="s">
        <v>1583</v>
      </c>
      <c r="G183" s="38"/>
      <c r="H183" s="38"/>
      <c r="I183" s="195"/>
      <c r="J183" s="38"/>
      <c r="K183" s="38"/>
      <c r="L183" s="39"/>
      <c r="M183" s="196"/>
      <c r="N183" s="197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9" t="s">
        <v>183</v>
      </c>
      <c r="AU183" s="19" t="s">
        <v>81</v>
      </c>
    </row>
    <row r="184" s="2" customFormat="1" ht="16.5" customHeight="1">
      <c r="A184" s="38"/>
      <c r="B184" s="179"/>
      <c r="C184" s="180" t="s">
        <v>374</v>
      </c>
      <c r="D184" s="180" t="s">
        <v>176</v>
      </c>
      <c r="E184" s="181" t="s">
        <v>1584</v>
      </c>
      <c r="F184" s="182" t="s">
        <v>1585</v>
      </c>
      <c r="G184" s="183" t="s">
        <v>513</v>
      </c>
      <c r="H184" s="184">
        <v>1</v>
      </c>
      <c r="I184" s="185"/>
      <c r="J184" s="186">
        <f>ROUND(I184*H184,2)</f>
        <v>0</v>
      </c>
      <c r="K184" s="182" t="s">
        <v>1</v>
      </c>
      <c r="L184" s="39"/>
      <c r="M184" s="187" t="s">
        <v>1</v>
      </c>
      <c r="N184" s="188" t="s">
        <v>38</v>
      </c>
      <c r="O184" s="77"/>
      <c r="P184" s="189">
        <f>O184*H184</f>
        <v>0</v>
      </c>
      <c r="Q184" s="189">
        <v>0</v>
      </c>
      <c r="R184" s="189">
        <f>Q184*H184</f>
        <v>0</v>
      </c>
      <c r="S184" s="189">
        <v>0</v>
      </c>
      <c r="T184" s="19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1" t="s">
        <v>181</v>
      </c>
      <c r="AT184" s="191" t="s">
        <v>176</v>
      </c>
      <c r="AU184" s="191" t="s">
        <v>81</v>
      </c>
      <c r="AY184" s="19" t="s">
        <v>174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9" t="s">
        <v>81</v>
      </c>
      <c r="BK184" s="192">
        <f>ROUND(I184*H184,2)</f>
        <v>0</v>
      </c>
      <c r="BL184" s="19" t="s">
        <v>181</v>
      </c>
      <c r="BM184" s="191" t="s">
        <v>557</v>
      </c>
    </row>
    <row r="185" s="2" customFormat="1">
      <c r="A185" s="38"/>
      <c r="B185" s="39"/>
      <c r="C185" s="38"/>
      <c r="D185" s="193" t="s">
        <v>183</v>
      </c>
      <c r="E185" s="38"/>
      <c r="F185" s="194" t="s">
        <v>1585</v>
      </c>
      <c r="G185" s="38"/>
      <c r="H185" s="38"/>
      <c r="I185" s="195"/>
      <c r="J185" s="38"/>
      <c r="K185" s="38"/>
      <c r="L185" s="39"/>
      <c r="M185" s="196"/>
      <c r="N185" s="197"/>
      <c r="O185" s="77"/>
      <c r="P185" s="77"/>
      <c r="Q185" s="77"/>
      <c r="R185" s="77"/>
      <c r="S185" s="77"/>
      <c r="T185" s="7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9" t="s">
        <v>183</v>
      </c>
      <c r="AU185" s="19" t="s">
        <v>81</v>
      </c>
    </row>
    <row r="186" s="2" customFormat="1" ht="16.5" customHeight="1">
      <c r="A186" s="38"/>
      <c r="B186" s="179"/>
      <c r="C186" s="180" t="s">
        <v>382</v>
      </c>
      <c r="D186" s="180" t="s">
        <v>176</v>
      </c>
      <c r="E186" s="181" t="s">
        <v>1586</v>
      </c>
      <c r="F186" s="182" t="s">
        <v>1587</v>
      </c>
      <c r="G186" s="183" t="s">
        <v>513</v>
      </c>
      <c r="H186" s="184">
        <v>3</v>
      </c>
      <c r="I186" s="185"/>
      <c r="J186" s="186">
        <f>ROUND(I186*H186,2)</f>
        <v>0</v>
      </c>
      <c r="K186" s="182" t="s">
        <v>1</v>
      </c>
      <c r="L186" s="39"/>
      <c r="M186" s="187" t="s">
        <v>1</v>
      </c>
      <c r="N186" s="188" t="s">
        <v>38</v>
      </c>
      <c r="O186" s="77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1" t="s">
        <v>181</v>
      </c>
      <c r="AT186" s="191" t="s">
        <v>176</v>
      </c>
      <c r="AU186" s="191" t="s">
        <v>81</v>
      </c>
      <c r="AY186" s="19" t="s">
        <v>174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81</v>
      </c>
      <c r="BK186" s="192">
        <f>ROUND(I186*H186,2)</f>
        <v>0</v>
      </c>
      <c r="BL186" s="19" t="s">
        <v>181</v>
      </c>
      <c r="BM186" s="191" t="s">
        <v>567</v>
      </c>
    </row>
    <row r="187" s="2" customFormat="1">
      <c r="A187" s="38"/>
      <c r="B187" s="39"/>
      <c r="C187" s="38"/>
      <c r="D187" s="193" t="s">
        <v>183</v>
      </c>
      <c r="E187" s="38"/>
      <c r="F187" s="194" t="s">
        <v>1587</v>
      </c>
      <c r="G187" s="38"/>
      <c r="H187" s="38"/>
      <c r="I187" s="195"/>
      <c r="J187" s="38"/>
      <c r="K187" s="38"/>
      <c r="L187" s="39"/>
      <c r="M187" s="196"/>
      <c r="N187" s="197"/>
      <c r="O187" s="77"/>
      <c r="P187" s="77"/>
      <c r="Q187" s="77"/>
      <c r="R187" s="77"/>
      <c r="S187" s="77"/>
      <c r="T187" s="7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9" t="s">
        <v>183</v>
      </c>
      <c r="AU187" s="19" t="s">
        <v>81</v>
      </c>
    </row>
    <row r="188" s="2" customFormat="1" ht="16.5" customHeight="1">
      <c r="A188" s="38"/>
      <c r="B188" s="179"/>
      <c r="C188" s="180" t="s">
        <v>387</v>
      </c>
      <c r="D188" s="180" t="s">
        <v>176</v>
      </c>
      <c r="E188" s="181" t="s">
        <v>1588</v>
      </c>
      <c r="F188" s="182" t="s">
        <v>1589</v>
      </c>
      <c r="G188" s="183" t="s">
        <v>513</v>
      </c>
      <c r="H188" s="184">
        <v>3</v>
      </c>
      <c r="I188" s="185"/>
      <c r="J188" s="186">
        <f>ROUND(I188*H188,2)</f>
        <v>0</v>
      </c>
      <c r="K188" s="182" t="s">
        <v>1</v>
      </c>
      <c r="L188" s="39"/>
      <c r="M188" s="187" t="s">
        <v>1</v>
      </c>
      <c r="N188" s="188" t="s">
        <v>38</v>
      </c>
      <c r="O188" s="77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181</v>
      </c>
      <c r="AT188" s="191" t="s">
        <v>176</v>
      </c>
      <c r="AU188" s="191" t="s">
        <v>81</v>
      </c>
      <c r="AY188" s="19" t="s">
        <v>174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81</v>
      </c>
      <c r="BK188" s="192">
        <f>ROUND(I188*H188,2)</f>
        <v>0</v>
      </c>
      <c r="BL188" s="19" t="s">
        <v>181</v>
      </c>
      <c r="BM188" s="191" t="s">
        <v>578</v>
      </c>
    </row>
    <row r="189" s="2" customFormat="1">
      <c r="A189" s="38"/>
      <c r="B189" s="39"/>
      <c r="C189" s="38"/>
      <c r="D189" s="193" t="s">
        <v>183</v>
      </c>
      <c r="E189" s="38"/>
      <c r="F189" s="194" t="s">
        <v>1589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183</v>
      </c>
      <c r="AU189" s="19" t="s">
        <v>81</v>
      </c>
    </row>
    <row r="190" s="2" customFormat="1" ht="16.5" customHeight="1">
      <c r="A190" s="38"/>
      <c r="B190" s="179"/>
      <c r="C190" s="180" t="s">
        <v>392</v>
      </c>
      <c r="D190" s="180" t="s">
        <v>176</v>
      </c>
      <c r="E190" s="181" t="s">
        <v>1590</v>
      </c>
      <c r="F190" s="182" t="s">
        <v>1591</v>
      </c>
      <c r="G190" s="183" t="s">
        <v>513</v>
      </c>
      <c r="H190" s="184">
        <v>1</v>
      </c>
      <c r="I190" s="185"/>
      <c r="J190" s="186">
        <f>ROUND(I190*H190,2)</f>
        <v>0</v>
      </c>
      <c r="K190" s="182" t="s">
        <v>1</v>
      </c>
      <c r="L190" s="39"/>
      <c r="M190" s="187" t="s">
        <v>1</v>
      </c>
      <c r="N190" s="188" t="s">
        <v>38</v>
      </c>
      <c r="O190" s="77"/>
      <c r="P190" s="189">
        <f>O190*H190</f>
        <v>0</v>
      </c>
      <c r="Q190" s="189">
        <v>0</v>
      </c>
      <c r="R190" s="189">
        <f>Q190*H190</f>
        <v>0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181</v>
      </c>
      <c r="AT190" s="191" t="s">
        <v>176</v>
      </c>
      <c r="AU190" s="191" t="s">
        <v>81</v>
      </c>
      <c r="AY190" s="19" t="s">
        <v>174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81</v>
      </c>
      <c r="BK190" s="192">
        <f>ROUND(I190*H190,2)</f>
        <v>0</v>
      </c>
      <c r="BL190" s="19" t="s">
        <v>181</v>
      </c>
      <c r="BM190" s="191" t="s">
        <v>589</v>
      </c>
    </row>
    <row r="191" s="2" customFormat="1">
      <c r="A191" s="38"/>
      <c r="B191" s="39"/>
      <c r="C191" s="38"/>
      <c r="D191" s="193" t="s">
        <v>183</v>
      </c>
      <c r="E191" s="38"/>
      <c r="F191" s="194" t="s">
        <v>1591</v>
      </c>
      <c r="G191" s="38"/>
      <c r="H191" s="38"/>
      <c r="I191" s="195"/>
      <c r="J191" s="38"/>
      <c r="K191" s="38"/>
      <c r="L191" s="39"/>
      <c r="M191" s="196"/>
      <c r="N191" s="197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183</v>
      </c>
      <c r="AU191" s="19" t="s">
        <v>81</v>
      </c>
    </row>
    <row r="192" s="2" customFormat="1" ht="16.5" customHeight="1">
      <c r="A192" s="38"/>
      <c r="B192" s="179"/>
      <c r="C192" s="180" t="s">
        <v>397</v>
      </c>
      <c r="D192" s="180" t="s">
        <v>176</v>
      </c>
      <c r="E192" s="181" t="s">
        <v>1592</v>
      </c>
      <c r="F192" s="182" t="s">
        <v>1593</v>
      </c>
      <c r="G192" s="183" t="s">
        <v>513</v>
      </c>
      <c r="H192" s="184">
        <v>1</v>
      </c>
      <c r="I192" s="185"/>
      <c r="J192" s="186">
        <f>ROUND(I192*H192,2)</f>
        <v>0</v>
      </c>
      <c r="K192" s="182" t="s">
        <v>1</v>
      </c>
      <c r="L192" s="39"/>
      <c r="M192" s="187" t="s">
        <v>1</v>
      </c>
      <c r="N192" s="188" t="s">
        <v>38</v>
      </c>
      <c r="O192" s="77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181</v>
      </c>
      <c r="AT192" s="191" t="s">
        <v>176</v>
      </c>
      <c r="AU192" s="191" t="s">
        <v>81</v>
      </c>
      <c r="AY192" s="19" t="s">
        <v>174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81</v>
      </c>
      <c r="BK192" s="192">
        <f>ROUND(I192*H192,2)</f>
        <v>0</v>
      </c>
      <c r="BL192" s="19" t="s">
        <v>181</v>
      </c>
      <c r="BM192" s="191" t="s">
        <v>602</v>
      </c>
    </row>
    <row r="193" s="2" customFormat="1">
      <c r="A193" s="38"/>
      <c r="B193" s="39"/>
      <c r="C193" s="38"/>
      <c r="D193" s="193" t="s">
        <v>183</v>
      </c>
      <c r="E193" s="38"/>
      <c r="F193" s="194" t="s">
        <v>1593</v>
      </c>
      <c r="G193" s="38"/>
      <c r="H193" s="38"/>
      <c r="I193" s="195"/>
      <c r="J193" s="38"/>
      <c r="K193" s="38"/>
      <c r="L193" s="39"/>
      <c r="M193" s="196"/>
      <c r="N193" s="197"/>
      <c r="O193" s="77"/>
      <c r="P193" s="77"/>
      <c r="Q193" s="77"/>
      <c r="R193" s="77"/>
      <c r="S193" s="77"/>
      <c r="T193" s="7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9" t="s">
        <v>183</v>
      </c>
      <c r="AU193" s="19" t="s">
        <v>81</v>
      </c>
    </row>
    <row r="194" s="2" customFormat="1" ht="16.5" customHeight="1">
      <c r="A194" s="38"/>
      <c r="B194" s="179"/>
      <c r="C194" s="180" t="s">
        <v>402</v>
      </c>
      <c r="D194" s="180" t="s">
        <v>176</v>
      </c>
      <c r="E194" s="181" t="s">
        <v>1594</v>
      </c>
      <c r="F194" s="182" t="s">
        <v>1595</v>
      </c>
      <c r="G194" s="183" t="s">
        <v>513</v>
      </c>
      <c r="H194" s="184">
        <v>1</v>
      </c>
      <c r="I194" s="185"/>
      <c r="J194" s="186">
        <f>ROUND(I194*H194,2)</f>
        <v>0</v>
      </c>
      <c r="K194" s="182" t="s">
        <v>1</v>
      </c>
      <c r="L194" s="39"/>
      <c r="M194" s="187" t="s">
        <v>1</v>
      </c>
      <c r="N194" s="188" t="s">
        <v>38</v>
      </c>
      <c r="O194" s="77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1" t="s">
        <v>181</v>
      </c>
      <c r="AT194" s="191" t="s">
        <v>176</v>
      </c>
      <c r="AU194" s="191" t="s">
        <v>81</v>
      </c>
      <c r="AY194" s="19" t="s">
        <v>174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81</v>
      </c>
      <c r="BK194" s="192">
        <f>ROUND(I194*H194,2)</f>
        <v>0</v>
      </c>
      <c r="BL194" s="19" t="s">
        <v>181</v>
      </c>
      <c r="BM194" s="191" t="s">
        <v>610</v>
      </c>
    </row>
    <row r="195" s="2" customFormat="1">
      <c r="A195" s="38"/>
      <c r="B195" s="39"/>
      <c r="C195" s="38"/>
      <c r="D195" s="193" t="s">
        <v>183</v>
      </c>
      <c r="E195" s="38"/>
      <c r="F195" s="194" t="s">
        <v>1595</v>
      </c>
      <c r="G195" s="38"/>
      <c r="H195" s="38"/>
      <c r="I195" s="195"/>
      <c r="J195" s="38"/>
      <c r="K195" s="38"/>
      <c r="L195" s="39"/>
      <c r="M195" s="196"/>
      <c r="N195" s="197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183</v>
      </c>
      <c r="AU195" s="19" t="s">
        <v>81</v>
      </c>
    </row>
    <row r="196" s="2" customFormat="1" ht="16.5" customHeight="1">
      <c r="A196" s="38"/>
      <c r="B196" s="179"/>
      <c r="C196" s="180" t="s">
        <v>411</v>
      </c>
      <c r="D196" s="180" t="s">
        <v>176</v>
      </c>
      <c r="E196" s="181" t="s">
        <v>1596</v>
      </c>
      <c r="F196" s="182" t="s">
        <v>1440</v>
      </c>
      <c r="G196" s="183" t="s">
        <v>749</v>
      </c>
      <c r="H196" s="232"/>
      <c r="I196" s="185"/>
      <c r="J196" s="186">
        <f>ROUND(I196*H196,2)</f>
        <v>0</v>
      </c>
      <c r="K196" s="182" t="s">
        <v>1</v>
      </c>
      <c r="L196" s="39"/>
      <c r="M196" s="187" t="s">
        <v>1</v>
      </c>
      <c r="N196" s="188" t="s">
        <v>38</v>
      </c>
      <c r="O196" s="77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1" t="s">
        <v>181</v>
      </c>
      <c r="AT196" s="191" t="s">
        <v>176</v>
      </c>
      <c r="AU196" s="191" t="s">
        <v>81</v>
      </c>
      <c r="AY196" s="19" t="s">
        <v>174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81</v>
      </c>
      <c r="BK196" s="192">
        <f>ROUND(I196*H196,2)</f>
        <v>0</v>
      </c>
      <c r="BL196" s="19" t="s">
        <v>181</v>
      </c>
      <c r="BM196" s="191" t="s">
        <v>620</v>
      </c>
    </row>
    <row r="197" s="2" customFormat="1">
      <c r="A197" s="38"/>
      <c r="B197" s="39"/>
      <c r="C197" s="38"/>
      <c r="D197" s="193" t="s">
        <v>183</v>
      </c>
      <c r="E197" s="38"/>
      <c r="F197" s="194" t="s">
        <v>1440</v>
      </c>
      <c r="G197" s="38"/>
      <c r="H197" s="38"/>
      <c r="I197" s="195"/>
      <c r="J197" s="38"/>
      <c r="K197" s="38"/>
      <c r="L197" s="39"/>
      <c r="M197" s="196"/>
      <c r="N197" s="197"/>
      <c r="O197" s="77"/>
      <c r="P197" s="77"/>
      <c r="Q197" s="77"/>
      <c r="R197" s="77"/>
      <c r="S197" s="77"/>
      <c r="T197" s="7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9" t="s">
        <v>183</v>
      </c>
      <c r="AU197" s="19" t="s">
        <v>81</v>
      </c>
    </row>
    <row r="198" s="2" customFormat="1" ht="16.5" customHeight="1">
      <c r="A198" s="38"/>
      <c r="B198" s="179"/>
      <c r="C198" s="180" t="s">
        <v>418</v>
      </c>
      <c r="D198" s="180" t="s">
        <v>176</v>
      </c>
      <c r="E198" s="181" t="s">
        <v>1519</v>
      </c>
      <c r="F198" s="182" t="s">
        <v>1442</v>
      </c>
      <c r="G198" s="183" t="s">
        <v>749</v>
      </c>
      <c r="H198" s="232"/>
      <c r="I198" s="185"/>
      <c r="J198" s="186">
        <f>ROUND(I198*H198,2)</f>
        <v>0</v>
      </c>
      <c r="K198" s="182" t="s">
        <v>1</v>
      </c>
      <c r="L198" s="39"/>
      <c r="M198" s="187" t="s">
        <v>1</v>
      </c>
      <c r="N198" s="188" t="s">
        <v>38</v>
      </c>
      <c r="O198" s="77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1" t="s">
        <v>181</v>
      </c>
      <c r="AT198" s="191" t="s">
        <v>176</v>
      </c>
      <c r="AU198" s="191" t="s">
        <v>81</v>
      </c>
      <c r="AY198" s="19" t="s">
        <v>174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81</v>
      </c>
      <c r="BK198" s="192">
        <f>ROUND(I198*H198,2)</f>
        <v>0</v>
      </c>
      <c r="BL198" s="19" t="s">
        <v>181</v>
      </c>
      <c r="BM198" s="191" t="s">
        <v>630</v>
      </c>
    </row>
    <row r="199" s="2" customFormat="1">
      <c r="A199" s="38"/>
      <c r="B199" s="39"/>
      <c r="C199" s="38"/>
      <c r="D199" s="193" t="s">
        <v>183</v>
      </c>
      <c r="E199" s="38"/>
      <c r="F199" s="194" t="s">
        <v>1442</v>
      </c>
      <c r="G199" s="38"/>
      <c r="H199" s="38"/>
      <c r="I199" s="195"/>
      <c r="J199" s="38"/>
      <c r="K199" s="38"/>
      <c r="L199" s="39"/>
      <c r="M199" s="196"/>
      <c r="N199" s="197"/>
      <c r="O199" s="77"/>
      <c r="P199" s="77"/>
      <c r="Q199" s="77"/>
      <c r="R199" s="77"/>
      <c r="S199" s="77"/>
      <c r="T199" s="7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183</v>
      </c>
      <c r="AU199" s="19" t="s">
        <v>81</v>
      </c>
    </row>
    <row r="200" s="12" customFormat="1" ht="25.92" customHeight="1">
      <c r="A200" s="12"/>
      <c r="B200" s="166"/>
      <c r="C200" s="12"/>
      <c r="D200" s="167" t="s">
        <v>72</v>
      </c>
      <c r="E200" s="168" t="s">
        <v>1355</v>
      </c>
      <c r="F200" s="168" t="s">
        <v>1597</v>
      </c>
      <c r="G200" s="12"/>
      <c r="H200" s="12"/>
      <c r="I200" s="169"/>
      <c r="J200" s="170">
        <f>BK200</f>
        <v>0</v>
      </c>
      <c r="K200" s="12"/>
      <c r="L200" s="166"/>
      <c r="M200" s="171"/>
      <c r="N200" s="172"/>
      <c r="O200" s="172"/>
      <c r="P200" s="173">
        <f>SUM(P201:P202)</f>
        <v>0</v>
      </c>
      <c r="Q200" s="172"/>
      <c r="R200" s="173">
        <f>SUM(R201:R202)</f>
        <v>0</v>
      </c>
      <c r="S200" s="172"/>
      <c r="T200" s="174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67" t="s">
        <v>81</v>
      </c>
      <c r="AT200" s="175" t="s">
        <v>72</v>
      </c>
      <c r="AU200" s="175" t="s">
        <v>73</v>
      </c>
      <c r="AY200" s="167" t="s">
        <v>174</v>
      </c>
      <c r="BK200" s="176">
        <f>SUM(BK201:BK202)</f>
        <v>0</v>
      </c>
    </row>
    <row r="201" s="2" customFormat="1" ht="16.5" customHeight="1">
      <c r="A201" s="38"/>
      <c r="B201" s="179"/>
      <c r="C201" s="180" t="s">
        <v>427</v>
      </c>
      <c r="D201" s="180" t="s">
        <v>176</v>
      </c>
      <c r="E201" s="181" t="s">
        <v>1598</v>
      </c>
      <c r="F201" s="182" t="s">
        <v>1599</v>
      </c>
      <c r="G201" s="183" t="s">
        <v>513</v>
      </c>
      <c r="H201" s="184">
        <v>1</v>
      </c>
      <c r="I201" s="185"/>
      <c r="J201" s="186">
        <f>ROUND(I201*H201,2)</f>
        <v>0</v>
      </c>
      <c r="K201" s="182" t="s">
        <v>1</v>
      </c>
      <c r="L201" s="39"/>
      <c r="M201" s="187" t="s">
        <v>1</v>
      </c>
      <c r="N201" s="188" t="s">
        <v>38</v>
      </c>
      <c r="O201" s="77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1" t="s">
        <v>181</v>
      </c>
      <c r="AT201" s="191" t="s">
        <v>176</v>
      </c>
      <c r="AU201" s="191" t="s">
        <v>81</v>
      </c>
      <c r="AY201" s="19" t="s">
        <v>174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81</v>
      </c>
      <c r="BK201" s="192">
        <f>ROUND(I201*H201,2)</f>
        <v>0</v>
      </c>
      <c r="BL201" s="19" t="s">
        <v>181</v>
      </c>
      <c r="BM201" s="191" t="s">
        <v>1600</v>
      </c>
    </row>
    <row r="202" s="2" customFormat="1">
      <c r="A202" s="38"/>
      <c r="B202" s="39"/>
      <c r="C202" s="38"/>
      <c r="D202" s="193" t="s">
        <v>183</v>
      </c>
      <c r="E202" s="38"/>
      <c r="F202" s="194" t="s">
        <v>1599</v>
      </c>
      <c r="G202" s="38"/>
      <c r="H202" s="38"/>
      <c r="I202" s="195"/>
      <c r="J202" s="38"/>
      <c r="K202" s="38"/>
      <c r="L202" s="39"/>
      <c r="M202" s="241"/>
      <c r="N202" s="242"/>
      <c r="O202" s="243"/>
      <c r="P202" s="243"/>
      <c r="Q202" s="243"/>
      <c r="R202" s="243"/>
      <c r="S202" s="243"/>
      <c r="T202" s="244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9" t="s">
        <v>183</v>
      </c>
      <c r="AU202" s="19" t="s">
        <v>81</v>
      </c>
    </row>
    <row r="203" s="2" customFormat="1" ht="6.96" customHeight="1">
      <c r="A203" s="38"/>
      <c r="B203" s="60"/>
      <c r="C203" s="61"/>
      <c r="D203" s="61"/>
      <c r="E203" s="61"/>
      <c r="F203" s="61"/>
      <c r="G203" s="61"/>
      <c r="H203" s="61"/>
      <c r="I203" s="61"/>
      <c r="J203" s="61"/>
      <c r="K203" s="61"/>
      <c r="L203" s="39"/>
      <c r="M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</row>
  </sheetData>
  <autoFilter ref="C121:K20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1601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ROUND(J121,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ROUND((SUM(BE121:BE170)),  2)</f>
        <v>0</v>
      </c>
      <c r="G35" s="38"/>
      <c r="H35" s="38"/>
      <c r="I35" s="136">
        <v>0.20999999999999999</v>
      </c>
      <c r="J35" s="135">
        <f>ROUND(((SUM(BE121:BE170))*I35),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ROUND((SUM(BF121:BF170)),  2)</f>
        <v>0</v>
      </c>
      <c r="G36" s="38"/>
      <c r="H36" s="38"/>
      <c r="I36" s="136">
        <v>0.12</v>
      </c>
      <c r="J36" s="135">
        <f>ROUND(((SUM(BF121:BF170))*I36),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ROUND((SUM(BG121:BG170)),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ROUND((SUM(BH121:BH170)),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ROUND((SUM(BI121:BI170)),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04 - Rozvodnice RSZ01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J121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1602</v>
      </c>
      <c r="E99" s="150"/>
      <c r="F99" s="150"/>
      <c r="G99" s="150"/>
      <c r="H99" s="150"/>
      <c r="I99" s="150"/>
      <c r="J99" s="151">
        <f>J122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159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38"/>
      <c r="D109" s="38"/>
      <c r="E109" s="129" t="str">
        <f>E7</f>
        <v>Snížení energetické náročnosti Gymnázia, SOŠ a VOŠ, Nový Bydžov - DM J. Jungmanna</v>
      </c>
      <c r="F109" s="32"/>
      <c r="G109" s="32"/>
      <c r="H109" s="32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2"/>
      <c r="C110" s="32" t="s">
        <v>127</v>
      </c>
      <c r="L110" s="22"/>
    </row>
    <row r="111" s="2" customFormat="1" ht="16.5" customHeight="1">
      <c r="A111" s="38"/>
      <c r="B111" s="39"/>
      <c r="C111" s="38"/>
      <c r="D111" s="38"/>
      <c r="E111" s="129" t="s">
        <v>1300</v>
      </c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E11</f>
        <v>04 - Rozvodnice RSZ01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F14</f>
        <v xml:space="preserve"> </v>
      </c>
      <c r="G115" s="38"/>
      <c r="H115" s="38"/>
      <c r="I115" s="32" t="s">
        <v>22</v>
      </c>
      <c r="J115" s="69" t="str">
        <f>IF(J14="","",J14)</f>
        <v>15. 10. 2025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E17</f>
        <v xml:space="preserve"> </v>
      </c>
      <c r="G117" s="38"/>
      <c r="H117" s="38"/>
      <c r="I117" s="32" t="s">
        <v>29</v>
      </c>
      <c r="J117" s="36" t="str">
        <f>E23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38"/>
      <c r="E118" s="38"/>
      <c r="F118" s="27" t="str">
        <f>IF(E20="","",E20)</f>
        <v>Vyplň údaj</v>
      </c>
      <c r="G118" s="38"/>
      <c r="H118" s="38"/>
      <c r="I118" s="32" t="s">
        <v>31</v>
      </c>
      <c r="J118" s="36" t="str">
        <f>E26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160</v>
      </c>
      <c r="D120" s="159" t="s">
        <v>58</v>
      </c>
      <c r="E120" s="159" t="s">
        <v>54</v>
      </c>
      <c r="F120" s="159" t="s">
        <v>55</v>
      </c>
      <c r="G120" s="159" t="s">
        <v>161</v>
      </c>
      <c r="H120" s="159" t="s">
        <v>162</v>
      </c>
      <c r="I120" s="159" t="s">
        <v>163</v>
      </c>
      <c r="J120" s="159" t="s">
        <v>131</v>
      </c>
      <c r="K120" s="160" t="s">
        <v>164</v>
      </c>
      <c r="L120" s="161"/>
      <c r="M120" s="86" t="s">
        <v>1</v>
      </c>
      <c r="N120" s="87" t="s">
        <v>37</v>
      </c>
      <c r="O120" s="87" t="s">
        <v>165</v>
      </c>
      <c r="P120" s="87" t="s">
        <v>166</v>
      </c>
      <c r="Q120" s="87" t="s">
        <v>167</v>
      </c>
      <c r="R120" s="87" t="s">
        <v>168</v>
      </c>
      <c r="S120" s="87" t="s">
        <v>169</v>
      </c>
      <c r="T120" s="88" t="s">
        <v>170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3" t="s">
        <v>171</v>
      </c>
      <c r="D121" s="38"/>
      <c r="E121" s="38"/>
      <c r="F121" s="38"/>
      <c r="G121" s="38"/>
      <c r="H121" s="38"/>
      <c r="I121" s="38"/>
      <c r="J121" s="162">
        <f>BK121</f>
        <v>0</v>
      </c>
      <c r="K121" s="38"/>
      <c r="L121" s="39"/>
      <c r="M121" s="89"/>
      <c r="N121" s="73"/>
      <c r="O121" s="90"/>
      <c r="P121" s="163">
        <f>P122</f>
        <v>0</v>
      </c>
      <c r="Q121" s="90"/>
      <c r="R121" s="163">
        <f>R122</f>
        <v>0</v>
      </c>
      <c r="S121" s="90"/>
      <c r="T121" s="164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72</v>
      </c>
      <c r="AU121" s="19" t="s">
        <v>133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72</v>
      </c>
      <c r="E122" s="168" t="s">
        <v>1308</v>
      </c>
      <c r="F122" s="168" t="s">
        <v>1603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SUM(P123:P170)</f>
        <v>0</v>
      </c>
      <c r="Q122" s="172"/>
      <c r="R122" s="173">
        <f>SUM(R123:R170)</f>
        <v>0</v>
      </c>
      <c r="S122" s="172"/>
      <c r="T122" s="174">
        <f>SUM(T123:T170)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81</v>
      </c>
      <c r="AT122" s="175" t="s">
        <v>72</v>
      </c>
      <c r="AU122" s="175" t="s">
        <v>73</v>
      </c>
      <c r="AY122" s="167" t="s">
        <v>174</v>
      </c>
      <c r="BK122" s="176">
        <f>SUM(BK123:BK170)</f>
        <v>0</v>
      </c>
    </row>
    <row r="123" s="2" customFormat="1" ht="24.15" customHeight="1">
      <c r="A123" s="38"/>
      <c r="B123" s="179"/>
      <c r="C123" s="180" t="s">
        <v>81</v>
      </c>
      <c r="D123" s="180" t="s">
        <v>176</v>
      </c>
      <c r="E123" s="181" t="s">
        <v>1604</v>
      </c>
      <c r="F123" s="182" t="s">
        <v>1605</v>
      </c>
      <c r="G123" s="183" t="s">
        <v>1312</v>
      </c>
      <c r="H123" s="184">
        <v>1</v>
      </c>
      <c r="I123" s="185"/>
      <c r="J123" s="186">
        <f>ROUND(I123*H123,2)</f>
        <v>0</v>
      </c>
      <c r="K123" s="182" t="s">
        <v>1</v>
      </c>
      <c r="L123" s="39"/>
      <c r="M123" s="187" t="s">
        <v>1</v>
      </c>
      <c r="N123" s="188" t="s">
        <v>38</v>
      </c>
      <c r="O123" s="77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1" t="s">
        <v>181</v>
      </c>
      <c r="AT123" s="191" t="s">
        <v>176</v>
      </c>
      <c r="AU123" s="191" t="s">
        <v>81</v>
      </c>
      <c r="AY123" s="19" t="s">
        <v>174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81</v>
      </c>
      <c r="BK123" s="192">
        <f>ROUND(I123*H123,2)</f>
        <v>0</v>
      </c>
      <c r="BL123" s="19" t="s">
        <v>181</v>
      </c>
      <c r="BM123" s="191" t="s">
        <v>83</v>
      </c>
    </row>
    <row r="124" s="2" customFormat="1">
      <c r="A124" s="38"/>
      <c r="B124" s="39"/>
      <c r="C124" s="38"/>
      <c r="D124" s="193" t="s">
        <v>183</v>
      </c>
      <c r="E124" s="38"/>
      <c r="F124" s="194" t="s">
        <v>1605</v>
      </c>
      <c r="G124" s="38"/>
      <c r="H124" s="38"/>
      <c r="I124" s="195"/>
      <c r="J124" s="38"/>
      <c r="K124" s="38"/>
      <c r="L124" s="39"/>
      <c r="M124" s="196"/>
      <c r="N124" s="197"/>
      <c r="O124" s="77"/>
      <c r="P124" s="77"/>
      <c r="Q124" s="77"/>
      <c r="R124" s="77"/>
      <c r="S124" s="77"/>
      <c r="T124" s="7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183</v>
      </c>
      <c r="AU124" s="19" t="s">
        <v>81</v>
      </c>
    </row>
    <row r="125" s="2" customFormat="1" ht="16.5" customHeight="1">
      <c r="A125" s="38"/>
      <c r="B125" s="179"/>
      <c r="C125" s="180" t="s">
        <v>83</v>
      </c>
      <c r="D125" s="180" t="s">
        <v>176</v>
      </c>
      <c r="E125" s="181" t="s">
        <v>1606</v>
      </c>
      <c r="F125" s="182" t="s">
        <v>1607</v>
      </c>
      <c r="G125" s="183" t="s">
        <v>1312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181</v>
      </c>
      <c r="AT125" s="191" t="s">
        <v>176</v>
      </c>
      <c r="AU125" s="191" t="s">
        <v>81</v>
      </c>
      <c r="AY125" s="19" t="s">
        <v>174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81</v>
      </c>
      <c r="BK125" s="192">
        <f>ROUND(I125*H125,2)</f>
        <v>0</v>
      </c>
      <c r="BL125" s="19" t="s">
        <v>181</v>
      </c>
      <c r="BM125" s="191" t="s">
        <v>181</v>
      </c>
    </row>
    <row r="126" s="2" customFormat="1">
      <c r="A126" s="38"/>
      <c r="B126" s="39"/>
      <c r="C126" s="38"/>
      <c r="D126" s="193" t="s">
        <v>183</v>
      </c>
      <c r="E126" s="38"/>
      <c r="F126" s="194" t="s">
        <v>1607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183</v>
      </c>
      <c r="AU126" s="19" t="s">
        <v>81</v>
      </c>
    </row>
    <row r="127" s="2" customFormat="1" ht="16.5" customHeight="1">
      <c r="A127" s="38"/>
      <c r="B127" s="179"/>
      <c r="C127" s="180" t="s">
        <v>192</v>
      </c>
      <c r="D127" s="180" t="s">
        <v>176</v>
      </c>
      <c r="E127" s="181" t="s">
        <v>1608</v>
      </c>
      <c r="F127" s="182" t="s">
        <v>1609</v>
      </c>
      <c r="G127" s="183" t="s">
        <v>1312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181</v>
      </c>
      <c r="AT127" s="191" t="s">
        <v>176</v>
      </c>
      <c r="AU127" s="191" t="s">
        <v>81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181</v>
      </c>
      <c r="BM127" s="191" t="s">
        <v>211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1609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81</v>
      </c>
    </row>
    <row r="129" s="2" customFormat="1" ht="16.5" customHeight="1">
      <c r="A129" s="38"/>
      <c r="B129" s="179"/>
      <c r="C129" s="180" t="s">
        <v>181</v>
      </c>
      <c r="D129" s="180" t="s">
        <v>176</v>
      </c>
      <c r="E129" s="181" t="s">
        <v>1610</v>
      </c>
      <c r="F129" s="182" t="s">
        <v>1611</v>
      </c>
      <c r="G129" s="183" t="s">
        <v>1312</v>
      </c>
      <c r="H129" s="184">
        <v>1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181</v>
      </c>
      <c r="AT129" s="191" t="s">
        <v>176</v>
      </c>
      <c r="AU129" s="191" t="s">
        <v>81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181</v>
      </c>
      <c r="BM129" s="191" t="s">
        <v>230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1611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81</v>
      </c>
    </row>
    <row r="131" s="2" customFormat="1" ht="16.5" customHeight="1">
      <c r="A131" s="38"/>
      <c r="B131" s="179"/>
      <c r="C131" s="180" t="s">
        <v>206</v>
      </c>
      <c r="D131" s="180" t="s">
        <v>176</v>
      </c>
      <c r="E131" s="181" t="s">
        <v>1612</v>
      </c>
      <c r="F131" s="182" t="s">
        <v>1613</v>
      </c>
      <c r="G131" s="183" t="s">
        <v>1312</v>
      </c>
      <c r="H131" s="184">
        <v>3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181</v>
      </c>
      <c r="AT131" s="191" t="s">
        <v>176</v>
      </c>
      <c r="AU131" s="191" t="s">
        <v>81</v>
      </c>
      <c r="AY131" s="19" t="s">
        <v>174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81</v>
      </c>
      <c r="BK131" s="192">
        <f>ROUND(I131*H131,2)</f>
        <v>0</v>
      </c>
      <c r="BL131" s="19" t="s">
        <v>181</v>
      </c>
      <c r="BM131" s="191" t="s">
        <v>115</v>
      </c>
    </row>
    <row r="132" s="2" customFormat="1">
      <c r="A132" s="38"/>
      <c r="B132" s="39"/>
      <c r="C132" s="38"/>
      <c r="D132" s="193" t="s">
        <v>183</v>
      </c>
      <c r="E132" s="38"/>
      <c r="F132" s="194" t="s">
        <v>1613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183</v>
      </c>
      <c r="AU132" s="19" t="s">
        <v>81</v>
      </c>
    </row>
    <row r="133" s="2" customFormat="1" ht="24.15" customHeight="1">
      <c r="A133" s="38"/>
      <c r="B133" s="179"/>
      <c r="C133" s="180" t="s">
        <v>211</v>
      </c>
      <c r="D133" s="180" t="s">
        <v>176</v>
      </c>
      <c r="E133" s="181" t="s">
        <v>1564</v>
      </c>
      <c r="F133" s="182" t="s">
        <v>1565</v>
      </c>
      <c r="G133" s="183" t="s">
        <v>1312</v>
      </c>
      <c r="H133" s="184">
        <v>1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181</v>
      </c>
      <c r="AT133" s="191" t="s">
        <v>176</v>
      </c>
      <c r="AU133" s="191" t="s">
        <v>81</v>
      </c>
      <c r="AY133" s="19" t="s">
        <v>174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81</v>
      </c>
      <c r="BK133" s="192">
        <f>ROUND(I133*H133,2)</f>
        <v>0</v>
      </c>
      <c r="BL133" s="19" t="s">
        <v>181</v>
      </c>
      <c r="BM133" s="191" t="s">
        <v>8</v>
      </c>
    </row>
    <row r="134" s="2" customFormat="1">
      <c r="A134" s="38"/>
      <c r="B134" s="39"/>
      <c r="C134" s="38"/>
      <c r="D134" s="193" t="s">
        <v>183</v>
      </c>
      <c r="E134" s="38"/>
      <c r="F134" s="194" t="s">
        <v>1565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183</v>
      </c>
      <c r="AU134" s="19" t="s">
        <v>81</v>
      </c>
    </row>
    <row r="135" s="2" customFormat="1" ht="16.5" customHeight="1">
      <c r="A135" s="38"/>
      <c r="B135" s="179"/>
      <c r="C135" s="180" t="s">
        <v>225</v>
      </c>
      <c r="D135" s="180" t="s">
        <v>176</v>
      </c>
      <c r="E135" s="181" t="s">
        <v>1614</v>
      </c>
      <c r="F135" s="182" t="s">
        <v>1615</v>
      </c>
      <c r="G135" s="183" t="s">
        <v>1312</v>
      </c>
      <c r="H135" s="184">
        <v>1</v>
      </c>
      <c r="I135" s="185"/>
      <c r="J135" s="186">
        <f>ROUND(I135*H135,2)</f>
        <v>0</v>
      </c>
      <c r="K135" s="182" t="s">
        <v>1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81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265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1615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81</v>
      </c>
    </row>
    <row r="137" s="2" customFormat="1" ht="21.75" customHeight="1">
      <c r="A137" s="38"/>
      <c r="B137" s="179"/>
      <c r="C137" s="180" t="s">
        <v>230</v>
      </c>
      <c r="D137" s="180" t="s">
        <v>176</v>
      </c>
      <c r="E137" s="181" t="s">
        <v>1616</v>
      </c>
      <c r="F137" s="182" t="s">
        <v>1617</v>
      </c>
      <c r="G137" s="183" t="s">
        <v>1312</v>
      </c>
      <c r="H137" s="184">
        <v>8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181</v>
      </c>
      <c r="AT137" s="191" t="s">
        <v>176</v>
      </c>
      <c r="AU137" s="191" t="s">
        <v>81</v>
      </c>
      <c r="AY137" s="19" t="s">
        <v>174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81</v>
      </c>
      <c r="BK137" s="192">
        <f>ROUND(I137*H137,2)</f>
        <v>0</v>
      </c>
      <c r="BL137" s="19" t="s">
        <v>181</v>
      </c>
      <c r="BM137" s="191" t="s">
        <v>278</v>
      </c>
    </row>
    <row r="138" s="2" customFormat="1">
      <c r="A138" s="38"/>
      <c r="B138" s="39"/>
      <c r="C138" s="38"/>
      <c r="D138" s="193" t="s">
        <v>183</v>
      </c>
      <c r="E138" s="38"/>
      <c r="F138" s="194" t="s">
        <v>1617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183</v>
      </c>
      <c r="AU138" s="19" t="s">
        <v>81</v>
      </c>
    </row>
    <row r="139" s="2" customFormat="1" ht="21.75" customHeight="1">
      <c r="A139" s="38"/>
      <c r="B139" s="179"/>
      <c r="C139" s="180" t="s">
        <v>238</v>
      </c>
      <c r="D139" s="180" t="s">
        <v>176</v>
      </c>
      <c r="E139" s="181" t="s">
        <v>1618</v>
      </c>
      <c r="F139" s="182" t="s">
        <v>1619</v>
      </c>
      <c r="G139" s="183" t="s">
        <v>1312</v>
      </c>
      <c r="H139" s="184">
        <v>6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81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288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1619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81</v>
      </c>
    </row>
    <row r="141" s="2" customFormat="1" ht="16.5" customHeight="1">
      <c r="A141" s="38"/>
      <c r="B141" s="179"/>
      <c r="C141" s="180" t="s">
        <v>115</v>
      </c>
      <c r="D141" s="180" t="s">
        <v>176</v>
      </c>
      <c r="E141" s="181" t="s">
        <v>1620</v>
      </c>
      <c r="F141" s="182" t="s">
        <v>1621</v>
      </c>
      <c r="G141" s="183" t="s">
        <v>1312</v>
      </c>
      <c r="H141" s="184">
        <v>2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181</v>
      </c>
      <c r="AT141" s="191" t="s">
        <v>176</v>
      </c>
      <c r="AU141" s="191" t="s">
        <v>81</v>
      </c>
      <c r="AY141" s="19" t="s">
        <v>174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81</v>
      </c>
      <c r="BK141" s="192">
        <f>ROUND(I141*H141,2)</f>
        <v>0</v>
      </c>
      <c r="BL141" s="19" t="s">
        <v>181</v>
      </c>
      <c r="BM141" s="191" t="s">
        <v>299</v>
      </c>
    </row>
    <row r="142" s="2" customFormat="1">
      <c r="A142" s="38"/>
      <c r="B142" s="39"/>
      <c r="C142" s="38"/>
      <c r="D142" s="193" t="s">
        <v>183</v>
      </c>
      <c r="E142" s="38"/>
      <c r="F142" s="194" t="s">
        <v>1621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183</v>
      </c>
      <c r="AU142" s="19" t="s">
        <v>81</v>
      </c>
    </row>
    <row r="143" s="2" customFormat="1" ht="16.5" customHeight="1">
      <c r="A143" s="38"/>
      <c r="B143" s="179"/>
      <c r="C143" s="180" t="s">
        <v>118</v>
      </c>
      <c r="D143" s="180" t="s">
        <v>176</v>
      </c>
      <c r="E143" s="181" t="s">
        <v>1622</v>
      </c>
      <c r="F143" s="182" t="s">
        <v>1623</v>
      </c>
      <c r="G143" s="183" t="s">
        <v>1312</v>
      </c>
      <c r="H143" s="184">
        <v>4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81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309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1623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81</v>
      </c>
    </row>
    <row r="145" s="2" customFormat="1" ht="16.5" customHeight="1">
      <c r="A145" s="38"/>
      <c r="B145" s="179"/>
      <c r="C145" s="180" t="s">
        <v>8</v>
      </c>
      <c r="D145" s="180" t="s">
        <v>176</v>
      </c>
      <c r="E145" s="181" t="s">
        <v>1624</v>
      </c>
      <c r="F145" s="182" t="s">
        <v>1625</v>
      </c>
      <c r="G145" s="183" t="s">
        <v>1312</v>
      </c>
      <c r="H145" s="184">
        <v>2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181</v>
      </c>
      <c r="AT145" s="191" t="s">
        <v>176</v>
      </c>
      <c r="AU145" s="191" t="s">
        <v>81</v>
      </c>
      <c r="AY145" s="19" t="s">
        <v>174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81</v>
      </c>
      <c r="BK145" s="192">
        <f>ROUND(I145*H145,2)</f>
        <v>0</v>
      </c>
      <c r="BL145" s="19" t="s">
        <v>181</v>
      </c>
      <c r="BM145" s="191" t="s">
        <v>323</v>
      </c>
    </row>
    <row r="146" s="2" customFormat="1">
      <c r="A146" s="38"/>
      <c r="B146" s="39"/>
      <c r="C146" s="38"/>
      <c r="D146" s="193" t="s">
        <v>183</v>
      </c>
      <c r="E146" s="38"/>
      <c r="F146" s="194" t="s">
        <v>1625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183</v>
      </c>
      <c r="AU146" s="19" t="s">
        <v>81</v>
      </c>
    </row>
    <row r="147" s="2" customFormat="1" ht="16.5" customHeight="1">
      <c r="A147" s="38"/>
      <c r="B147" s="179"/>
      <c r="C147" s="180" t="s">
        <v>260</v>
      </c>
      <c r="D147" s="180" t="s">
        <v>176</v>
      </c>
      <c r="E147" s="181" t="s">
        <v>1626</v>
      </c>
      <c r="F147" s="182" t="s">
        <v>1627</v>
      </c>
      <c r="G147" s="183" t="s">
        <v>1312</v>
      </c>
      <c r="H147" s="184">
        <v>4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81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334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1627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81</v>
      </c>
    </row>
    <row r="149" s="2" customFormat="1" ht="16.5" customHeight="1">
      <c r="A149" s="38"/>
      <c r="B149" s="179"/>
      <c r="C149" s="180" t="s">
        <v>265</v>
      </c>
      <c r="D149" s="180" t="s">
        <v>176</v>
      </c>
      <c r="E149" s="181" t="s">
        <v>1570</v>
      </c>
      <c r="F149" s="182" t="s">
        <v>1571</v>
      </c>
      <c r="G149" s="183" t="s">
        <v>1312</v>
      </c>
      <c r="H149" s="184">
        <v>2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38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181</v>
      </c>
      <c r="AT149" s="191" t="s">
        <v>176</v>
      </c>
      <c r="AU149" s="191" t="s">
        <v>81</v>
      </c>
      <c r="AY149" s="19" t="s">
        <v>174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181</v>
      </c>
      <c r="BM149" s="191" t="s">
        <v>353</v>
      </c>
    </row>
    <row r="150" s="2" customFormat="1">
      <c r="A150" s="38"/>
      <c r="B150" s="39"/>
      <c r="C150" s="38"/>
      <c r="D150" s="193" t="s">
        <v>183</v>
      </c>
      <c r="E150" s="38"/>
      <c r="F150" s="194" t="s">
        <v>1571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183</v>
      </c>
      <c r="AU150" s="19" t="s">
        <v>81</v>
      </c>
    </row>
    <row r="151" s="2" customFormat="1" ht="16.5" customHeight="1">
      <c r="A151" s="38"/>
      <c r="B151" s="179"/>
      <c r="C151" s="180" t="s">
        <v>272</v>
      </c>
      <c r="D151" s="180" t="s">
        <v>176</v>
      </c>
      <c r="E151" s="181" t="s">
        <v>1572</v>
      </c>
      <c r="F151" s="182" t="s">
        <v>1573</v>
      </c>
      <c r="G151" s="183" t="s">
        <v>1312</v>
      </c>
      <c r="H151" s="184">
        <v>8</v>
      </c>
      <c r="I151" s="185"/>
      <c r="J151" s="186">
        <f>ROUND(I151*H151,2)</f>
        <v>0</v>
      </c>
      <c r="K151" s="182" t="s">
        <v>1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181</v>
      </c>
      <c r="AT151" s="191" t="s">
        <v>176</v>
      </c>
      <c r="AU151" s="191" t="s">
        <v>81</v>
      </c>
      <c r="AY151" s="19" t="s">
        <v>174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81</v>
      </c>
      <c r="BK151" s="192">
        <f>ROUND(I151*H151,2)</f>
        <v>0</v>
      </c>
      <c r="BL151" s="19" t="s">
        <v>181</v>
      </c>
      <c r="BM151" s="191" t="s">
        <v>367</v>
      </c>
    </row>
    <row r="152" s="2" customFormat="1">
      <c r="A152" s="38"/>
      <c r="B152" s="39"/>
      <c r="C152" s="38"/>
      <c r="D152" s="193" t="s">
        <v>183</v>
      </c>
      <c r="E152" s="38"/>
      <c r="F152" s="194" t="s">
        <v>1573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183</v>
      </c>
      <c r="AU152" s="19" t="s">
        <v>81</v>
      </c>
    </row>
    <row r="153" s="2" customFormat="1" ht="16.5" customHeight="1">
      <c r="A153" s="38"/>
      <c r="B153" s="179"/>
      <c r="C153" s="180" t="s">
        <v>278</v>
      </c>
      <c r="D153" s="180" t="s">
        <v>176</v>
      </c>
      <c r="E153" s="181" t="s">
        <v>1628</v>
      </c>
      <c r="F153" s="182" t="s">
        <v>1629</v>
      </c>
      <c r="G153" s="183" t="s">
        <v>1312</v>
      </c>
      <c r="H153" s="184">
        <v>3</v>
      </c>
      <c r="I153" s="185"/>
      <c r="J153" s="186">
        <f>ROUND(I153*H153,2)</f>
        <v>0</v>
      </c>
      <c r="K153" s="182" t="s">
        <v>1</v>
      </c>
      <c r="L153" s="39"/>
      <c r="M153" s="187" t="s">
        <v>1</v>
      </c>
      <c r="N153" s="188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181</v>
      </c>
      <c r="AT153" s="191" t="s">
        <v>176</v>
      </c>
      <c r="AU153" s="191" t="s">
        <v>81</v>
      </c>
      <c r="AY153" s="19" t="s">
        <v>174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81</v>
      </c>
      <c r="BK153" s="192">
        <f>ROUND(I153*H153,2)</f>
        <v>0</v>
      </c>
      <c r="BL153" s="19" t="s">
        <v>181</v>
      </c>
      <c r="BM153" s="191" t="s">
        <v>382</v>
      </c>
    </row>
    <row r="154" s="2" customFormat="1">
      <c r="A154" s="38"/>
      <c r="B154" s="39"/>
      <c r="C154" s="38"/>
      <c r="D154" s="193" t="s">
        <v>183</v>
      </c>
      <c r="E154" s="38"/>
      <c r="F154" s="194" t="s">
        <v>1629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183</v>
      </c>
      <c r="AU154" s="19" t="s">
        <v>81</v>
      </c>
    </row>
    <row r="155" s="2" customFormat="1" ht="16.5" customHeight="1">
      <c r="A155" s="38"/>
      <c r="B155" s="179"/>
      <c r="C155" s="180" t="s">
        <v>283</v>
      </c>
      <c r="D155" s="180" t="s">
        <v>176</v>
      </c>
      <c r="E155" s="181" t="s">
        <v>1630</v>
      </c>
      <c r="F155" s="182" t="s">
        <v>1587</v>
      </c>
      <c r="G155" s="183" t="s">
        <v>513</v>
      </c>
      <c r="H155" s="184">
        <v>2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81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392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1587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81</v>
      </c>
    </row>
    <row r="157" s="2" customFormat="1" ht="16.5" customHeight="1">
      <c r="A157" s="38"/>
      <c r="B157" s="179"/>
      <c r="C157" s="180" t="s">
        <v>288</v>
      </c>
      <c r="D157" s="180" t="s">
        <v>176</v>
      </c>
      <c r="E157" s="181" t="s">
        <v>1631</v>
      </c>
      <c r="F157" s="182" t="s">
        <v>1589</v>
      </c>
      <c r="G157" s="183" t="s">
        <v>513</v>
      </c>
      <c r="H157" s="184">
        <v>2</v>
      </c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181</v>
      </c>
      <c r="AT157" s="191" t="s">
        <v>176</v>
      </c>
      <c r="AU157" s="191" t="s">
        <v>81</v>
      </c>
      <c r="AY157" s="19" t="s">
        <v>174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81</v>
      </c>
      <c r="BK157" s="192">
        <f>ROUND(I157*H157,2)</f>
        <v>0</v>
      </c>
      <c r="BL157" s="19" t="s">
        <v>181</v>
      </c>
      <c r="BM157" s="191" t="s">
        <v>402</v>
      </c>
    </row>
    <row r="158" s="2" customFormat="1">
      <c r="A158" s="38"/>
      <c r="B158" s="39"/>
      <c r="C158" s="38"/>
      <c r="D158" s="193" t="s">
        <v>183</v>
      </c>
      <c r="E158" s="38"/>
      <c r="F158" s="194" t="s">
        <v>1589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183</v>
      </c>
      <c r="AU158" s="19" t="s">
        <v>81</v>
      </c>
    </row>
    <row r="159" s="2" customFormat="1" ht="16.5" customHeight="1">
      <c r="A159" s="38"/>
      <c r="B159" s="179"/>
      <c r="C159" s="180" t="s">
        <v>294</v>
      </c>
      <c r="D159" s="180" t="s">
        <v>176</v>
      </c>
      <c r="E159" s="181" t="s">
        <v>1632</v>
      </c>
      <c r="F159" s="182" t="s">
        <v>1591</v>
      </c>
      <c r="G159" s="183" t="s">
        <v>513</v>
      </c>
      <c r="H159" s="184">
        <v>1</v>
      </c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181</v>
      </c>
      <c r="AT159" s="191" t="s">
        <v>176</v>
      </c>
      <c r="AU159" s="191" t="s">
        <v>81</v>
      </c>
      <c r="AY159" s="19" t="s">
        <v>174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81</v>
      </c>
      <c r="BK159" s="192">
        <f>ROUND(I159*H159,2)</f>
        <v>0</v>
      </c>
      <c r="BL159" s="19" t="s">
        <v>181</v>
      </c>
      <c r="BM159" s="191" t="s">
        <v>418</v>
      </c>
    </row>
    <row r="160" s="2" customFormat="1">
      <c r="A160" s="38"/>
      <c r="B160" s="39"/>
      <c r="C160" s="38"/>
      <c r="D160" s="193" t="s">
        <v>183</v>
      </c>
      <c r="E160" s="38"/>
      <c r="F160" s="194" t="s">
        <v>1591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183</v>
      </c>
      <c r="AU160" s="19" t="s">
        <v>81</v>
      </c>
    </row>
    <row r="161" s="2" customFormat="1" ht="16.5" customHeight="1">
      <c r="A161" s="38"/>
      <c r="B161" s="179"/>
      <c r="C161" s="180" t="s">
        <v>299</v>
      </c>
      <c r="D161" s="180" t="s">
        <v>176</v>
      </c>
      <c r="E161" s="181" t="s">
        <v>1633</v>
      </c>
      <c r="F161" s="182" t="s">
        <v>1593</v>
      </c>
      <c r="G161" s="183" t="s">
        <v>513</v>
      </c>
      <c r="H161" s="184">
        <v>1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181</v>
      </c>
      <c r="AT161" s="191" t="s">
        <v>176</v>
      </c>
      <c r="AU161" s="191" t="s">
        <v>81</v>
      </c>
      <c r="AY161" s="19" t="s">
        <v>174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181</v>
      </c>
      <c r="BM161" s="191" t="s">
        <v>434</v>
      </c>
    </row>
    <row r="162" s="2" customFormat="1">
      <c r="A162" s="38"/>
      <c r="B162" s="39"/>
      <c r="C162" s="38"/>
      <c r="D162" s="193" t="s">
        <v>183</v>
      </c>
      <c r="E162" s="38"/>
      <c r="F162" s="194" t="s">
        <v>1593</v>
      </c>
      <c r="G162" s="38"/>
      <c r="H162" s="38"/>
      <c r="I162" s="195"/>
      <c r="J162" s="38"/>
      <c r="K162" s="38"/>
      <c r="L162" s="39"/>
      <c r="M162" s="196"/>
      <c r="N162" s="197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183</v>
      </c>
      <c r="AU162" s="19" t="s">
        <v>81</v>
      </c>
    </row>
    <row r="163" s="2" customFormat="1" ht="16.5" customHeight="1">
      <c r="A163" s="38"/>
      <c r="B163" s="179"/>
      <c r="C163" s="180" t="s">
        <v>7</v>
      </c>
      <c r="D163" s="180" t="s">
        <v>176</v>
      </c>
      <c r="E163" s="181" t="s">
        <v>1634</v>
      </c>
      <c r="F163" s="182" t="s">
        <v>1595</v>
      </c>
      <c r="G163" s="183" t="s">
        <v>513</v>
      </c>
      <c r="H163" s="184">
        <v>1</v>
      </c>
      <c r="I163" s="185"/>
      <c r="J163" s="186">
        <f>ROUND(I163*H163,2)</f>
        <v>0</v>
      </c>
      <c r="K163" s="182" t="s">
        <v>1</v>
      </c>
      <c r="L163" s="39"/>
      <c r="M163" s="187" t="s">
        <v>1</v>
      </c>
      <c r="N163" s="188" t="s">
        <v>38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181</v>
      </c>
      <c r="AT163" s="191" t="s">
        <v>176</v>
      </c>
      <c r="AU163" s="191" t="s">
        <v>81</v>
      </c>
      <c r="AY163" s="19" t="s">
        <v>174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81</v>
      </c>
      <c r="BK163" s="192">
        <f>ROUND(I163*H163,2)</f>
        <v>0</v>
      </c>
      <c r="BL163" s="19" t="s">
        <v>181</v>
      </c>
      <c r="BM163" s="191" t="s">
        <v>445</v>
      </c>
    </row>
    <row r="164" s="2" customFormat="1">
      <c r="A164" s="38"/>
      <c r="B164" s="39"/>
      <c r="C164" s="38"/>
      <c r="D164" s="193" t="s">
        <v>183</v>
      </c>
      <c r="E164" s="38"/>
      <c r="F164" s="194" t="s">
        <v>1595</v>
      </c>
      <c r="G164" s="38"/>
      <c r="H164" s="38"/>
      <c r="I164" s="195"/>
      <c r="J164" s="38"/>
      <c r="K164" s="38"/>
      <c r="L164" s="39"/>
      <c r="M164" s="196"/>
      <c r="N164" s="197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183</v>
      </c>
      <c r="AU164" s="19" t="s">
        <v>81</v>
      </c>
    </row>
    <row r="165" s="2" customFormat="1" ht="16.5" customHeight="1">
      <c r="A165" s="38"/>
      <c r="B165" s="179"/>
      <c r="C165" s="180" t="s">
        <v>309</v>
      </c>
      <c r="D165" s="180" t="s">
        <v>176</v>
      </c>
      <c r="E165" s="181" t="s">
        <v>1596</v>
      </c>
      <c r="F165" s="182" t="s">
        <v>1440</v>
      </c>
      <c r="G165" s="183" t="s">
        <v>749</v>
      </c>
      <c r="H165" s="232"/>
      <c r="I165" s="185"/>
      <c r="J165" s="186">
        <f>ROUND(I165*H165,2)</f>
        <v>0</v>
      </c>
      <c r="K165" s="182" t="s">
        <v>1</v>
      </c>
      <c r="L165" s="39"/>
      <c r="M165" s="187" t="s">
        <v>1</v>
      </c>
      <c r="N165" s="188" t="s">
        <v>38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181</v>
      </c>
      <c r="AT165" s="191" t="s">
        <v>176</v>
      </c>
      <c r="AU165" s="191" t="s">
        <v>81</v>
      </c>
      <c r="AY165" s="19" t="s">
        <v>174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81</v>
      </c>
      <c r="BK165" s="192">
        <f>ROUND(I165*H165,2)</f>
        <v>0</v>
      </c>
      <c r="BL165" s="19" t="s">
        <v>181</v>
      </c>
      <c r="BM165" s="191" t="s">
        <v>456</v>
      </c>
    </row>
    <row r="166" s="2" customFormat="1">
      <c r="A166" s="38"/>
      <c r="B166" s="39"/>
      <c r="C166" s="38"/>
      <c r="D166" s="193" t="s">
        <v>183</v>
      </c>
      <c r="E166" s="38"/>
      <c r="F166" s="194" t="s">
        <v>1440</v>
      </c>
      <c r="G166" s="38"/>
      <c r="H166" s="38"/>
      <c r="I166" s="195"/>
      <c r="J166" s="38"/>
      <c r="K166" s="38"/>
      <c r="L166" s="39"/>
      <c r="M166" s="196"/>
      <c r="N166" s="197"/>
      <c r="O166" s="77"/>
      <c r="P166" s="77"/>
      <c r="Q166" s="77"/>
      <c r="R166" s="77"/>
      <c r="S166" s="77"/>
      <c r="T166" s="7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183</v>
      </c>
      <c r="AU166" s="19" t="s">
        <v>81</v>
      </c>
    </row>
    <row r="167" s="2" customFormat="1" ht="16.5" customHeight="1">
      <c r="A167" s="38"/>
      <c r="B167" s="179"/>
      <c r="C167" s="180" t="s">
        <v>315</v>
      </c>
      <c r="D167" s="180" t="s">
        <v>176</v>
      </c>
      <c r="E167" s="181" t="s">
        <v>1519</v>
      </c>
      <c r="F167" s="182" t="s">
        <v>1442</v>
      </c>
      <c r="G167" s="183" t="s">
        <v>749</v>
      </c>
      <c r="H167" s="232"/>
      <c r="I167" s="185"/>
      <c r="J167" s="186">
        <f>ROUND(I167*H167,2)</f>
        <v>0</v>
      </c>
      <c r="K167" s="182" t="s">
        <v>1</v>
      </c>
      <c r="L167" s="39"/>
      <c r="M167" s="187" t="s">
        <v>1</v>
      </c>
      <c r="N167" s="188" t="s">
        <v>38</v>
      </c>
      <c r="O167" s="77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1" t="s">
        <v>181</v>
      </c>
      <c r="AT167" s="191" t="s">
        <v>176</v>
      </c>
      <c r="AU167" s="191" t="s">
        <v>81</v>
      </c>
      <c r="AY167" s="19" t="s">
        <v>174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81</v>
      </c>
      <c r="BK167" s="192">
        <f>ROUND(I167*H167,2)</f>
        <v>0</v>
      </c>
      <c r="BL167" s="19" t="s">
        <v>181</v>
      </c>
      <c r="BM167" s="191" t="s">
        <v>468</v>
      </c>
    </row>
    <row r="168" s="2" customFormat="1">
      <c r="A168" s="38"/>
      <c r="B168" s="39"/>
      <c r="C168" s="38"/>
      <c r="D168" s="193" t="s">
        <v>183</v>
      </c>
      <c r="E168" s="38"/>
      <c r="F168" s="194" t="s">
        <v>1442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183</v>
      </c>
      <c r="AU168" s="19" t="s">
        <v>81</v>
      </c>
    </row>
    <row r="169" s="2" customFormat="1" ht="16.5" customHeight="1">
      <c r="A169" s="38"/>
      <c r="B169" s="179"/>
      <c r="C169" s="180" t="s">
        <v>323</v>
      </c>
      <c r="D169" s="180" t="s">
        <v>176</v>
      </c>
      <c r="E169" s="181" t="s">
        <v>1598</v>
      </c>
      <c r="F169" s="182" t="s">
        <v>1599</v>
      </c>
      <c r="G169" s="183" t="s">
        <v>513</v>
      </c>
      <c r="H169" s="184">
        <v>1</v>
      </c>
      <c r="I169" s="185"/>
      <c r="J169" s="186">
        <f>ROUND(I169*H169,2)</f>
        <v>0</v>
      </c>
      <c r="K169" s="182" t="s">
        <v>1</v>
      </c>
      <c r="L169" s="39"/>
      <c r="M169" s="187" t="s">
        <v>1</v>
      </c>
      <c r="N169" s="188" t="s">
        <v>38</v>
      </c>
      <c r="O169" s="77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181</v>
      </c>
      <c r="AT169" s="191" t="s">
        <v>176</v>
      </c>
      <c r="AU169" s="191" t="s">
        <v>81</v>
      </c>
      <c r="AY169" s="19" t="s">
        <v>174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81</v>
      </c>
      <c r="BK169" s="192">
        <f>ROUND(I169*H169,2)</f>
        <v>0</v>
      </c>
      <c r="BL169" s="19" t="s">
        <v>181</v>
      </c>
      <c r="BM169" s="191" t="s">
        <v>1635</v>
      </c>
    </row>
    <row r="170" s="2" customFormat="1">
      <c r="A170" s="38"/>
      <c r="B170" s="39"/>
      <c r="C170" s="38"/>
      <c r="D170" s="193" t="s">
        <v>183</v>
      </c>
      <c r="E170" s="38"/>
      <c r="F170" s="194" t="s">
        <v>1599</v>
      </c>
      <c r="G170" s="38"/>
      <c r="H170" s="38"/>
      <c r="I170" s="195"/>
      <c r="J170" s="38"/>
      <c r="K170" s="38"/>
      <c r="L170" s="39"/>
      <c r="M170" s="241"/>
      <c r="N170" s="242"/>
      <c r="O170" s="243"/>
      <c r="P170" s="243"/>
      <c r="Q170" s="243"/>
      <c r="R170" s="243"/>
      <c r="S170" s="243"/>
      <c r="T170" s="244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183</v>
      </c>
      <c r="AU170" s="19" t="s">
        <v>81</v>
      </c>
    </row>
    <row r="171" s="2" customFormat="1" ht="6.96" customHeight="1">
      <c r="A171" s="38"/>
      <c r="B171" s="60"/>
      <c r="C171" s="61"/>
      <c r="D171" s="61"/>
      <c r="E171" s="61"/>
      <c r="F171" s="61"/>
      <c r="G171" s="61"/>
      <c r="H171" s="61"/>
      <c r="I171" s="61"/>
      <c r="J171" s="61"/>
      <c r="K171" s="61"/>
      <c r="L171" s="39"/>
      <c r="M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</row>
  </sheetData>
  <autoFilter ref="C120:K17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1636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ROUND(J121,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ROUND((SUM(BE121:BE162)),  2)</f>
        <v>0</v>
      </c>
      <c r="G35" s="38"/>
      <c r="H35" s="38"/>
      <c r="I35" s="136">
        <v>0.20999999999999999</v>
      </c>
      <c r="J35" s="135">
        <f>ROUND(((SUM(BE121:BE162))*I35),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ROUND((SUM(BF121:BF162)),  2)</f>
        <v>0</v>
      </c>
      <c r="G36" s="38"/>
      <c r="H36" s="38"/>
      <c r="I36" s="136">
        <v>0.12</v>
      </c>
      <c r="J36" s="135">
        <f>ROUND(((SUM(BF121:BF162))*I36),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ROUND((SUM(BG121:BG162)),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ROUND((SUM(BH121:BH162)),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ROUND((SUM(BI121:BI162)),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05 - Rozvodnice RSZ02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J121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1637</v>
      </c>
      <c r="E99" s="150"/>
      <c r="F99" s="150"/>
      <c r="G99" s="150"/>
      <c r="H99" s="150"/>
      <c r="I99" s="150"/>
      <c r="J99" s="151">
        <f>J122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159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38"/>
      <c r="D109" s="38"/>
      <c r="E109" s="129" t="str">
        <f>E7</f>
        <v>Snížení energetické náročnosti Gymnázia, SOŠ a VOŠ, Nový Bydžov - DM J. Jungmanna</v>
      </c>
      <c r="F109" s="32"/>
      <c r="G109" s="32"/>
      <c r="H109" s="32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2"/>
      <c r="C110" s="32" t="s">
        <v>127</v>
      </c>
      <c r="L110" s="22"/>
    </row>
    <row r="111" s="2" customFormat="1" ht="16.5" customHeight="1">
      <c r="A111" s="38"/>
      <c r="B111" s="39"/>
      <c r="C111" s="38"/>
      <c r="D111" s="38"/>
      <c r="E111" s="129" t="s">
        <v>1300</v>
      </c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E11</f>
        <v>05 - Rozvodnice RSZ02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F14</f>
        <v xml:space="preserve"> </v>
      </c>
      <c r="G115" s="38"/>
      <c r="H115" s="38"/>
      <c r="I115" s="32" t="s">
        <v>22</v>
      </c>
      <c r="J115" s="69" t="str">
        <f>IF(J14="","",J14)</f>
        <v>15. 10. 2025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E17</f>
        <v xml:space="preserve"> </v>
      </c>
      <c r="G117" s="38"/>
      <c r="H117" s="38"/>
      <c r="I117" s="32" t="s">
        <v>29</v>
      </c>
      <c r="J117" s="36" t="str">
        <f>E23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38"/>
      <c r="E118" s="38"/>
      <c r="F118" s="27" t="str">
        <f>IF(E20="","",E20)</f>
        <v>Vyplň údaj</v>
      </c>
      <c r="G118" s="38"/>
      <c r="H118" s="38"/>
      <c r="I118" s="32" t="s">
        <v>31</v>
      </c>
      <c r="J118" s="36" t="str">
        <f>E26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160</v>
      </c>
      <c r="D120" s="159" t="s">
        <v>58</v>
      </c>
      <c r="E120" s="159" t="s">
        <v>54</v>
      </c>
      <c r="F120" s="159" t="s">
        <v>55</v>
      </c>
      <c r="G120" s="159" t="s">
        <v>161</v>
      </c>
      <c r="H120" s="159" t="s">
        <v>162</v>
      </c>
      <c r="I120" s="159" t="s">
        <v>163</v>
      </c>
      <c r="J120" s="159" t="s">
        <v>131</v>
      </c>
      <c r="K120" s="160" t="s">
        <v>164</v>
      </c>
      <c r="L120" s="161"/>
      <c r="M120" s="86" t="s">
        <v>1</v>
      </c>
      <c r="N120" s="87" t="s">
        <v>37</v>
      </c>
      <c r="O120" s="87" t="s">
        <v>165</v>
      </c>
      <c r="P120" s="87" t="s">
        <v>166</v>
      </c>
      <c r="Q120" s="87" t="s">
        <v>167</v>
      </c>
      <c r="R120" s="87" t="s">
        <v>168</v>
      </c>
      <c r="S120" s="87" t="s">
        <v>169</v>
      </c>
      <c r="T120" s="88" t="s">
        <v>170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3" t="s">
        <v>171</v>
      </c>
      <c r="D121" s="38"/>
      <c r="E121" s="38"/>
      <c r="F121" s="38"/>
      <c r="G121" s="38"/>
      <c r="H121" s="38"/>
      <c r="I121" s="38"/>
      <c r="J121" s="162">
        <f>BK121</f>
        <v>0</v>
      </c>
      <c r="K121" s="38"/>
      <c r="L121" s="39"/>
      <c r="M121" s="89"/>
      <c r="N121" s="73"/>
      <c r="O121" s="90"/>
      <c r="P121" s="163">
        <f>P122</f>
        <v>0</v>
      </c>
      <c r="Q121" s="90"/>
      <c r="R121" s="163">
        <f>R122</f>
        <v>0</v>
      </c>
      <c r="S121" s="90"/>
      <c r="T121" s="164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72</v>
      </c>
      <c r="AU121" s="19" t="s">
        <v>133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72</v>
      </c>
      <c r="E122" s="168" t="s">
        <v>1308</v>
      </c>
      <c r="F122" s="168" t="s">
        <v>1638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SUM(P123:P162)</f>
        <v>0</v>
      </c>
      <c r="Q122" s="172"/>
      <c r="R122" s="173">
        <f>SUM(R123:R162)</f>
        <v>0</v>
      </c>
      <c r="S122" s="172"/>
      <c r="T122" s="174">
        <f>SUM(T123:T162)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81</v>
      </c>
      <c r="AT122" s="175" t="s">
        <v>72</v>
      </c>
      <c r="AU122" s="175" t="s">
        <v>73</v>
      </c>
      <c r="AY122" s="167" t="s">
        <v>174</v>
      </c>
      <c r="BK122" s="176">
        <f>SUM(BK123:BK162)</f>
        <v>0</v>
      </c>
    </row>
    <row r="123" s="2" customFormat="1" ht="24.15" customHeight="1">
      <c r="A123" s="38"/>
      <c r="B123" s="179"/>
      <c r="C123" s="180" t="s">
        <v>81</v>
      </c>
      <c r="D123" s="180" t="s">
        <v>176</v>
      </c>
      <c r="E123" s="181" t="s">
        <v>1604</v>
      </c>
      <c r="F123" s="182" t="s">
        <v>1605</v>
      </c>
      <c r="G123" s="183" t="s">
        <v>1312</v>
      </c>
      <c r="H123" s="184">
        <v>1</v>
      </c>
      <c r="I123" s="185"/>
      <c r="J123" s="186">
        <f>ROUND(I123*H123,2)</f>
        <v>0</v>
      </c>
      <c r="K123" s="182" t="s">
        <v>1</v>
      </c>
      <c r="L123" s="39"/>
      <c r="M123" s="187" t="s">
        <v>1</v>
      </c>
      <c r="N123" s="188" t="s">
        <v>38</v>
      </c>
      <c r="O123" s="77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1" t="s">
        <v>181</v>
      </c>
      <c r="AT123" s="191" t="s">
        <v>176</v>
      </c>
      <c r="AU123" s="191" t="s">
        <v>81</v>
      </c>
      <c r="AY123" s="19" t="s">
        <v>174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81</v>
      </c>
      <c r="BK123" s="192">
        <f>ROUND(I123*H123,2)</f>
        <v>0</v>
      </c>
      <c r="BL123" s="19" t="s">
        <v>181</v>
      </c>
      <c r="BM123" s="191" t="s">
        <v>83</v>
      </c>
    </row>
    <row r="124" s="2" customFormat="1">
      <c r="A124" s="38"/>
      <c r="B124" s="39"/>
      <c r="C124" s="38"/>
      <c r="D124" s="193" t="s">
        <v>183</v>
      </c>
      <c r="E124" s="38"/>
      <c r="F124" s="194" t="s">
        <v>1605</v>
      </c>
      <c r="G124" s="38"/>
      <c r="H124" s="38"/>
      <c r="I124" s="195"/>
      <c r="J124" s="38"/>
      <c r="K124" s="38"/>
      <c r="L124" s="39"/>
      <c r="M124" s="196"/>
      <c r="N124" s="197"/>
      <c r="O124" s="77"/>
      <c r="P124" s="77"/>
      <c r="Q124" s="77"/>
      <c r="R124" s="77"/>
      <c r="S124" s="77"/>
      <c r="T124" s="7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183</v>
      </c>
      <c r="AU124" s="19" t="s">
        <v>81</v>
      </c>
    </row>
    <row r="125" s="2" customFormat="1" ht="16.5" customHeight="1">
      <c r="A125" s="38"/>
      <c r="B125" s="179"/>
      <c r="C125" s="180" t="s">
        <v>83</v>
      </c>
      <c r="D125" s="180" t="s">
        <v>176</v>
      </c>
      <c r="E125" s="181" t="s">
        <v>1606</v>
      </c>
      <c r="F125" s="182" t="s">
        <v>1607</v>
      </c>
      <c r="G125" s="183" t="s">
        <v>1312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181</v>
      </c>
      <c r="AT125" s="191" t="s">
        <v>176</v>
      </c>
      <c r="AU125" s="191" t="s">
        <v>81</v>
      </c>
      <c r="AY125" s="19" t="s">
        <v>174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81</v>
      </c>
      <c r="BK125" s="192">
        <f>ROUND(I125*H125,2)</f>
        <v>0</v>
      </c>
      <c r="BL125" s="19" t="s">
        <v>181</v>
      </c>
      <c r="BM125" s="191" t="s">
        <v>181</v>
      </c>
    </row>
    <row r="126" s="2" customFormat="1">
      <c r="A126" s="38"/>
      <c r="B126" s="39"/>
      <c r="C126" s="38"/>
      <c r="D126" s="193" t="s">
        <v>183</v>
      </c>
      <c r="E126" s="38"/>
      <c r="F126" s="194" t="s">
        <v>1607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183</v>
      </c>
      <c r="AU126" s="19" t="s">
        <v>81</v>
      </c>
    </row>
    <row r="127" s="2" customFormat="1" ht="16.5" customHeight="1">
      <c r="A127" s="38"/>
      <c r="B127" s="179"/>
      <c r="C127" s="180" t="s">
        <v>192</v>
      </c>
      <c r="D127" s="180" t="s">
        <v>176</v>
      </c>
      <c r="E127" s="181" t="s">
        <v>1608</v>
      </c>
      <c r="F127" s="182" t="s">
        <v>1609</v>
      </c>
      <c r="G127" s="183" t="s">
        <v>1312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181</v>
      </c>
      <c r="AT127" s="191" t="s">
        <v>176</v>
      </c>
      <c r="AU127" s="191" t="s">
        <v>81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181</v>
      </c>
      <c r="BM127" s="191" t="s">
        <v>211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1609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81</v>
      </c>
    </row>
    <row r="129" s="2" customFormat="1" ht="16.5" customHeight="1">
      <c r="A129" s="38"/>
      <c r="B129" s="179"/>
      <c r="C129" s="180" t="s">
        <v>181</v>
      </c>
      <c r="D129" s="180" t="s">
        <v>176</v>
      </c>
      <c r="E129" s="181" t="s">
        <v>1639</v>
      </c>
      <c r="F129" s="182" t="s">
        <v>1640</v>
      </c>
      <c r="G129" s="183" t="s">
        <v>1312</v>
      </c>
      <c r="H129" s="184">
        <v>1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181</v>
      </c>
      <c r="AT129" s="191" t="s">
        <v>176</v>
      </c>
      <c r="AU129" s="191" t="s">
        <v>81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181</v>
      </c>
      <c r="BM129" s="191" t="s">
        <v>230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1640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81</v>
      </c>
    </row>
    <row r="131" s="2" customFormat="1" ht="16.5" customHeight="1">
      <c r="A131" s="38"/>
      <c r="B131" s="179"/>
      <c r="C131" s="180" t="s">
        <v>206</v>
      </c>
      <c r="D131" s="180" t="s">
        <v>176</v>
      </c>
      <c r="E131" s="181" t="s">
        <v>1612</v>
      </c>
      <c r="F131" s="182" t="s">
        <v>1613</v>
      </c>
      <c r="G131" s="183" t="s">
        <v>1312</v>
      </c>
      <c r="H131" s="184">
        <v>3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181</v>
      </c>
      <c r="AT131" s="191" t="s">
        <v>176</v>
      </c>
      <c r="AU131" s="191" t="s">
        <v>81</v>
      </c>
      <c r="AY131" s="19" t="s">
        <v>174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81</v>
      </c>
      <c r="BK131" s="192">
        <f>ROUND(I131*H131,2)</f>
        <v>0</v>
      </c>
      <c r="BL131" s="19" t="s">
        <v>181</v>
      </c>
      <c r="BM131" s="191" t="s">
        <v>115</v>
      </c>
    </row>
    <row r="132" s="2" customFormat="1">
      <c r="A132" s="38"/>
      <c r="B132" s="39"/>
      <c r="C132" s="38"/>
      <c r="D132" s="193" t="s">
        <v>183</v>
      </c>
      <c r="E132" s="38"/>
      <c r="F132" s="194" t="s">
        <v>1613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183</v>
      </c>
      <c r="AU132" s="19" t="s">
        <v>81</v>
      </c>
    </row>
    <row r="133" s="2" customFormat="1" ht="24.15" customHeight="1">
      <c r="A133" s="38"/>
      <c r="B133" s="179"/>
      <c r="C133" s="180" t="s">
        <v>211</v>
      </c>
      <c r="D133" s="180" t="s">
        <v>176</v>
      </c>
      <c r="E133" s="181" t="s">
        <v>1564</v>
      </c>
      <c r="F133" s="182" t="s">
        <v>1565</v>
      </c>
      <c r="G133" s="183" t="s">
        <v>1312</v>
      </c>
      <c r="H133" s="184">
        <v>1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181</v>
      </c>
      <c r="AT133" s="191" t="s">
        <v>176</v>
      </c>
      <c r="AU133" s="191" t="s">
        <v>81</v>
      </c>
      <c r="AY133" s="19" t="s">
        <v>174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81</v>
      </c>
      <c r="BK133" s="192">
        <f>ROUND(I133*H133,2)</f>
        <v>0</v>
      </c>
      <c r="BL133" s="19" t="s">
        <v>181</v>
      </c>
      <c r="BM133" s="191" t="s">
        <v>8</v>
      </c>
    </row>
    <row r="134" s="2" customFormat="1">
      <c r="A134" s="38"/>
      <c r="B134" s="39"/>
      <c r="C134" s="38"/>
      <c r="D134" s="193" t="s">
        <v>183</v>
      </c>
      <c r="E134" s="38"/>
      <c r="F134" s="194" t="s">
        <v>1565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183</v>
      </c>
      <c r="AU134" s="19" t="s">
        <v>81</v>
      </c>
    </row>
    <row r="135" s="2" customFormat="1" ht="16.5" customHeight="1">
      <c r="A135" s="38"/>
      <c r="B135" s="179"/>
      <c r="C135" s="180" t="s">
        <v>225</v>
      </c>
      <c r="D135" s="180" t="s">
        <v>176</v>
      </c>
      <c r="E135" s="181" t="s">
        <v>1614</v>
      </c>
      <c r="F135" s="182" t="s">
        <v>1615</v>
      </c>
      <c r="G135" s="183" t="s">
        <v>1312</v>
      </c>
      <c r="H135" s="184">
        <v>1</v>
      </c>
      <c r="I135" s="185"/>
      <c r="J135" s="186">
        <f>ROUND(I135*H135,2)</f>
        <v>0</v>
      </c>
      <c r="K135" s="182" t="s">
        <v>1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81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265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1615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81</v>
      </c>
    </row>
    <row r="137" s="2" customFormat="1" ht="21.75" customHeight="1">
      <c r="A137" s="38"/>
      <c r="B137" s="179"/>
      <c r="C137" s="180" t="s">
        <v>230</v>
      </c>
      <c r="D137" s="180" t="s">
        <v>176</v>
      </c>
      <c r="E137" s="181" t="s">
        <v>1616</v>
      </c>
      <c r="F137" s="182" t="s">
        <v>1617</v>
      </c>
      <c r="G137" s="183" t="s">
        <v>1312</v>
      </c>
      <c r="H137" s="184">
        <v>6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181</v>
      </c>
      <c r="AT137" s="191" t="s">
        <v>176</v>
      </c>
      <c r="AU137" s="191" t="s">
        <v>81</v>
      </c>
      <c r="AY137" s="19" t="s">
        <v>174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81</v>
      </c>
      <c r="BK137" s="192">
        <f>ROUND(I137*H137,2)</f>
        <v>0</v>
      </c>
      <c r="BL137" s="19" t="s">
        <v>181</v>
      </c>
      <c r="BM137" s="191" t="s">
        <v>278</v>
      </c>
    </row>
    <row r="138" s="2" customFormat="1">
      <c r="A138" s="38"/>
      <c r="B138" s="39"/>
      <c r="C138" s="38"/>
      <c r="D138" s="193" t="s">
        <v>183</v>
      </c>
      <c r="E138" s="38"/>
      <c r="F138" s="194" t="s">
        <v>1617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183</v>
      </c>
      <c r="AU138" s="19" t="s">
        <v>81</v>
      </c>
    </row>
    <row r="139" s="2" customFormat="1" ht="21.75" customHeight="1">
      <c r="A139" s="38"/>
      <c r="B139" s="179"/>
      <c r="C139" s="180" t="s">
        <v>238</v>
      </c>
      <c r="D139" s="180" t="s">
        <v>176</v>
      </c>
      <c r="E139" s="181" t="s">
        <v>1618</v>
      </c>
      <c r="F139" s="182" t="s">
        <v>1619</v>
      </c>
      <c r="G139" s="183" t="s">
        <v>1312</v>
      </c>
      <c r="H139" s="184">
        <v>6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81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288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1619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81</v>
      </c>
    </row>
    <row r="141" s="2" customFormat="1" ht="16.5" customHeight="1">
      <c r="A141" s="38"/>
      <c r="B141" s="179"/>
      <c r="C141" s="180" t="s">
        <v>115</v>
      </c>
      <c r="D141" s="180" t="s">
        <v>176</v>
      </c>
      <c r="E141" s="181" t="s">
        <v>1570</v>
      </c>
      <c r="F141" s="182" t="s">
        <v>1571</v>
      </c>
      <c r="G141" s="183" t="s">
        <v>1312</v>
      </c>
      <c r="H141" s="184">
        <v>1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181</v>
      </c>
      <c r="AT141" s="191" t="s">
        <v>176</v>
      </c>
      <c r="AU141" s="191" t="s">
        <v>81</v>
      </c>
      <c r="AY141" s="19" t="s">
        <v>174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81</v>
      </c>
      <c r="BK141" s="192">
        <f>ROUND(I141*H141,2)</f>
        <v>0</v>
      </c>
      <c r="BL141" s="19" t="s">
        <v>181</v>
      </c>
      <c r="BM141" s="191" t="s">
        <v>299</v>
      </c>
    </row>
    <row r="142" s="2" customFormat="1">
      <c r="A142" s="38"/>
      <c r="B142" s="39"/>
      <c r="C142" s="38"/>
      <c r="D142" s="193" t="s">
        <v>183</v>
      </c>
      <c r="E142" s="38"/>
      <c r="F142" s="194" t="s">
        <v>1571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183</v>
      </c>
      <c r="AU142" s="19" t="s">
        <v>81</v>
      </c>
    </row>
    <row r="143" s="2" customFormat="1" ht="16.5" customHeight="1">
      <c r="A143" s="38"/>
      <c r="B143" s="179"/>
      <c r="C143" s="180" t="s">
        <v>118</v>
      </c>
      <c r="D143" s="180" t="s">
        <v>176</v>
      </c>
      <c r="E143" s="181" t="s">
        <v>1572</v>
      </c>
      <c r="F143" s="182" t="s">
        <v>1573</v>
      </c>
      <c r="G143" s="183" t="s">
        <v>1312</v>
      </c>
      <c r="H143" s="184">
        <v>4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81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309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1573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81</v>
      </c>
    </row>
    <row r="145" s="2" customFormat="1" ht="16.5" customHeight="1">
      <c r="A145" s="38"/>
      <c r="B145" s="179"/>
      <c r="C145" s="180" t="s">
        <v>8</v>
      </c>
      <c r="D145" s="180" t="s">
        <v>176</v>
      </c>
      <c r="E145" s="181" t="s">
        <v>1628</v>
      </c>
      <c r="F145" s="182" t="s">
        <v>1629</v>
      </c>
      <c r="G145" s="183" t="s">
        <v>1312</v>
      </c>
      <c r="H145" s="184">
        <v>3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181</v>
      </c>
      <c r="AT145" s="191" t="s">
        <v>176</v>
      </c>
      <c r="AU145" s="191" t="s">
        <v>81</v>
      </c>
      <c r="AY145" s="19" t="s">
        <v>174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81</v>
      </c>
      <c r="BK145" s="192">
        <f>ROUND(I145*H145,2)</f>
        <v>0</v>
      </c>
      <c r="BL145" s="19" t="s">
        <v>181</v>
      </c>
      <c r="BM145" s="191" t="s">
        <v>323</v>
      </c>
    </row>
    <row r="146" s="2" customFormat="1">
      <c r="A146" s="38"/>
      <c r="B146" s="39"/>
      <c r="C146" s="38"/>
      <c r="D146" s="193" t="s">
        <v>183</v>
      </c>
      <c r="E146" s="38"/>
      <c r="F146" s="194" t="s">
        <v>1629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183</v>
      </c>
      <c r="AU146" s="19" t="s">
        <v>81</v>
      </c>
    </row>
    <row r="147" s="2" customFormat="1" ht="16.5" customHeight="1">
      <c r="A147" s="38"/>
      <c r="B147" s="179"/>
      <c r="C147" s="180" t="s">
        <v>260</v>
      </c>
      <c r="D147" s="180" t="s">
        <v>176</v>
      </c>
      <c r="E147" s="181" t="s">
        <v>1630</v>
      </c>
      <c r="F147" s="182" t="s">
        <v>1587</v>
      </c>
      <c r="G147" s="183" t="s">
        <v>513</v>
      </c>
      <c r="H147" s="184">
        <v>2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81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334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1587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81</v>
      </c>
    </row>
    <row r="149" s="2" customFormat="1" ht="16.5" customHeight="1">
      <c r="A149" s="38"/>
      <c r="B149" s="179"/>
      <c r="C149" s="180" t="s">
        <v>265</v>
      </c>
      <c r="D149" s="180" t="s">
        <v>176</v>
      </c>
      <c r="E149" s="181" t="s">
        <v>1631</v>
      </c>
      <c r="F149" s="182" t="s">
        <v>1589</v>
      </c>
      <c r="G149" s="183" t="s">
        <v>513</v>
      </c>
      <c r="H149" s="184">
        <v>2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38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181</v>
      </c>
      <c r="AT149" s="191" t="s">
        <v>176</v>
      </c>
      <c r="AU149" s="191" t="s">
        <v>81</v>
      </c>
      <c r="AY149" s="19" t="s">
        <v>174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181</v>
      </c>
      <c r="BM149" s="191" t="s">
        <v>353</v>
      </c>
    </row>
    <row r="150" s="2" customFormat="1">
      <c r="A150" s="38"/>
      <c r="B150" s="39"/>
      <c r="C150" s="38"/>
      <c r="D150" s="193" t="s">
        <v>183</v>
      </c>
      <c r="E150" s="38"/>
      <c r="F150" s="194" t="s">
        <v>1589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183</v>
      </c>
      <c r="AU150" s="19" t="s">
        <v>81</v>
      </c>
    </row>
    <row r="151" s="2" customFormat="1" ht="16.5" customHeight="1">
      <c r="A151" s="38"/>
      <c r="B151" s="179"/>
      <c r="C151" s="180" t="s">
        <v>272</v>
      </c>
      <c r="D151" s="180" t="s">
        <v>176</v>
      </c>
      <c r="E151" s="181" t="s">
        <v>1632</v>
      </c>
      <c r="F151" s="182" t="s">
        <v>1591</v>
      </c>
      <c r="G151" s="183" t="s">
        <v>513</v>
      </c>
      <c r="H151" s="184">
        <v>1</v>
      </c>
      <c r="I151" s="185"/>
      <c r="J151" s="186">
        <f>ROUND(I151*H151,2)</f>
        <v>0</v>
      </c>
      <c r="K151" s="182" t="s">
        <v>1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181</v>
      </c>
      <c r="AT151" s="191" t="s">
        <v>176</v>
      </c>
      <c r="AU151" s="191" t="s">
        <v>81</v>
      </c>
      <c r="AY151" s="19" t="s">
        <v>174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81</v>
      </c>
      <c r="BK151" s="192">
        <f>ROUND(I151*H151,2)</f>
        <v>0</v>
      </c>
      <c r="BL151" s="19" t="s">
        <v>181</v>
      </c>
      <c r="BM151" s="191" t="s">
        <v>367</v>
      </c>
    </row>
    <row r="152" s="2" customFormat="1">
      <c r="A152" s="38"/>
      <c r="B152" s="39"/>
      <c r="C152" s="38"/>
      <c r="D152" s="193" t="s">
        <v>183</v>
      </c>
      <c r="E152" s="38"/>
      <c r="F152" s="194" t="s">
        <v>1591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183</v>
      </c>
      <c r="AU152" s="19" t="s">
        <v>81</v>
      </c>
    </row>
    <row r="153" s="2" customFormat="1" ht="16.5" customHeight="1">
      <c r="A153" s="38"/>
      <c r="B153" s="179"/>
      <c r="C153" s="180" t="s">
        <v>278</v>
      </c>
      <c r="D153" s="180" t="s">
        <v>176</v>
      </c>
      <c r="E153" s="181" t="s">
        <v>1633</v>
      </c>
      <c r="F153" s="182" t="s">
        <v>1593</v>
      </c>
      <c r="G153" s="183" t="s">
        <v>513</v>
      </c>
      <c r="H153" s="184">
        <v>1</v>
      </c>
      <c r="I153" s="185"/>
      <c r="J153" s="186">
        <f>ROUND(I153*H153,2)</f>
        <v>0</v>
      </c>
      <c r="K153" s="182" t="s">
        <v>1</v>
      </c>
      <c r="L153" s="39"/>
      <c r="M153" s="187" t="s">
        <v>1</v>
      </c>
      <c r="N153" s="188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181</v>
      </c>
      <c r="AT153" s="191" t="s">
        <v>176</v>
      </c>
      <c r="AU153" s="191" t="s">
        <v>81</v>
      </c>
      <c r="AY153" s="19" t="s">
        <v>174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81</v>
      </c>
      <c r="BK153" s="192">
        <f>ROUND(I153*H153,2)</f>
        <v>0</v>
      </c>
      <c r="BL153" s="19" t="s">
        <v>181</v>
      </c>
      <c r="BM153" s="191" t="s">
        <v>382</v>
      </c>
    </row>
    <row r="154" s="2" customFormat="1">
      <c r="A154" s="38"/>
      <c r="B154" s="39"/>
      <c r="C154" s="38"/>
      <c r="D154" s="193" t="s">
        <v>183</v>
      </c>
      <c r="E154" s="38"/>
      <c r="F154" s="194" t="s">
        <v>1593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183</v>
      </c>
      <c r="AU154" s="19" t="s">
        <v>81</v>
      </c>
    </row>
    <row r="155" s="2" customFormat="1" ht="16.5" customHeight="1">
      <c r="A155" s="38"/>
      <c r="B155" s="179"/>
      <c r="C155" s="180" t="s">
        <v>283</v>
      </c>
      <c r="D155" s="180" t="s">
        <v>176</v>
      </c>
      <c r="E155" s="181" t="s">
        <v>1634</v>
      </c>
      <c r="F155" s="182" t="s">
        <v>1595</v>
      </c>
      <c r="G155" s="183" t="s">
        <v>513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81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392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1595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81</v>
      </c>
    </row>
    <row r="157" s="2" customFormat="1" ht="16.5" customHeight="1">
      <c r="A157" s="38"/>
      <c r="B157" s="179"/>
      <c r="C157" s="180" t="s">
        <v>288</v>
      </c>
      <c r="D157" s="180" t="s">
        <v>176</v>
      </c>
      <c r="E157" s="181" t="s">
        <v>1596</v>
      </c>
      <c r="F157" s="182" t="s">
        <v>1440</v>
      </c>
      <c r="G157" s="183" t="s">
        <v>749</v>
      </c>
      <c r="H157" s="232"/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181</v>
      </c>
      <c r="AT157" s="191" t="s">
        <v>176</v>
      </c>
      <c r="AU157" s="191" t="s">
        <v>81</v>
      </c>
      <c r="AY157" s="19" t="s">
        <v>174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81</v>
      </c>
      <c r="BK157" s="192">
        <f>ROUND(I157*H157,2)</f>
        <v>0</v>
      </c>
      <c r="BL157" s="19" t="s">
        <v>181</v>
      </c>
      <c r="BM157" s="191" t="s">
        <v>402</v>
      </c>
    </row>
    <row r="158" s="2" customFormat="1">
      <c r="A158" s="38"/>
      <c r="B158" s="39"/>
      <c r="C158" s="38"/>
      <c r="D158" s="193" t="s">
        <v>183</v>
      </c>
      <c r="E158" s="38"/>
      <c r="F158" s="194" t="s">
        <v>1440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183</v>
      </c>
      <c r="AU158" s="19" t="s">
        <v>81</v>
      </c>
    </row>
    <row r="159" s="2" customFormat="1" ht="16.5" customHeight="1">
      <c r="A159" s="38"/>
      <c r="B159" s="179"/>
      <c r="C159" s="180" t="s">
        <v>294</v>
      </c>
      <c r="D159" s="180" t="s">
        <v>176</v>
      </c>
      <c r="E159" s="181" t="s">
        <v>1519</v>
      </c>
      <c r="F159" s="182" t="s">
        <v>1442</v>
      </c>
      <c r="G159" s="183" t="s">
        <v>749</v>
      </c>
      <c r="H159" s="232"/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181</v>
      </c>
      <c r="AT159" s="191" t="s">
        <v>176</v>
      </c>
      <c r="AU159" s="191" t="s">
        <v>81</v>
      </c>
      <c r="AY159" s="19" t="s">
        <v>174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81</v>
      </c>
      <c r="BK159" s="192">
        <f>ROUND(I159*H159,2)</f>
        <v>0</v>
      </c>
      <c r="BL159" s="19" t="s">
        <v>181</v>
      </c>
      <c r="BM159" s="191" t="s">
        <v>418</v>
      </c>
    </row>
    <row r="160" s="2" customFormat="1">
      <c r="A160" s="38"/>
      <c r="B160" s="39"/>
      <c r="C160" s="38"/>
      <c r="D160" s="193" t="s">
        <v>183</v>
      </c>
      <c r="E160" s="38"/>
      <c r="F160" s="194" t="s">
        <v>1442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183</v>
      </c>
      <c r="AU160" s="19" t="s">
        <v>81</v>
      </c>
    </row>
    <row r="161" s="2" customFormat="1" ht="16.5" customHeight="1">
      <c r="A161" s="38"/>
      <c r="B161" s="179"/>
      <c r="C161" s="180" t="s">
        <v>299</v>
      </c>
      <c r="D161" s="180" t="s">
        <v>176</v>
      </c>
      <c r="E161" s="181" t="s">
        <v>1598</v>
      </c>
      <c r="F161" s="182" t="s">
        <v>1599</v>
      </c>
      <c r="G161" s="183" t="s">
        <v>513</v>
      </c>
      <c r="H161" s="184">
        <v>1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181</v>
      </c>
      <c r="AT161" s="191" t="s">
        <v>176</v>
      </c>
      <c r="AU161" s="191" t="s">
        <v>81</v>
      </c>
      <c r="AY161" s="19" t="s">
        <v>174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181</v>
      </c>
      <c r="BM161" s="191" t="s">
        <v>1641</v>
      </c>
    </row>
    <row r="162" s="2" customFormat="1">
      <c r="A162" s="38"/>
      <c r="B162" s="39"/>
      <c r="C162" s="38"/>
      <c r="D162" s="193" t="s">
        <v>183</v>
      </c>
      <c r="E162" s="38"/>
      <c r="F162" s="194" t="s">
        <v>1599</v>
      </c>
      <c r="G162" s="38"/>
      <c r="H162" s="38"/>
      <c r="I162" s="195"/>
      <c r="J162" s="38"/>
      <c r="K162" s="38"/>
      <c r="L162" s="39"/>
      <c r="M162" s="241"/>
      <c r="N162" s="242"/>
      <c r="O162" s="243"/>
      <c r="P162" s="243"/>
      <c r="Q162" s="243"/>
      <c r="R162" s="243"/>
      <c r="S162" s="243"/>
      <c r="T162" s="244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183</v>
      </c>
      <c r="AU162" s="19" t="s">
        <v>81</v>
      </c>
    </row>
    <row r="163" s="2" customFormat="1" ht="6.96" customHeight="1">
      <c r="A163" s="38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39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autoFilter ref="C120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1642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ROUND(J121,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ROUND((SUM(BE121:BE166)),  2)</f>
        <v>0</v>
      </c>
      <c r="G35" s="38"/>
      <c r="H35" s="38"/>
      <c r="I35" s="136">
        <v>0.20999999999999999</v>
      </c>
      <c r="J35" s="135">
        <f>ROUND(((SUM(BE121:BE166))*I35),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ROUND((SUM(BF121:BF166)),  2)</f>
        <v>0</v>
      </c>
      <c r="G36" s="38"/>
      <c r="H36" s="38"/>
      <c r="I36" s="136">
        <v>0.12</v>
      </c>
      <c r="J36" s="135">
        <f>ROUND(((SUM(BF121:BF166))*I36),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ROUND((SUM(BG121:BG166)),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ROUND((SUM(BH121:BH166)),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ROUND((SUM(BI121:BI166)),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06 - Rozvodnice RSZ1.1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J121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1643</v>
      </c>
      <c r="E99" s="150"/>
      <c r="F99" s="150"/>
      <c r="G99" s="150"/>
      <c r="H99" s="150"/>
      <c r="I99" s="150"/>
      <c r="J99" s="151">
        <f>J122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159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38"/>
      <c r="D109" s="38"/>
      <c r="E109" s="129" t="str">
        <f>E7</f>
        <v>Snížení energetické náročnosti Gymnázia, SOŠ a VOŠ, Nový Bydžov - DM J. Jungmanna</v>
      </c>
      <c r="F109" s="32"/>
      <c r="G109" s="32"/>
      <c r="H109" s="32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2"/>
      <c r="C110" s="32" t="s">
        <v>127</v>
      </c>
      <c r="L110" s="22"/>
    </row>
    <row r="111" s="2" customFormat="1" ht="16.5" customHeight="1">
      <c r="A111" s="38"/>
      <c r="B111" s="39"/>
      <c r="C111" s="38"/>
      <c r="D111" s="38"/>
      <c r="E111" s="129" t="s">
        <v>1300</v>
      </c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E11</f>
        <v>06 - Rozvodnice RSZ1.1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F14</f>
        <v xml:space="preserve"> </v>
      </c>
      <c r="G115" s="38"/>
      <c r="H115" s="38"/>
      <c r="I115" s="32" t="s">
        <v>22</v>
      </c>
      <c r="J115" s="69" t="str">
        <f>IF(J14="","",J14)</f>
        <v>15. 10. 2025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E17</f>
        <v xml:space="preserve"> </v>
      </c>
      <c r="G117" s="38"/>
      <c r="H117" s="38"/>
      <c r="I117" s="32" t="s">
        <v>29</v>
      </c>
      <c r="J117" s="36" t="str">
        <f>E23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38"/>
      <c r="E118" s="38"/>
      <c r="F118" s="27" t="str">
        <f>IF(E20="","",E20)</f>
        <v>Vyplň údaj</v>
      </c>
      <c r="G118" s="38"/>
      <c r="H118" s="38"/>
      <c r="I118" s="32" t="s">
        <v>31</v>
      </c>
      <c r="J118" s="36" t="str">
        <f>E26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160</v>
      </c>
      <c r="D120" s="159" t="s">
        <v>58</v>
      </c>
      <c r="E120" s="159" t="s">
        <v>54</v>
      </c>
      <c r="F120" s="159" t="s">
        <v>55</v>
      </c>
      <c r="G120" s="159" t="s">
        <v>161</v>
      </c>
      <c r="H120" s="159" t="s">
        <v>162</v>
      </c>
      <c r="I120" s="159" t="s">
        <v>163</v>
      </c>
      <c r="J120" s="159" t="s">
        <v>131</v>
      </c>
      <c r="K120" s="160" t="s">
        <v>164</v>
      </c>
      <c r="L120" s="161"/>
      <c r="M120" s="86" t="s">
        <v>1</v>
      </c>
      <c r="N120" s="87" t="s">
        <v>37</v>
      </c>
      <c r="O120" s="87" t="s">
        <v>165</v>
      </c>
      <c r="P120" s="87" t="s">
        <v>166</v>
      </c>
      <c r="Q120" s="87" t="s">
        <v>167</v>
      </c>
      <c r="R120" s="87" t="s">
        <v>168</v>
      </c>
      <c r="S120" s="87" t="s">
        <v>169</v>
      </c>
      <c r="T120" s="88" t="s">
        <v>170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3" t="s">
        <v>171</v>
      </c>
      <c r="D121" s="38"/>
      <c r="E121" s="38"/>
      <c r="F121" s="38"/>
      <c r="G121" s="38"/>
      <c r="H121" s="38"/>
      <c r="I121" s="38"/>
      <c r="J121" s="162">
        <f>BK121</f>
        <v>0</v>
      </c>
      <c r="K121" s="38"/>
      <c r="L121" s="39"/>
      <c r="M121" s="89"/>
      <c r="N121" s="73"/>
      <c r="O121" s="90"/>
      <c r="P121" s="163">
        <f>P122</f>
        <v>0</v>
      </c>
      <c r="Q121" s="90"/>
      <c r="R121" s="163">
        <f>R122</f>
        <v>0</v>
      </c>
      <c r="S121" s="90"/>
      <c r="T121" s="164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72</v>
      </c>
      <c r="AU121" s="19" t="s">
        <v>133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72</v>
      </c>
      <c r="E122" s="168" t="s">
        <v>1308</v>
      </c>
      <c r="F122" s="168" t="s">
        <v>1644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SUM(P123:P166)</f>
        <v>0</v>
      </c>
      <c r="Q122" s="172"/>
      <c r="R122" s="173">
        <f>SUM(R123:R166)</f>
        <v>0</v>
      </c>
      <c r="S122" s="172"/>
      <c r="T122" s="174">
        <f>SUM(T123:T166)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81</v>
      </c>
      <c r="AT122" s="175" t="s">
        <v>72</v>
      </c>
      <c r="AU122" s="175" t="s">
        <v>73</v>
      </c>
      <c r="AY122" s="167" t="s">
        <v>174</v>
      </c>
      <c r="BK122" s="176">
        <f>SUM(BK123:BK166)</f>
        <v>0</v>
      </c>
    </row>
    <row r="123" s="2" customFormat="1" ht="24.15" customHeight="1">
      <c r="A123" s="38"/>
      <c r="B123" s="179"/>
      <c r="C123" s="180" t="s">
        <v>81</v>
      </c>
      <c r="D123" s="180" t="s">
        <v>176</v>
      </c>
      <c r="E123" s="181" t="s">
        <v>1604</v>
      </c>
      <c r="F123" s="182" t="s">
        <v>1605</v>
      </c>
      <c r="G123" s="183" t="s">
        <v>1312</v>
      </c>
      <c r="H123" s="184">
        <v>1</v>
      </c>
      <c r="I123" s="185"/>
      <c r="J123" s="186">
        <f>ROUND(I123*H123,2)</f>
        <v>0</v>
      </c>
      <c r="K123" s="182" t="s">
        <v>1</v>
      </c>
      <c r="L123" s="39"/>
      <c r="M123" s="187" t="s">
        <v>1</v>
      </c>
      <c r="N123" s="188" t="s">
        <v>38</v>
      </c>
      <c r="O123" s="77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1" t="s">
        <v>181</v>
      </c>
      <c r="AT123" s="191" t="s">
        <v>176</v>
      </c>
      <c r="AU123" s="191" t="s">
        <v>81</v>
      </c>
      <c r="AY123" s="19" t="s">
        <v>174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81</v>
      </c>
      <c r="BK123" s="192">
        <f>ROUND(I123*H123,2)</f>
        <v>0</v>
      </c>
      <c r="BL123" s="19" t="s">
        <v>181</v>
      </c>
      <c r="BM123" s="191" t="s">
        <v>83</v>
      </c>
    </row>
    <row r="124" s="2" customFormat="1">
      <c r="A124" s="38"/>
      <c r="B124" s="39"/>
      <c r="C124" s="38"/>
      <c r="D124" s="193" t="s">
        <v>183</v>
      </c>
      <c r="E124" s="38"/>
      <c r="F124" s="194" t="s">
        <v>1605</v>
      </c>
      <c r="G124" s="38"/>
      <c r="H124" s="38"/>
      <c r="I124" s="195"/>
      <c r="J124" s="38"/>
      <c r="K124" s="38"/>
      <c r="L124" s="39"/>
      <c r="M124" s="196"/>
      <c r="N124" s="197"/>
      <c r="O124" s="77"/>
      <c r="P124" s="77"/>
      <c r="Q124" s="77"/>
      <c r="R124" s="77"/>
      <c r="S124" s="77"/>
      <c r="T124" s="7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183</v>
      </c>
      <c r="AU124" s="19" t="s">
        <v>81</v>
      </c>
    </row>
    <row r="125" s="2" customFormat="1" ht="16.5" customHeight="1">
      <c r="A125" s="38"/>
      <c r="B125" s="179"/>
      <c r="C125" s="180" t="s">
        <v>83</v>
      </c>
      <c r="D125" s="180" t="s">
        <v>176</v>
      </c>
      <c r="E125" s="181" t="s">
        <v>1606</v>
      </c>
      <c r="F125" s="182" t="s">
        <v>1607</v>
      </c>
      <c r="G125" s="183" t="s">
        <v>1312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181</v>
      </c>
      <c r="AT125" s="191" t="s">
        <v>176</v>
      </c>
      <c r="AU125" s="191" t="s">
        <v>81</v>
      </c>
      <c r="AY125" s="19" t="s">
        <v>174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81</v>
      </c>
      <c r="BK125" s="192">
        <f>ROUND(I125*H125,2)</f>
        <v>0</v>
      </c>
      <c r="BL125" s="19" t="s">
        <v>181</v>
      </c>
      <c r="BM125" s="191" t="s">
        <v>181</v>
      </c>
    </row>
    <row r="126" s="2" customFormat="1">
      <c r="A126" s="38"/>
      <c r="B126" s="39"/>
      <c r="C126" s="38"/>
      <c r="D126" s="193" t="s">
        <v>183</v>
      </c>
      <c r="E126" s="38"/>
      <c r="F126" s="194" t="s">
        <v>1607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183</v>
      </c>
      <c r="AU126" s="19" t="s">
        <v>81</v>
      </c>
    </row>
    <row r="127" s="2" customFormat="1" ht="16.5" customHeight="1">
      <c r="A127" s="38"/>
      <c r="B127" s="179"/>
      <c r="C127" s="180" t="s">
        <v>192</v>
      </c>
      <c r="D127" s="180" t="s">
        <v>176</v>
      </c>
      <c r="E127" s="181" t="s">
        <v>1608</v>
      </c>
      <c r="F127" s="182" t="s">
        <v>1609</v>
      </c>
      <c r="G127" s="183" t="s">
        <v>1312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181</v>
      </c>
      <c r="AT127" s="191" t="s">
        <v>176</v>
      </c>
      <c r="AU127" s="191" t="s">
        <v>81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181</v>
      </c>
      <c r="BM127" s="191" t="s">
        <v>211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1609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81</v>
      </c>
    </row>
    <row r="129" s="2" customFormat="1" ht="16.5" customHeight="1">
      <c r="A129" s="38"/>
      <c r="B129" s="179"/>
      <c r="C129" s="180" t="s">
        <v>181</v>
      </c>
      <c r="D129" s="180" t="s">
        <v>176</v>
      </c>
      <c r="E129" s="181" t="s">
        <v>1639</v>
      </c>
      <c r="F129" s="182" t="s">
        <v>1640</v>
      </c>
      <c r="G129" s="183" t="s">
        <v>1312</v>
      </c>
      <c r="H129" s="184">
        <v>1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181</v>
      </c>
      <c r="AT129" s="191" t="s">
        <v>176</v>
      </c>
      <c r="AU129" s="191" t="s">
        <v>81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181</v>
      </c>
      <c r="BM129" s="191" t="s">
        <v>230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1640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81</v>
      </c>
    </row>
    <row r="131" s="2" customFormat="1" ht="16.5" customHeight="1">
      <c r="A131" s="38"/>
      <c r="B131" s="179"/>
      <c r="C131" s="180" t="s">
        <v>206</v>
      </c>
      <c r="D131" s="180" t="s">
        <v>176</v>
      </c>
      <c r="E131" s="181" t="s">
        <v>1612</v>
      </c>
      <c r="F131" s="182" t="s">
        <v>1613</v>
      </c>
      <c r="G131" s="183" t="s">
        <v>1312</v>
      </c>
      <c r="H131" s="184">
        <v>3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181</v>
      </c>
      <c r="AT131" s="191" t="s">
        <v>176</v>
      </c>
      <c r="AU131" s="191" t="s">
        <v>81</v>
      </c>
      <c r="AY131" s="19" t="s">
        <v>174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81</v>
      </c>
      <c r="BK131" s="192">
        <f>ROUND(I131*H131,2)</f>
        <v>0</v>
      </c>
      <c r="BL131" s="19" t="s">
        <v>181</v>
      </c>
      <c r="BM131" s="191" t="s">
        <v>115</v>
      </c>
    </row>
    <row r="132" s="2" customFormat="1">
      <c r="A132" s="38"/>
      <c r="B132" s="39"/>
      <c r="C132" s="38"/>
      <c r="D132" s="193" t="s">
        <v>183</v>
      </c>
      <c r="E132" s="38"/>
      <c r="F132" s="194" t="s">
        <v>1613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183</v>
      </c>
      <c r="AU132" s="19" t="s">
        <v>81</v>
      </c>
    </row>
    <row r="133" s="2" customFormat="1" ht="24.15" customHeight="1">
      <c r="A133" s="38"/>
      <c r="B133" s="179"/>
      <c r="C133" s="180" t="s">
        <v>211</v>
      </c>
      <c r="D133" s="180" t="s">
        <v>176</v>
      </c>
      <c r="E133" s="181" t="s">
        <v>1564</v>
      </c>
      <c r="F133" s="182" t="s">
        <v>1565</v>
      </c>
      <c r="G133" s="183" t="s">
        <v>1312</v>
      </c>
      <c r="H133" s="184">
        <v>1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181</v>
      </c>
      <c r="AT133" s="191" t="s">
        <v>176</v>
      </c>
      <c r="AU133" s="191" t="s">
        <v>81</v>
      </c>
      <c r="AY133" s="19" t="s">
        <v>174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81</v>
      </c>
      <c r="BK133" s="192">
        <f>ROUND(I133*H133,2)</f>
        <v>0</v>
      </c>
      <c r="BL133" s="19" t="s">
        <v>181</v>
      </c>
      <c r="BM133" s="191" t="s">
        <v>8</v>
      </c>
    </row>
    <row r="134" s="2" customFormat="1">
      <c r="A134" s="38"/>
      <c r="B134" s="39"/>
      <c r="C134" s="38"/>
      <c r="D134" s="193" t="s">
        <v>183</v>
      </c>
      <c r="E134" s="38"/>
      <c r="F134" s="194" t="s">
        <v>1565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183</v>
      </c>
      <c r="AU134" s="19" t="s">
        <v>81</v>
      </c>
    </row>
    <row r="135" s="2" customFormat="1" ht="16.5" customHeight="1">
      <c r="A135" s="38"/>
      <c r="B135" s="179"/>
      <c r="C135" s="180" t="s">
        <v>225</v>
      </c>
      <c r="D135" s="180" t="s">
        <v>176</v>
      </c>
      <c r="E135" s="181" t="s">
        <v>1614</v>
      </c>
      <c r="F135" s="182" t="s">
        <v>1615</v>
      </c>
      <c r="G135" s="183" t="s">
        <v>1312</v>
      </c>
      <c r="H135" s="184">
        <v>1</v>
      </c>
      <c r="I135" s="185"/>
      <c r="J135" s="186">
        <f>ROUND(I135*H135,2)</f>
        <v>0</v>
      </c>
      <c r="K135" s="182" t="s">
        <v>1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81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265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1615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81</v>
      </c>
    </row>
    <row r="137" s="2" customFormat="1" ht="21.75" customHeight="1">
      <c r="A137" s="38"/>
      <c r="B137" s="179"/>
      <c r="C137" s="180" t="s">
        <v>230</v>
      </c>
      <c r="D137" s="180" t="s">
        <v>176</v>
      </c>
      <c r="E137" s="181" t="s">
        <v>1616</v>
      </c>
      <c r="F137" s="182" t="s">
        <v>1617</v>
      </c>
      <c r="G137" s="183" t="s">
        <v>1312</v>
      </c>
      <c r="H137" s="184">
        <v>15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181</v>
      </c>
      <c r="AT137" s="191" t="s">
        <v>176</v>
      </c>
      <c r="AU137" s="191" t="s">
        <v>81</v>
      </c>
      <c r="AY137" s="19" t="s">
        <v>174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81</v>
      </c>
      <c r="BK137" s="192">
        <f>ROUND(I137*H137,2)</f>
        <v>0</v>
      </c>
      <c r="BL137" s="19" t="s">
        <v>181</v>
      </c>
      <c r="BM137" s="191" t="s">
        <v>278</v>
      </c>
    </row>
    <row r="138" s="2" customFormat="1">
      <c r="A138" s="38"/>
      <c r="B138" s="39"/>
      <c r="C138" s="38"/>
      <c r="D138" s="193" t="s">
        <v>183</v>
      </c>
      <c r="E138" s="38"/>
      <c r="F138" s="194" t="s">
        <v>1617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183</v>
      </c>
      <c r="AU138" s="19" t="s">
        <v>81</v>
      </c>
    </row>
    <row r="139" s="2" customFormat="1" ht="21.75" customHeight="1">
      <c r="A139" s="38"/>
      <c r="B139" s="179"/>
      <c r="C139" s="180" t="s">
        <v>238</v>
      </c>
      <c r="D139" s="180" t="s">
        <v>176</v>
      </c>
      <c r="E139" s="181" t="s">
        <v>1618</v>
      </c>
      <c r="F139" s="182" t="s">
        <v>1619</v>
      </c>
      <c r="G139" s="183" t="s">
        <v>1312</v>
      </c>
      <c r="H139" s="184">
        <v>6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81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288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1619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81</v>
      </c>
    </row>
    <row r="141" s="2" customFormat="1" ht="16.5" customHeight="1">
      <c r="A141" s="38"/>
      <c r="B141" s="179"/>
      <c r="C141" s="180" t="s">
        <v>115</v>
      </c>
      <c r="D141" s="180" t="s">
        <v>176</v>
      </c>
      <c r="E141" s="181" t="s">
        <v>1645</v>
      </c>
      <c r="F141" s="182" t="s">
        <v>1646</v>
      </c>
      <c r="G141" s="183" t="s">
        <v>1312</v>
      </c>
      <c r="H141" s="184">
        <v>3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181</v>
      </c>
      <c r="AT141" s="191" t="s">
        <v>176</v>
      </c>
      <c r="AU141" s="191" t="s">
        <v>81</v>
      </c>
      <c r="AY141" s="19" t="s">
        <v>174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81</v>
      </c>
      <c r="BK141" s="192">
        <f>ROUND(I141*H141,2)</f>
        <v>0</v>
      </c>
      <c r="BL141" s="19" t="s">
        <v>181</v>
      </c>
      <c r="BM141" s="191" t="s">
        <v>299</v>
      </c>
    </row>
    <row r="142" s="2" customFormat="1">
      <c r="A142" s="38"/>
      <c r="B142" s="39"/>
      <c r="C142" s="38"/>
      <c r="D142" s="193" t="s">
        <v>183</v>
      </c>
      <c r="E142" s="38"/>
      <c r="F142" s="194" t="s">
        <v>1646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183</v>
      </c>
      <c r="AU142" s="19" t="s">
        <v>81</v>
      </c>
    </row>
    <row r="143" s="2" customFormat="1" ht="16.5" customHeight="1">
      <c r="A143" s="38"/>
      <c r="B143" s="179"/>
      <c r="C143" s="180" t="s">
        <v>118</v>
      </c>
      <c r="D143" s="180" t="s">
        <v>176</v>
      </c>
      <c r="E143" s="181" t="s">
        <v>1647</v>
      </c>
      <c r="F143" s="182" t="s">
        <v>1648</v>
      </c>
      <c r="G143" s="183" t="s">
        <v>1312</v>
      </c>
      <c r="H143" s="184">
        <v>3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81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309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1648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81</v>
      </c>
    </row>
    <row r="145" s="2" customFormat="1" ht="16.5" customHeight="1">
      <c r="A145" s="38"/>
      <c r="B145" s="179"/>
      <c r="C145" s="180" t="s">
        <v>8</v>
      </c>
      <c r="D145" s="180" t="s">
        <v>176</v>
      </c>
      <c r="E145" s="181" t="s">
        <v>1570</v>
      </c>
      <c r="F145" s="182" t="s">
        <v>1571</v>
      </c>
      <c r="G145" s="183" t="s">
        <v>1312</v>
      </c>
      <c r="H145" s="184">
        <v>1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181</v>
      </c>
      <c r="AT145" s="191" t="s">
        <v>176</v>
      </c>
      <c r="AU145" s="191" t="s">
        <v>81</v>
      </c>
      <c r="AY145" s="19" t="s">
        <v>174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81</v>
      </c>
      <c r="BK145" s="192">
        <f>ROUND(I145*H145,2)</f>
        <v>0</v>
      </c>
      <c r="BL145" s="19" t="s">
        <v>181</v>
      </c>
      <c r="BM145" s="191" t="s">
        <v>323</v>
      </c>
    </row>
    <row r="146" s="2" customFormat="1">
      <c r="A146" s="38"/>
      <c r="B146" s="39"/>
      <c r="C146" s="38"/>
      <c r="D146" s="193" t="s">
        <v>183</v>
      </c>
      <c r="E146" s="38"/>
      <c r="F146" s="194" t="s">
        <v>1571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183</v>
      </c>
      <c r="AU146" s="19" t="s">
        <v>81</v>
      </c>
    </row>
    <row r="147" s="2" customFormat="1" ht="16.5" customHeight="1">
      <c r="A147" s="38"/>
      <c r="B147" s="179"/>
      <c r="C147" s="180" t="s">
        <v>260</v>
      </c>
      <c r="D147" s="180" t="s">
        <v>176</v>
      </c>
      <c r="E147" s="181" t="s">
        <v>1572</v>
      </c>
      <c r="F147" s="182" t="s">
        <v>1573</v>
      </c>
      <c r="G147" s="183" t="s">
        <v>1312</v>
      </c>
      <c r="H147" s="184">
        <v>4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81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334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1573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81</v>
      </c>
    </row>
    <row r="149" s="2" customFormat="1" ht="16.5" customHeight="1">
      <c r="A149" s="38"/>
      <c r="B149" s="179"/>
      <c r="C149" s="180" t="s">
        <v>265</v>
      </c>
      <c r="D149" s="180" t="s">
        <v>176</v>
      </c>
      <c r="E149" s="181" t="s">
        <v>1628</v>
      </c>
      <c r="F149" s="182" t="s">
        <v>1629</v>
      </c>
      <c r="G149" s="183" t="s">
        <v>1312</v>
      </c>
      <c r="H149" s="184">
        <v>3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38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181</v>
      </c>
      <c r="AT149" s="191" t="s">
        <v>176</v>
      </c>
      <c r="AU149" s="191" t="s">
        <v>81</v>
      </c>
      <c r="AY149" s="19" t="s">
        <v>174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181</v>
      </c>
      <c r="BM149" s="191" t="s">
        <v>353</v>
      </c>
    </row>
    <row r="150" s="2" customFormat="1">
      <c r="A150" s="38"/>
      <c r="B150" s="39"/>
      <c r="C150" s="38"/>
      <c r="D150" s="193" t="s">
        <v>183</v>
      </c>
      <c r="E150" s="38"/>
      <c r="F150" s="194" t="s">
        <v>1629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183</v>
      </c>
      <c r="AU150" s="19" t="s">
        <v>81</v>
      </c>
    </row>
    <row r="151" s="2" customFormat="1" ht="16.5" customHeight="1">
      <c r="A151" s="38"/>
      <c r="B151" s="179"/>
      <c r="C151" s="180" t="s">
        <v>272</v>
      </c>
      <c r="D151" s="180" t="s">
        <v>176</v>
      </c>
      <c r="E151" s="181" t="s">
        <v>1630</v>
      </c>
      <c r="F151" s="182" t="s">
        <v>1587</v>
      </c>
      <c r="G151" s="183" t="s">
        <v>513</v>
      </c>
      <c r="H151" s="184">
        <v>2</v>
      </c>
      <c r="I151" s="185"/>
      <c r="J151" s="186">
        <f>ROUND(I151*H151,2)</f>
        <v>0</v>
      </c>
      <c r="K151" s="182" t="s">
        <v>1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181</v>
      </c>
      <c r="AT151" s="191" t="s">
        <v>176</v>
      </c>
      <c r="AU151" s="191" t="s">
        <v>81</v>
      </c>
      <c r="AY151" s="19" t="s">
        <v>174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81</v>
      </c>
      <c r="BK151" s="192">
        <f>ROUND(I151*H151,2)</f>
        <v>0</v>
      </c>
      <c r="BL151" s="19" t="s">
        <v>181</v>
      </c>
      <c r="BM151" s="191" t="s">
        <v>367</v>
      </c>
    </row>
    <row r="152" s="2" customFormat="1">
      <c r="A152" s="38"/>
      <c r="B152" s="39"/>
      <c r="C152" s="38"/>
      <c r="D152" s="193" t="s">
        <v>183</v>
      </c>
      <c r="E152" s="38"/>
      <c r="F152" s="194" t="s">
        <v>1587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183</v>
      </c>
      <c r="AU152" s="19" t="s">
        <v>81</v>
      </c>
    </row>
    <row r="153" s="2" customFormat="1" ht="16.5" customHeight="1">
      <c r="A153" s="38"/>
      <c r="B153" s="179"/>
      <c r="C153" s="180" t="s">
        <v>278</v>
      </c>
      <c r="D153" s="180" t="s">
        <v>176</v>
      </c>
      <c r="E153" s="181" t="s">
        <v>1631</v>
      </c>
      <c r="F153" s="182" t="s">
        <v>1589</v>
      </c>
      <c r="G153" s="183" t="s">
        <v>513</v>
      </c>
      <c r="H153" s="184">
        <v>2</v>
      </c>
      <c r="I153" s="185"/>
      <c r="J153" s="186">
        <f>ROUND(I153*H153,2)</f>
        <v>0</v>
      </c>
      <c r="K153" s="182" t="s">
        <v>1</v>
      </c>
      <c r="L153" s="39"/>
      <c r="M153" s="187" t="s">
        <v>1</v>
      </c>
      <c r="N153" s="188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181</v>
      </c>
      <c r="AT153" s="191" t="s">
        <v>176</v>
      </c>
      <c r="AU153" s="191" t="s">
        <v>81</v>
      </c>
      <c r="AY153" s="19" t="s">
        <v>174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81</v>
      </c>
      <c r="BK153" s="192">
        <f>ROUND(I153*H153,2)</f>
        <v>0</v>
      </c>
      <c r="BL153" s="19" t="s">
        <v>181</v>
      </c>
      <c r="BM153" s="191" t="s">
        <v>382</v>
      </c>
    </row>
    <row r="154" s="2" customFormat="1">
      <c r="A154" s="38"/>
      <c r="B154" s="39"/>
      <c r="C154" s="38"/>
      <c r="D154" s="193" t="s">
        <v>183</v>
      </c>
      <c r="E154" s="38"/>
      <c r="F154" s="194" t="s">
        <v>1589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183</v>
      </c>
      <c r="AU154" s="19" t="s">
        <v>81</v>
      </c>
    </row>
    <row r="155" s="2" customFormat="1" ht="16.5" customHeight="1">
      <c r="A155" s="38"/>
      <c r="B155" s="179"/>
      <c r="C155" s="180" t="s">
        <v>283</v>
      </c>
      <c r="D155" s="180" t="s">
        <v>176</v>
      </c>
      <c r="E155" s="181" t="s">
        <v>1632</v>
      </c>
      <c r="F155" s="182" t="s">
        <v>1591</v>
      </c>
      <c r="G155" s="183" t="s">
        <v>513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81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392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1591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81</v>
      </c>
    </row>
    <row r="157" s="2" customFormat="1" ht="16.5" customHeight="1">
      <c r="A157" s="38"/>
      <c r="B157" s="179"/>
      <c r="C157" s="180" t="s">
        <v>288</v>
      </c>
      <c r="D157" s="180" t="s">
        <v>176</v>
      </c>
      <c r="E157" s="181" t="s">
        <v>1633</v>
      </c>
      <c r="F157" s="182" t="s">
        <v>1593</v>
      </c>
      <c r="G157" s="183" t="s">
        <v>513</v>
      </c>
      <c r="H157" s="184">
        <v>1</v>
      </c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181</v>
      </c>
      <c r="AT157" s="191" t="s">
        <v>176</v>
      </c>
      <c r="AU157" s="191" t="s">
        <v>81</v>
      </c>
      <c r="AY157" s="19" t="s">
        <v>174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81</v>
      </c>
      <c r="BK157" s="192">
        <f>ROUND(I157*H157,2)</f>
        <v>0</v>
      </c>
      <c r="BL157" s="19" t="s">
        <v>181</v>
      </c>
      <c r="BM157" s="191" t="s">
        <v>402</v>
      </c>
    </row>
    <row r="158" s="2" customFormat="1">
      <c r="A158" s="38"/>
      <c r="B158" s="39"/>
      <c r="C158" s="38"/>
      <c r="D158" s="193" t="s">
        <v>183</v>
      </c>
      <c r="E158" s="38"/>
      <c r="F158" s="194" t="s">
        <v>1593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183</v>
      </c>
      <c r="AU158" s="19" t="s">
        <v>81</v>
      </c>
    </row>
    <row r="159" s="2" customFormat="1" ht="16.5" customHeight="1">
      <c r="A159" s="38"/>
      <c r="B159" s="179"/>
      <c r="C159" s="180" t="s">
        <v>294</v>
      </c>
      <c r="D159" s="180" t="s">
        <v>176</v>
      </c>
      <c r="E159" s="181" t="s">
        <v>1634</v>
      </c>
      <c r="F159" s="182" t="s">
        <v>1595</v>
      </c>
      <c r="G159" s="183" t="s">
        <v>513</v>
      </c>
      <c r="H159" s="184">
        <v>1</v>
      </c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181</v>
      </c>
      <c r="AT159" s="191" t="s">
        <v>176</v>
      </c>
      <c r="AU159" s="191" t="s">
        <v>81</v>
      </c>
      <c r="AY159" s="19" t="s">
        <v>174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81</v>
      </c>
      <c r="BK159" s="192">
        <f>ROUND(I159*H159,2)</f>
        <v>0</v>
      </c>
      <c r="BL159" s="19" t="s">
        <v>181</v>
      </c>
      <c r="BM159" s="191" t="s">
        <v>418</v>
      </c>
    </row>
    <row r="160" s="2" customFormat="1">
      <c r="A160" s="38"/>
      <c r="B160" s="39"/>
      <c r="C160" s="38"/>
      <c r="D160" s="193" t="s">
        <v>183</v>
      </c>
      <c r="E160" s="38"/>
      <c r="F160" s="194" t="s">
        <v>1595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183</v>
      </c>
      <c r="AU160" s="19" t="s">
        <v>81</v>
      </c>
    </row>
    <row r="161" s="2" customFormat="1" ht="16.5" customHeight="1">
      <c r="A161" s="38"/>
      <c r="B161" s="179"/>
      <c r="C161" s="180" t="s">
        <v>299</v>
      </c>
      <c r="D161" s="180" t="s">
        <v>176</v>
      </c>
      <c r="E161" s="181" t="s">
        <v>1596</v>
      </c>
      <c r="F161" s="182" t="s">
        <v>1440</v>
      </c>
      <c r="G161" s="183" t="s">
        <v>749</v>
      </c>
      <c r="H161" s="232"/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181</v>
      </c>
      <c r="AT161" s="191" t="s">
        <v>176</v>
      </c>
      <c r="AU161" s="191" t="s">
        <v>81</v>
      </c>
      <c r="AY161" s="19" t="s">
        <v>174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181</v>
      </c>
      <c r="BM161" s="191" t="s">
        <v>434</v>
      </c>
    </row>
    <row r="162" s="2" customFormat="1">
      <c r="A162" s="38"/>
      <c r="B162" s="39"/>
      <c r="C162" s="38"/>
      <c r="D162" s="193" t="s">
        <v>183</v>
      </c>
      <c r="E162" s="38"/>
      <c r="F162" s="194" t="s">
        <v>1440</v>
      </c>
      <c r="G162" s="38"/>
      <c r="H162" s="38"/>
      <c r="I162" s="195"/>
      <c r="J162" s="38"/>
      <c r="K162" s="38"/>
      <c r="L162" s="39"/>
      <c r="M162" s="196"/>
      <c r="N162" s="197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183</v>
      </c>
      <c r="AU162" s="19" t="s">
        <v>81</v>
      </c>
    </row>
    <row r="163" s="2" customFormat="1" ht="16.5" customHeight="1">
      <c r="A163" s="38"/>
      <c r="B163" s="179"/>
      <c r="C163" s="180" t="s">
        <v>7</v>
      </c>
      <c r="D163" s="180" t="s">
        <v>176</v>
      </c>
      <c r="E163" s="181" t="s">
        <v>1519</v>
      </c>
      <c r="F163" s="182" t="s">
        <v>1442</v>
      </c>
      <c r="G163" s="183" t="s">
        <v>749</v>
      </c>
      <c r="H163" s="232"/>
      <c r="I163" s="185"/>
      <c r="J163" s="186">
        <f>ROUND(I163*H163,2)</f>
        <v>0</v>
      </c>
      <c r="K163" s="182" t="s">
        <v>1</v>
      </c>
      <c r="L163" s="39"/>
      <c r="M163" s="187" t="s">
        <v>1</v>
      </c>
      <c r="N163" s="188" t="s">
        <v>38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181</v>
      </c>
      <c r="AT163" s="191" t="s">
        <v>176</v>
      </c>
      <c r="AU163" s="191" t="s">
        <v>81</v>
      </c>
      <c r="AY163" s="19" t="s">
        <v>174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81</v>
      </c>
      <c r="BK163" s="192">
        <f>ROUND(I163*H163,2)</f>
        <v>0</v>
      </c>
      <c r="BL163" s="19" t="s">
        <v>181</v>
      </c>
      <c r="BM163" s="191" t="s">
        <v>445</v>
      </c>
    </row>
    <row r="164" s="2" customFormat="1">
      <c r="A164" s="38"/>
      <c r="B164" s="39"/>
      <c r="C164" s="38"/>
      <c r="D164" s="193" t="s">
        <v>183</v>
      </c>
      <c r="E164" s="38"/>
      <c r="F164" s="194" t="s">
        <v>1442</v>
      </c>
      <c r="G164" s="38"/>
      <c r="H164" s="38"/>
      <c r="I164" s="195"/>
      <c r="J164" s="38"/>
      <c r="K164" s="38"/>
      <c r="L164" s="39"/>
      <c r="M164" s="196"/>
      <c r="N164" s="197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183</v>
      </c>
      <c r="AU164" s="19" t="s">
        <v>81</v>
      </c>
    </row>
    <row r="165" s="2" customFormat="1" ht="16.5" customHeight="1">
      <c r="A165" s="38"/>
      <c r="B165" s="179"/>
      <c r="C165" s="180" t="s">
        <v>309</v>
      </c>
      <c r="D165" s="180" t="s">
        <v>176</v>
      </c>
      <c r="E165" s="181" t="s">
        <v>1598</v>
      </c>
      <c r="F165" s="182" t="s">
        <v>1599</v>
      </c>
      <c r="G165" s="183" t="s">
        <v>513</v>
      </c>
      <c r="H165" s="184">
        <v>1</v>
      </c>
      <c r="I165" s="185"/>
      <c r="J165" s="186">
        <f>ROUND(I165*H165,2)</f>
        <v>0</v>
      </c>
      <c r="K165" s="182" t="s">
        <v>1</v>
      </c>
      <c r="L165" s="39"/>
      <c r="M165" s="187" t="s">
        <v>1</v>
      </c>
      <c r="N165" s="188" t="s">
        <v>38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181</v>
      </c>
      <c r="AT165" s="191" t="s">
        <v>176</v>
      </c>
      <c r="AU165" s="191" t="s">
        <v>81</v>
      </c>
      <c r="AY165" s="19" t="s">
        <v>174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81</v>
      </c>
      <c r="BK165" s="192">
        <f>ROUND(I165*H165,2)</f>
        <v>0</v>
      </c>
      <c r="BL165" s="19" t="s">
        <v>181</v>
      </c>
      <c r="BM165" s="191" t="s">
        <v>1649</v>
      </c>
    </row>
    <row r="166" s="2" customFormat="1">
      <c r="A166" s="38"/>
      <c r="B166" s="39"/>
      <c r="C166" s="38"/>
      <c r="D166" s="193" t="s">
        <v>183</v>
      </c>
      <c r="E166" s="38"/>
      <c r="F166" s="194" t="s">
        <v>1599</v>
      </c>
      <c r="G166" s="38"/>
      <c r="H166" s="38"/>
      <c r="I166" s="195"/>
      <c r="J166" s="38"/>
      <c r="K166" s="38"/>
      <c r="L166" s="39"/>
      <c r="M166" s="241"/>
      <c r="N166" s="242"/>
      <c r="O166" s="243"/>
      <c r="P166" s="243"/>
      <c r="Q166" s="243"/>
      <c r="R166" s="243"/>
      <c r="S166" s="243"/>
      <c r="T166" s="244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183</v>
      </c>
      <c r="AU166" s="19" t="s">
        <v>81</v>
      </c>
    </row>
    <row r="167" s="2" customFormat="1" ht="6.96" customHeight="1">
      <c r="A167" s="38"/>
      <c r="B167" s="60"/>
      <c r="C167" s="61"/>
      <c r="D167" s="61"/>
      <c r="E167" s="61"/>
      <c r="F167" s="61"/>
      <c r="G167" s="61"/>
      <c r="H167" s="61"/>
      <c r="I167" s="61"/>
      <c r="J167" s="61"/>
      <c r="K167" s="61"/>
      <c r="L167" s="39"/>
      <c r="M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</row>
  </sheetData>
  <autoFilter ref="C120:K16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126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9" t="str">
        <f>'Rekapitulace stavby'!K6</f>
        <v>Snížení energetické náročnosti Gymnázia, SOŠ a VOŠ, Nový Bydžov - DM J. Jungmanna</v>
      </c>
      <c r="F7" s="32"/>
      <c r="G7" s="32"/>
      <c r="H7" s="32"/>
      <c r="L7" s="22"/>
    </row>
    <row r="8" s="1" customFormat="1" ht="12" customHeight="1">
      <c r="B8" s="22"/>
      <c r="D8" s="32" t="s">
        <v>127</v>
      </c>
      <c r="L8" s="22"/>
    </row>
    <row r="9" s="2" customFormat="1" ht="16.5" customHeight="1">
      <c r="A9" s="38"/>
      <c r="B9" s="39"/>
      <c r="C9" s="38"/>
      <c r="D9" s="38"/>
      <c r="E9" s="129" t="s">
        <v>1300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1301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1650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15. 10. 2025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ROUND(J121,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ROUND((SUM(BE121:BE162)),  2)</f>
        <v>0</v>
      </c>
      <c r="G35" s="38"/>
      <c r="H35" s="38"/>
      <c r="I35" s="136">
        <v>0.20999999999999999</v>
      </c>
      <c r="J35" s="135">
        <f>ROUND(((SUM(BE121:BE162))*I35),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ROUND((SUM(BF121:BF162)),  2)</f>
        <v>0</v>
      </c>
      <c r="G36" s="38"/>
      <c r="H36" s="38"/>
      <c r="I36" s="136">
        <v>0.12</v>
      </c>
      <c r="J36" s="135">
        <f>ROUND(((SUM(BF121:BF162))*I36),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ROUND((SUM(BG121:BG162)),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ROUND((SUM(BH121:BH162)),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ROUND((SUM(BI121:BI162)),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9" t="str">
        <f>E7</f>
        <v>Snížení energetické náročnosti Gymnázia, SOŠ a VOŠ, Nový Bydžov - DM J. Jungmanna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127</v>
      </c>
      <c r="L86" s="22"/>
    </row>
    <row r="87" s="2" customFormat="1" ht="16.5" customHeight="1">
      <c r="A87" s="38"/>
      <c r="B87" s="39"/>
      <c r="C87" s="38"/>
      <c r="D87" s="38"/>
      <c r="E87" s="129" t="s">
        <v>1300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1301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07 - Rozvodnice RSZ1.2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15. 10. 2025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130</v>
      </c>
      <c r="D96" s="137"/>
      <c r="E96" s="137"/>
      <c r="F96" s="137"/>
      <c r="G96" s="137"/>
      <c r="H96" s="137"/>
      <c r="I96" s="137"/>
      <c r="J96" s="146" t="s">
        <v>131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132</v>
      </c>
      <c r="D98" s="38"/>
      <c r="E98" s="38"/>
      <c r="F98" s="38"/>
      <c r="G98" s="38"/>
      <c r="H98" s="38"/>
      <c r="I98" s="38"/>
      <c r="J98" s="96">
        <f>J121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133</v>
      </c>
    </row>
    <row r="99" s="9" customFormat="1" ht="24.96" customHeight="1">
      <c r="A99" s="9"/>
      <c r="B99" s="148"/>
      <c r="C99" s="9"/>
      <c r="D99" s="149" t="s">
        <v>1651</v>
      </c>
      <c r="E99" s="150"/>
      <c r="F99" s="150"/>
      <c r="G99" s="150"/>
      <c r="H99" s="150"/>
      <c r="I99" s="150"/>
      <c r="J99" s="151">
        <f>J122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159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38"/>
      <c r="D109" s="38"/>
      <c r="E109" s="129" t="str">
        <f>E7</f>
        <v>Snížení energetické náročnosti Gymnázia, SOŠ a VOŠ, Nový Bydžov - DM J. Jungmanna</v>
      </c>
      <c r="F109" s="32"/>
      <c r="G109" s="32"/>
      <c r="H109" s="32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2"/>
      <c r="C110" s="32" t="s">
        <v>127</v>
      </c>
      <c r="L110" s="22"/>
    </row>
    <row r="111" s="2" customFormat="1" ht="16.5" customHeight="1">
      <c r="A111" s="38"/>
      <c r="B111" s="39"/>
      <c r="C111" s="38"/>
      <c r="D111" s="38"/>
      <c r="E111" s="129" t="s">
        <v>1300</v>
      </c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1301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E11</f>
        <v>07 - Rozvodnice RSZ1.2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F14</f>
        <v xml:space="preserve"> </v>
      </c>
      <c r="G115" s="38"/>
      <c r="H115" s="38"/>
      <c r="I115" s="32" t="s">
        <v>22</v>
      </c>
      <c r="J115" s="69" t="str">
        <f>IF(J14="","",J14)</f>
        <v>15. 10. 2025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E17</f>
        <v xml:space="preserve"> </v>
      </c>
      <c r="G117" s="38"/>
      <c r="H117" s="38"/>
      <c r="I117" s="32" t="s">
        <v>29</v>
      </c>
      <c r="J117" s="36" t="str">
        <f>E23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38"/>
      <c r="E118" s="38"/>
      <c r="F118" s="27" t="str">
        <f>IF(E20="","",E20)</f>
        <v>Vyplň údaj</v>
      </c>
      <c r="G118" s="38"/>
      <c r="H118" s="38"/>
      <c r="I118" s="32" t="s">
        <v>31</v>
      </c>
      <c r="J118" s="36" t="str">
        <f>E26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160</v>
      </c>
      <c r="D120" s="159" t="s">
        <v>58</v>
      </c>
      <c r="E120" s="159" t="s">
        <v>54</v>
      </c>
      <c r="F120" s="159" t="s">
        <v>55</v>
      </c>
      <c r="G120" s="159" t="s">
        <v>161</v>
      </c>
      <c r="H120" s="159" t="s">
        <v>162</v>
      </c>
      <c r="I120" s="159" t="s">
        <v>163</v>
      </c>
      <c r="J120" s="159" t="s">
        <v>131</v>
      </c>
      <c r="K120" s="160" t="s">
        <v>164</v>
      </c>
      <c r="L120" s="161"/>
      <c r="M120" s="86" t="s">
        <v>1</v>
      </c>
      <c r="N120" s="87" t="s">
        <v>37</v>
      </c>
      <c r="O120" s="87" t="s">
        <v>165</v>
      </c>
      <c r="P120" s="87" t="s">
        <v>166</v>
      </c>
      <c r="Q120" s="87" t="s">
        <v>167</v>
      </c>
      <c r="R120" s="87" t="s">
        <v>168</v>
      </c>
      <c r="S120" s="87" t="s">
        <v>169</v>
      </c>
      <c r="T120" s="88" t="s">
        <v>170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3" t="s">
        <v>171</v>
      </c>
      <c r="D121" s="38"/>
      <c r="E121" s="38"/>
      <c r="F121" s="38"/>
      <c r="G121" s="38"/>
      <c r="H121" s="38"/>
      <c r="I121" s="38"/>
      <c r="J121" s="162">
        <f>BK121</f>
        <v>0</v>
      </c>
      <c r="K121" s="38"/>
      <c r="L121" s="39"/>
      <c r="M121" s="89"/>
      <c r="N121" s="73"/>
      <c r="O121" s="90"/>
      <c r="P121" s="163">
        <f>P122</f>
        <v>0</v>
      </c>
      <c r="Q121" s="90"/>
      <c r="R121" s="163">
        <f>R122</f>
        <v>0</v>
      </c>
      <c r="S121" s="90"/>
      <c r="T121" s="164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72</v>
      </c>
      <c r="AU121" s="19" t="s">
        <v>133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72</v>
      </c>
      <c r="E122" s="168" t="s">
        <v>1308</v>
      </c>
      <c r="F122" s="168" t="s">
        <v>1652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SUM(P123:P162)</f>
        <v>0</v>
      </c>
      <c r="Q122" s="172"/>
      <c r="R122" s="173">
        <f>SUM(R123:R162)</f>
        <v>0</v>
      </c>
      <c r="S122" s="172"/>
      <c r="T122" s="174">
        <f>SUM(T123:T162)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81</v>
      </c>
      <c r="AT122" s="175" t="s">
        <v>72</v>
      </c>
      <c r="AU122" s="175" t="s">
        <v>73</v>
      </c>
      <c r="AY122" s="167" t="s">
        <v>174</v>
      </c>
      <c r="BK122" s="176">
        <f>SUM(BK123:BK162)</f>
        <v>0</v>
      </c>
    </row>
    <row r="123" s="2" customFormat="1" ht="24.15" customHeight="1">
      <c r="A123" s="38"/>
      <c r="B123" s="179"/>
      <c r="C123" s="180" t="s">
        <v>81</v>
      </c>
      <c r="D123" s="180" t="s">
        <v>176</v>
      </c>
      <c r="E123" s="181" t="s">
        <v>1604</v>
      </c>
      <c r="F123" s="182" t="s">
        <v>1605</v>
      </c>
      <c r="G123" s="183" t="s">
        <v>1312</v>
      </c>
      <c r="H123" s="184">
        <v>1</v>
      </c>
      <c r="I123" s="185"/>
      <c r="J123" s="186">
        <f>ROUND(I123*H123,2)</f>
        <v>0</v>
      </c>
      <c r="K123" s="182" t="s">
        <v>1</v>
      </c>
      <c r="L123" s="39"/>
      <c r="M123" s="187" t="s">
        <v>1</v>
      </c>
      <c r="N123" s="188" t="s">
        <v>38</v>
      </c>
      <c r="O123" s="77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1" t="s">
        <v>181</v>
      </c>
      <c r="AT123" s="191" t="s">
        <v>176</v>
      </c>
      <c r="AU123" s="191" t="s">
        <v>81</v>
      </c>
      <c r="AY123" s="19" t="s">
        <v>174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81</v>
      </c>
      <c r="BK123" s="192">
        <f>ROUND(I123*H123,2)</f>
        <v>0</v>
      </c>
      <c r="BL123" s="19" t="s">
        <v>181</v>
      </c>
      <c r="BM123" s="191" t="s">
        <v>83</v>
      </c>
    </row>
    <row r="124" s="2" customFormat="1">
      <c r="A124" s="38"/>
      <c r="B124" s="39"/>
      <c r="C124" s="38"/>
      <c r="D124" s="193" t="s">
        <v>183</v>
      </c>
      <c r="E124" s="38"/>
      <c r="F124" s="194" t="s">
        <v>1605</v>
      </c>
      <c r="G124" s="38"/>
      <c r="H124" s="38"/>
      <c r="I124" s="195"/>
      <c r="J124" s="38"/>
      <c r="K124" s="38"/>
      <c r="L124" s="39"/>
      <c r="M124" s="196"/>
      <c r="N124" s="197"/>
      <c r="O124" s="77"/>
      <c r="P124" s="77"/>
      <c r="Q124" s="77"/>
      <c r="R124" s="77"/>
      <c r="S124" s="77"/>
      <c r="T124" s="7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183</v>
      </c>
      <c r="AU124" s="19" t="s">
        <v>81</v>
      </c>
    </row>
    <row r="125" s="2" customFormat="1" ht="16.5" customHeight="1">
      <c r="A125" s="38"/>
      <c r="B125" s="179"/>
      <c r="C125" s="180" t="s">
        <v>83</v>
      </c>
      <c r="D125" s="180" t="s">
        <v>176</v>
      </c>
      <c r="E125" s="181" t="s">
        <v>1606</v>
      </c>
      <c r="F125" s="182" t="s">
        <v>1607</v>
      </c>
      <c r="G125" s="183" t="s">
        <v>1312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181</v>
      </c>
      <c r="AT125" s="191" t="s">
        <v>176</v>
      </c>
      <c r="AU125" s="191" t="s">
        <v>81</v>
      </c>
      <c r="AY125" s="19" t="s">
        <v>174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81</v>
      </c>
      <c r="BK125" s="192">
        <f>ROUND(I125*H125,2)</f>
        <v>0</v>
      </c>
      <c r="BL125" s="19" t="s">
        <v>181</v>
      </c>
      <c r="BM125" s="191" t="s">
        <v>181</v>
      </c>
    </row>
    <row r="126" s="2" customFormat="1">
      <c r="A126" s="38"/>
      <c r="B126" s="39"/>
      <c r="C126" s="38"/>
      <c r="D126" s="193" t="s">
        <v>183</v>
      </c>
      <c r="E126" s="38"/>
      <c r="F126" s="194" t="s">
        <v>1607</v>
      </c>
      <c r="G126" s="38"/>
      <c r="H126" s="38"/>
      <c r="I126" s="195"/>
      <c r="J126" s="38"/>
      <c r="K126" s="38"/>
      <c r="L126" s="39"/>
      <c r="M126" s="196"/>
      <c r="N126" s="197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183</v>
      </c>
      <c r="AU126" s="19" t="s">
        <v>81</v>
      </c>
    </row>
    <row r="127" s="2" customFormat="1" ht="16.5" customHeight="1">
      <c r="A127" s="38"/>
      <c r="B127" s="179"/>
      <c r="C127" s="180" t="s">
        <v>192</v>
      </c>
      <c r="D127" s="180" t="s">
        <v>176</v>
      </c>
      <c r="E127" s="181" t="s">
        <v>1608</v>
      </c>
      <c r="F127" s="182" t="s">
        <v>1609</v>
      </c>
      <c r="G127" s="183" t="s">
        <v>1312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181</v>
      </c>
      <c r="AT127" s="191" t="s">
        <v>176</v>
      </c>
      <c r="AU127" s="191" t="s">
        <v>81</v>
      </c>
      <c r="AY127" s="19" t="s">
        <v>174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81</v>
      </c>
      <c r="BK127" s="192">
        <f>ROUND(I127*H127,2)</f>
        <v>0</v>
      </c>
      <c r="BL127" s="19" t="s">
        <v>181</v>
      </c>
      <c r="BM127" s="191" t="s">
        <v>211</v>
      </c>
    </row>
    <row r="128" s="2" customFormat="1">
      <c r="A128" s="38"/>
      <c r="B128" s="39"/>
      <c r="C128" s="38"/>
      <c r="D128" s="193" t="s">
        <v>183</v>
      </c>
      <c r="E128" s="38"/>
      <c r="F128" s="194" t="s">
        <v>1609</v>
      </c>
      <c r="G128" s="38"/>
      <c r="H128" s="38"/>
      <c r="I128" s="195"/>
      <c r="J128" s="38"/>
      <c r="K128" s="38"/>
      <c r="L128" s="39"/>
      <c r="M128" s="196"/>
      <c r="N128" s="197"/>
      <c r="O128" s="77"/>
      <c r="P128" s="77"/>
      <c r="Q128" s="77"/>
      <c r="R128" s="77"/>
      <c r="S128" s="77"/>
      <c r="T128" s="7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183</v>
      </c>
      <c r="AU128" s="19" t="s">
        <v>81</v>
      </c>
    </row>
    <row r="129" s="2" customFormat="1" ht="16.5" customHeight="1">
      <c r="A129" s="38"/>
      <c r="B129" s="179"/>
      <c r="C129" s="180" t="s">
        <v>181</v>
      </c>
      <c r="D129" s="180" t="s">
        <v>176</v>
      </c>
      <c r="E129" s="181" t="s">
        <v>1639</v>
      </c>
      <c r="F129" s="182" t="s">
        <v>1640</v>
      </c>
      <c r="G129" s="183" t="s">
        <v>1312</v>
      </c>
      <c r="H129" s="184">
        <v>1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181</v>
      </c>
      <c r="AT129" s="191" t="s">
        <v>176</v>
      </c>
      <c r="AU129" s="191" t="s">
        <v>81</v>
      </c>
      <c r="AY129" s="19" t="s">
        <v>174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81</v>
      </c>
      <c r="BK129" s="192">
        <f>ROUND(I129*H129,2)</f>
        <v>0</v>
      </c>
      <c r="BL129" s="19" t="s">
        <v>181</v>
      </c>
      <c r="BM129" s="191" t="s">
        <v>230</v>
      </c>
    </row>
    <row r="130" s="2" customFormat="1">
      <c r="A130" s="38"/>
      <c r="B130" s="39"/>
      <c r="C130" s="38"/>
      <c r="D130" s="193" t="s">
        <v>183</v>
      </c>
      <c r="E130" s="38"/>
      <c r="F130" s="194" t="s">
        <v>1640</v>
      </c>
      <c r="G130" s="38"/>
      <c r="H130" s="38"/>
      <c r="I130" s="195"/>
      <c r="J130" s="38"/>
      <c r="K130" s="38"/>
      <c r="L130" s="39"/>
      <c r="M130" s="196"/>
      <c r="N130" s="197"/>
      <c r="O130" s="77"/>
      <c r="P130" s="77"/>
      <c r="Q130" s="77"/>
      <c r="R130" s="77"/>
      <c r="S130" s="77"/>
      <c r="T130" s="7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183</v>
      </c>
      <c r="AU130" s="19" t="s">
        <v>81</v>
      </c>
    </row>
    <row r="131" s="2" customFormat="1" ht="16.5" customHeight="1">
      <c r="A131" s="38"/>
      <c r="B131" s="179"/>
      <c r="C131" s="180" t="s">
        <v>206</v>
      </c>
      <c r="D131" s="180" t="s">
        <v>176</v>
      </c>
      <c r="E131" s="181" t="s">
        <v>1612</v>
      </c>
      <c r="F131" s="182" t="s">
        <v>1613</v>
      </c>
      <c r="G131" s="183" t="s">
        <v>1312</v>
      </c>
      <c r="H131" s="184">
        <v>3</v>
      </c>
      <c r="I131" s="185"/>
      <c r="J131" s="186">
        <f>ROUND(I131*H131,2)</f>
        <v>0</v>
      </c>
      <c r="K131" s="182" t="s">
        <v>1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181</v>
      </c>
      <c r="AT131" s="191" t="s">
        <v>176</v>
      </c>
      <c r="AU131" s="191" t="s">
        <v>81</v>
      </c>
      <c r="AY131" s="19" t="s">
        <v>174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81</v>
      </c>
      <c r="BK131" s="192">
        <f>ROUND(I131*H131,2)</f>
        <v>0</v>
      </c>
      <c r="BL131" s="19" t="s">
        <v>181</v>
      </c>
      <c r="BM131" s="191" t="s">
        <v>115</v>
      </c>
    </row>
    <row r="132" s="2" customFormat="1">
      <c r="A132" s="38"/>
      <c r="B132" s="39"/>
      <c r="C132" s="38"/>
      <c r="D132" s="193" t="s">
        <v>183</v>
      </c>
      <c r="E132" s="38"/>
      <c r="F132" s="194" t="s">
        <v>1613</v>
      </c>
      <c r="G132" s="38"/>
      <c r="H132" s="38"/>
      <c r="I132" s="195"/>
      <c r="J132" s="38"/>
      <c r="K132" s="38"/>
      <c r="L132" s="39"/>
      <c r="M132" s="196"/>
      <c r="N132" s="197"/>
      <c r="O132" s="77"/>
      <c r="P132" s="77"/>
      <c r="Q132" s="77"/>
      <c r="R132" s="77"/>
      <c r="S132" s="77"/>
      <c r="T132" s="7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9" t="s">
        <v>183</v>
      </c>
      <c r="AU132" s="19" t="s">
        <v>81</v>
      </c>
    </row>
    <row r="133" s="2" customFormat="1" ht="24.15" customHeight="1">
      <c r="A133" s="38"/>
      <c r="B133" s="179"/>
      <c r="C133" s="180" t="s">
        <v>211</v>
      </c>
      <c r="D133" s="180" t="s">
        <v>176</v>
      </c>
      <c r="E133" s="181" t="s">
        <v>1564</v>
      </c>
      <c r="F133" s="182" t="s">
        <v>1565</v>
      </c>
      <c r="G133" s="183" t="s">
        <v>1312</v>
      </c>
      <c r="H133" s="184">
        <v>1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181</v>
      </c>
      <c r="AT133" s="191" t="s">
        <v>176</v>
      </c>
      <c r="AU133" s="191" t="s">
        <v>81</v>
      </c>
      <c r="AY133" s="19" t="s">
        <v>174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81</v>
      </c>
      <c r="BK133" s="192">
        <f>ROUND(I133*H133,2)</f>
        <v>0</v>
      </c>
      <c r="BL133" s="19" t="s">
        <v>181</v>
      </c>
      <c r="BM133" s="191" t="s">
        <v>8</v>
      </c>
    </row>
    <row r="134" s="2" customFormat="1">
      <c r="A134" s="38"/>
      <c r="B134" s="39"/>
      <c r="C134" s="38"/>
      <c r="D134" s="193" t="s">
        <v>183</v>
      </c>
      <c r="E134" s="38"/>
      <c r="F134" s="194" t="s">
        <v>1565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183</v>
      </c>
      <c r="AU134" s="19" t="s">
        <v>81</v>
      </c>
    </row>
    <row r="135" s="2" customFormat="1" ht="16.5" customHeight="1">
      <c r="A135" s="38"/>
      <c r="B135" s="179"/>
      <c r="C135" s="180" t="s">
        <v>225</v>
      </c>
      <c r="D135" s="180" t="s">
        <v>176</v>
      </c>
      <c r="E135" s="181" t="s">
        <v>1614</v>
      </c>
      <c r="F135" s="182" t="s">
        <v>1615</v>
      </c>
      <c r="G135" s="183" t="s">
        <v>1312</v>
      </c>
      <c r="H135" s="184">
        <v>1</v>
      </c>
      <c r="I135" s="185"/>
      <c r="J135" s="186">
        <f>ROUND(I135*H135,2)</f>
        <v>0</v>
      </c>
      <c r="K135" s="182" t="s">
        <v>1</v>
      </c>
      <c r="L135" s="39"/>
      <c r="M135" s="187" t="s">
        <v>1</v>
      </c>
      <c r="N135" s="188" t="s">
        <v>38</v>
      </c>
      <c r="O135" s="77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1" t="s">
        <v>181</v>
      </c>
      <c r="AT135" s="191" t="s">
        <v>176</v>
      </c>
      <c r="AU135" s="191" t="s">
        <v>81</v>
      </c>
      <c r="AY135" s="19" t="s">
        <v>174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81</v>
      </c>
      <c r="BK135" s="192">
        <f>ROUND(I135*H135,2)</f>
        <v>0</v>
      </c>
      <c r="BL135" s="19" t="s">
        <v>181</v>
      </c>
      <c r="BM135" s="191" t="s">
        <v>265</v>
      </c>
    </row>
    <row r="136" s="2" customFormat="1">
      <c r="A136" s="38"/>
      <c r="B136" s="39"/>
      <c r="C136" s="38"/>
      <c r="D136" s="193" t="s">
        <v>183</v>
      </c>
      <c r="E136" s="38"/>
      <c r="F136" s="194" t="s">
        <v>1615</v>
      </c>
      <c r="G136" s="38"/>
      <c r="H136" s="38"/>
      <c r="I136" s="195"/>
      <c r="J136" s="38"/>
      <c r="K136" s="38"/>
      <c r="L136" s="39"/>
      <c r="M136" s="196"/>
      <c r="N136" s="197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183</v>
      </c>
      <c r="AU136" s="19" t="s">
        <v>81</v>
      </c>
    </row>
    <row r="137" s="2" customFormat="1" ht="21.75" customHeight="1">
      <c r="A137" s="38"/>
      <c r="B137" s="179"/>
      <c r="C137" s="180" t="s">
        <v>230</v>
      </c>
      <c r="D137" s="180" t="s">
        <v>176</v>
      </c>
      <c r="E137" s="181" t="s">
        <v>1616</v>
      </c>
      <c r="F137" s="182" t="s">
        <v>1617</v>
      </c>
      <c r="G137" s="183" t="s">
        <v>1312</v>
      </c>
      <c r="H137" s="184">
        <v>9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181</v>
      </c>
      <c r="AT137" s="191" t="s">
        <v>176</v>
      </c>
      <c r="AU137" s="191" t="s">
        <v>81</v>
      </c>
      <c r="AY137" s="19" t="s">
        <v>174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81</v>
      </c>
      <c r="BK137" s="192">
        <f>ROUND(I137*H137,2)</f>
        <v>0</v>
      </c>
      <c r="BL137" s="19" t="s">
        <v>181</v>
      </c>
      <c r="BM137" s="191" t="s">
        <v>278</v>
      </c>
    </row>
    <row r="138" s="2" customFormat="1">
      <c r="A138" s="38"/>
      <c r="B138" s="39"/>
      <c r="C138" s="38"/>
      <c r="D138" s="193" t="s">
        <v>183</v>
      </c>
      <c r="E138" s="38"/>
      <c r="F138" s="194" t="s">
        <v>1617</v>
      </c>
      <c r="G138" s="38"/>
      <c r="H138" s="38"/>
      <c r="I138" s="195"/>
      <c r="J138" s="38"/>
      <c r="K138" s="38"/>
      <c r="L138" s="39"/>
      <c r="M138" s="196"/>
      <c r="N138" s="197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183</v>
      </c>
      <c r="AU138" s="19" t="s">
        <v>81</v>
      </c>
    </row>
    <row r="139" s="2" customFormat="1" ht="21.75" customHeight="1">
      <c r="A139" s="38"/>
      <c r="B139" s="179"/>
      <c r="C139" s="180" t="s">
        <v>238</v>
      </c>
      <c r="D139" s="180" t="s">
        <v>176</v>
      </c>
      <c r="E139" s="181" t="s">
        <v>1618</v>
      </c>
      <c r="F139" s="182" t="s">
        <v>1619</v>
      </c>
      <c r="G139" s="183" t="s">
        <v>1312</v>
      </c>
      <c r="H139" s="184">
        <v>6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181</v>
      </c>
      <c r="AT139" s="191" t="s">
        <v>176</v>
      </c>
      <c r="AU139" s="191" t="s">
        <v>81</v>
      </c>
      <c r="AY139" s="19" t="s">
        <v>174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181</v>
      </c>
      <c r="BM139" s="191" t="s">
        <v>288</v>
      </c>
    </row>
    <row r="140" s="2" customFormat="1">
      <c r="A140" s="38"/>
      <c r="B140" s="39"/>
      <c r="C140" s="38"/>
      <c r="D140" s="193" t="s">
        <v>183</v>
      </c>
      <c r="E140" s="38"/>
      <c r="F140" s="194" t="s">
        <v>1619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183</v>
      </c>
      <c r="AU140" s="19" t="s">
        <v>81</v>
      </c>
    </row>
    <row r="141" s="2" customFormat="1" ht="16.5" customHeight="1">
      <c r="A141" s="38"/>
      <c r="B141" s="179"/>
      <c r="C141" s="180" t="s">
        <v>115</v>
      </c>
      <c r="D141" s="180" t="s">
        <v>176</v>
      </c>
      <c r="E141" s="181" t="s">
        <v>1570</v>
      </c>
      <c r="F141" s="182" t="s">
        <v>1571</v>
      </c>
      <c r="G141" s="183" t="s">
        <v>1312</v>
      </c>
      <c r="H141" s="184">
        <v>1</v>
      </c>
      <c r="I141" s="185"/>
      <c r="J141" s="186">
        <f>ROUND(I141*H141,2)</f>
        <v>0</v>
      </c>
      <c r="K141" s="182" t="s">
        <v>1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181</v>
      </c>
      <c r="AT141" s="191" t="s">
        <v>176</v>
      </c>
      <c r="AU141" s="191" t="s">
        <v>81</v>
      </c>
      <c r="AY141" s="19" t="s">
        <v>174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81</v>
      </c>
      <c r="BK141" s="192">
        <f>ROUND(I141*H141,2)</f>
        <v>0</v>
      </c>
      <c r="BL141" s="19" t="s">
        <v>181</v>
      </c>
      <c r="BM141" s="191" t="s">
        <v>299</v>
      </c>
    </row>
    <row r="142" s="2" customFormat="1">
      <c r="A142" s="38"/>
      <c r="B142" s="39"/>
      <c r="C142" s="38"/>
      <c r="D142" s="193" t="s">
        <v>183</v>
      </c>
      <c r="E142" s="38"/>
      <c r="F142" s="194" t="s">
        <v>1571</v>
      </c>
      <c r="G142" s="38"/>
      <c r="H142" s="38"/>
      <c r="I142" s="195"/>
      <c r="J142" s="38"/>
      <c r="K142" s="38"/>
      <c r="L142" s="39"/>
      <c r="M142" s="196"/>
      <c r="N142" s="197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183</v>
      </c>
      <c r="AU142" s="19" t="s">
        <v>81</v>
      </c>
    </row>
    <row r="143" s="2" customFormat="1" ht="16.5" customHeight="1">
      <c r="A143" s="38"/>
      <c r="B143" s="179"/>
      <c r="C143" s="180" t="s">
        <v>118</v>
      </c>
      <c r="D143" s="180" t="s">
        <v>176</v>
      </c>
      <c r="E143" s="181" t="s">
        <v>1572</v>
      </c>
      <c r="F143" s="182" t="s">
        <v>1573</v>
      </c>
      <c r="G143" s="183" t="s">
        <v>1312</v>
      </c>
      <c r="H143" s="184">
        <v>4</v>
      </c>
      <c r="I143" s="185"/>
      <c r="J143" s="186">
        <f>ROUND(I143*H143,2)</f>
        <v>0</v>
      </c>
      <c r="K143" s="182" t="s">
        <v>1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181</v>
      </c>
      <c r="AT143" s="191" t="s">
        <v>176</v>
      </c>
      <c r="AU143" s="191" t="s">
        <v>81</v>
      </c>
      <c r="AY143" s="19" t="s">
        <v>174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81</v>
      </c>
      <c r="BK143" s="192">
        <f>ROUND(I143*H143,2)</f>
        <v>0</v>
      </c>
      <c r="BL143" s="19" t="s">
        <v>181</v>
      </c>
      <c r="BM143" s="191" t="s">
        <v>309</v>
      </c>
    </row>
    <row r="144" s="2" customFormat="1">
      <c r="A144" s="38"/>
      <c r="B144" s="39"/>
      <c r="C144" s="38"/>
      <c r="D144" s="193" t="s">
        <v>183</v>
      </c>
      <c r="E144" s="38"/>
      <c r="F144" s="194" t="s">
        <v>1573</v>
      </c>
      <c r="G144" s="38"/>
      <c r="H144" s="38"/>
      <c r="I144" s="195"/>
      <c r="J144" s="38"/>
      <c r="K144" s="38"/>
      <c r="L144" s="39"/>
      <c r="M144" s="196"/>
      <c r="N144" s="197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183</v>
      </c>
      <c r="AU144" s="19" t="s">
        <v>81</v>
      </c>
    </row>
    <row r="145" s="2" customFormat="1" ht="16.5" customHeight="1">
      <c r="A145" s="38"/>
      <c r="B145" s="179"/>
      <c r="C145" s="180" t="s">
        <v>8</v>
      </c>
      <c r="D145" s="180" t="s">
        <v>176</v>
      </c>
      <c r="E145" s="181" t="s">
        <v>1628</v>
      </c>
      <c r="F145" s="182" t="s">
        <v>1629</v>
      </c>
      <c r="G145" s="183" t="s">
        <v>1312</v>
      </c>
      <c r="H145" s="184">
        <v>3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181</v>
      </c>
      <c r="AT145" s="191" t="s">
        <v>176</v>
      </c>
      <c r="AU145" s="191" t="s">
        <v>81</v>
      </c>
      <c r="AY145" s="19" t="s">
        <v>174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81</v>
      </c>
      <c r="BK145" s="192">
        <f>ROUND(I145*H145,2)</f>
        <v>0</v>
      </c>
      <c r="BL145" s="19" t="s">
        <v>181</v>
      </c>
      <c r="BM145" s="191" t="s">
        <v>323</v>
      </c>
    </row>
    <row r="146" s="2" customFormat="1">
      <c r="A146" s="38"/>
      <c r="B146" s="39"/>
      <c r="C146" s="38"/>
      <c r="D146" s="193" t="s">
        <v>183</v>
      </c>
      <c r="E146" s="38"/>
      <c r="F146" s="194" t="s">
        <v>1629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183</v>
      </c>
      <c r="AU146" s="19" t="s">
        <v>81</v>
      </c>
    </row>
    <row r="147" s="2" customFormat="1" ht="16.5" customHeight="1">
      <c r="A147" s="38"/>
      <c r="B147" s="179"/>
      <c r="C147" s="180" t="s">
        <v>260</v>
      </c>
      <c r="D147" s="180" t="s">
        <v>176</v>
      </c>
      <c r="E147" s="181" t="s">
        <v>1630</v>
      </c>
      <c r="F147" s="182" t="s">
        <v>1587</v>
      </c>
      <c r="G147" s="183" t="s">
        <v>513</v>
      </c>
      <c r="H147" s="184">
        <v>2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181</v>
      </c>
      <c r="AT147" s="191" t="s">
        <v>176</v>
      </c>
      <c r="AU147" s="191" t="s">
        <v>81</v>
      </c>
      <c r="AY147" s="19" t="s">
        <v>174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181</v>
      </c>
      <c r="BM147" s="191" t="s">
        <v>334</v>
      </c>
    </row>
    <row r="148" s="2" customFormat="1">
      <c r="A148" s="38"/>
      <c r="B148" s="39"/>
      <c r="C148" s="38"/>
      <c r="D148" s="193" t="s">
        <v>183</v>
      </c>
      <c r="E148" s="38"/>
      <c r="F148" s="194" t="s">
        <v>1587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183</v>
      </c>
      <c r="AU148" s="19" t="s">
        <v>81</v>
      </c>
    </row>
    <row r="149" s="2" customFormat="1" ht="16.5" customHeight="1">
      <c r="A149" s="38"/>
      <c r="B149" s="179"/>
      <c r="C149" s="180" t="s">
        <v>265</v>
      </c>
      <c r="D149" s="180" t="s">
        <v>176</v>
      </c>
      <c r="E149" s="181" t="s">
        <v>1631</v>
      </c>
      <c r="F149" s="182" t="s">
        <v>1589</v>
      </c>
      <c r="G149" s="183" t="s">
        <v>513</v>
      </c>
      <c r="H149" s="184">
        <v>2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38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181</v>
      </c>
      <c r="AT149" s="191" t="s">
        <v>176</v>
      </c>
      <c r="AU149" s="191" t="s">
        <v>81</v>
      </c>
      <c r="AY149" s="19" t="s">
        <v>174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181</v>
      </c>
      <c r="BM149" s="191" t="s">
        <v>353</v>
      </c>
    </row>
    <row r="150" s="2" customFormat="1">
      <c r="A150" s="38"/>
      <c r="B150" s="39"/>
      <c r="C150" s="38"/>
      <c r="D150" s="193" t="s">
        <v>183</v>
      </c>
      <c r="E150" s="38"/>
      <c r="F150" s="194" t="s">
        <v>1589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183</v>
      </c>
      <c r="AU150" s="19" t="s">
        <v>81</v>
      </c>
    </row>
    <row r="151" s="2" customFormat="1" ht="16.5" customHeight="1">
      <c r="A151" s="38"/>
      <c r="B151" s="179"/>
      <c r="C151" s="180" t="s">
        <v>272</v>
      </c>
      <c r="D151" s="180" t="s">
        <v>176</v>
      </c>
      <c r="E151" s="181" t="s">
        <v>1632</v>
      </c>
      <c r="F151" s="182" t="s">
        <v>1591</v>
      </c>
      <c r="G151" s="183" t="s">
        <v>513</v>
      </c>
      <c r="H151" s="184">
        <v>1</v>
      </c>
      <c r="I151" s="185"/>
      <c r="J151" s="186">
        <f>ROUND(I151*H151,2)</f>
        <v>0</v>
      </c>
      <c r="K151" s="182" t="s">
        <v>1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181</v>
      </c>
      <c r="AT151" s="191" t="s">
        <v>176</v>
      </c>
      <c r="AU151" s="191" t="s">
        <v>81</v>
      </c>
      <c r="AY151" s="19" t="s">
        <v>174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81</v>
      </c>
      <c r="BK151" s="192">
        <f>ROUND(I151*H151,2)</f>
        <v>0</v>
      </c>
      <c r="BL151" s="19" t="s">
        <v>181</v>
      </c>
      <c r="BM151" s="191" t="s">
        <v>367</v>
      </c>
    </row>
    <row r="152" s="2" customFormat="1">
      <c r="A152" s="38"/>
      <c r="B152" s="39"/>
      <c r="C152" s="38"/>
      <c r="D152" s="193" t="s">
        <v>183</v>
      </c>
      <c r="E152" s="38"/>
      <c r="F152" s="194" t="s">
        <v>1591</v>
      </c>
      <c r="G152" s="38"/>
      <c r="H152" s="38"/>
      <c r="I152" s="195"/>
      <c r="J152" s="38"/>
      <c r="K152" s="38"/>
      <c r="L152" s="39"/>
      <c r="M152" s="196"/>
      <c r="N152" s="197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183</v>
      </c>
      <c r="AU152" s="19" t="s">
        <v>81</v>
      </c>
    </row>
    <row r="153" s="2" customFormat="1" ht="16.5" customHeight="1">
      <c r="A153" s="38"/>
      <c r="B153" s="179"/>
      <c r="C153" s="180" t="s">
        <v>278</v>
      </c>
      <c r="D153" s="180" t="s">
        <v>176</v>
      </c>
      <c r="E153" s="181" t="s">
        <v>1633</v>
      </c>
      <c r="F153" s="182" t="s">
        <v>1593</v>
      </c>
      <c r="G153" s="183" t="s">
        <v>513</v>
      </c>
      <c r="H153" s="184">
        <v>1</v>
      </c>
      <c r="I153" s="185"/>
      <c r="J153" s="186">
        <f>ROUND(I153*H153,2)</f>
        <v>0</v>
      </c>
      <c r="K153" s="182" t="s">
        <v>1</v>
      </c>
      <c r="L153" s="39"/>
      <c r="M153" s="187" t="s">
        <v>1</v>
      </c>
      <c r="N153" s="188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181</v>
      </c>
      <c r="AT153" s="191" t="s">
        <v>176</v>
      </c>
      <c r="AU153" s="191" t="s">
        <v>81</v>
      </c>
      <c r="AY153" s="19" t="s">
        <v>174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81</v>
      </c>
      <c r="BK153" s="192">
        <f>ROUND(I153*H153,2)</f>
        <v>0</v>
      </c>
      <c r="BL153" s="19" t="s">
        <v>181</v>
      </c>
      <c r="BM153" s="191" t="s">
        <v>382</v>
      </c>
    </row>
    <row r="154" s="2" customFormat="1">
      <c r="A154" s="38"/>
      <c r="B154" s="39"/>
      <c r="C154" s="38"/>
      <c r="D154" s="193" t="s">
        <v>183</v>
      </c>
      <c r="E154" s="38"/>
      <c r="F154" s="194" t="s">
        <v>1593</v>
      </c>
      <c r="G154" s="38"/>
      <c r="H154" s="38"/>
      <c r="I154" s="195"/>
      <c r="J154" s="38"/>
      <c r="K154" s="38"/>
      <c r="L154" s="39"/>
      <c r="M154" s="196"/>
      <c r="N154" s="197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183</v>
      </c>
      <c r="AU154" s="19" t="s">
        <v>81</v>
      </c>
    </row>
    <row r="155" s="2" customFormat="1" ht="16.5" customHeight="1">
      <c r="A155" s="38"/>
      <c r="B155" s="179"/>
      <c r="C155" s="180" t="s">
        <v>283</v>
      </c>
      <c r="D155" s="180" t="s">
        <v>176</v>
      </c>
      <c r="E155" s="181" t="s">
        <v>1634</v>
      </c>
      <c r="F155" s="182" t="s">
        <v>1595</v>
      </c>
      <c r="G155" s="183" t="s">
        <v>513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181</v>
      </c>
      <c r="AT155" s="191" t="s">
        <v>176</v>
      </c>
      <c r="AU155" s="191" t="s">
        <v>81</v>
      </c>
      <c r="AY155" s="19" t="s">
        <v>174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181</v>
      </c>
      <c r="BM155" s="191" t="s">
        <v>392</v>
      </c>
    </row>
    <row r="156" s="2" customFormat="1">
      <c r="A156" s="38"/>
      <c r="B156" s="39"/>
      <c r="C156" s="38"/>
      <c r="D156" s="193" t="s">
        <v>183</v>
      </c>
      <c r="E156" s="38"/>
      <c r="F156" s="194" t="s">
        <v>1595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183</v>
      </c>
      <c r="AU156" s="19" t="s">
        <v>81</v>
      </c>
    </row>
    <row r="157" s="2" customFormat="1" ht="16.5" customHeight="1">
      <c r="A157" s="38"/>
      <c r="B157" s="179"/>
      <c r="C157" s="180" t="s">
        <v>288</v>
      </c>
      <c r="D157" s="180" t="s">
        <v>176</v>
      </c>
      <c r="E157" s="181" t="s">
        <v>1596</v>
      </c>
      <c r="F157" s="182" t="s">
        <v>1440</v>
      </c>
      <c r="G157" s="183" t="s">
        <v>749</v>
      </c>
      <c r="H157" s="232"/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181</v>
      </c>
      <c r="AT157" s="191" t="s">
        <v>176</v>
      </c>
      <c r="AU157" s="191" t="s">
        <v>81</v>
      </c>
      <c r="AY157" s="19" t="s">
        <v>174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81</v>
      </c>
      <c r="BK157" s="192">
        <f>ROUND(I157*H157,2)</f>
        <v>0</v>
      </c>
      <c r="BL157" s="19" t="s">
        <v>181</v>
      </c>
      <c r="BM157" s="191" t="s">
        <v>402</v>
      </c>
    </row>
    <row r="158" s="2" customFormat="1">
      <c r="A158" s="38"/>
      <c r="B158" s="39"/>
      <c r="C158" s="38"/>
      <c r="D158" s="193" t="s">
        <v>183</v>
      </c>
      <c r="E158" s="38"/>
      <c r="F158" s="194" t="s">
        <v>1440</v>
      </c>
      <c r="G158" s="38"/>
      <c r="H158" s="38"/>
      <c r="I158" s="195"/>
      <c r="J158" s="38"/>
      <c r="K158" s="38"/>
      <c r="L158" s="39"/>
      <c r="M158" s="196"/>
      <c r="N158" s="197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183</v>
      </c>
      <c r="AU158" s="19" t="s">
        <v>81</v>
      </c>
    </row>
    <row r="159" s="2" customFormat="1" ht="16.5" customHeight="1">
      <c r="A159" s="38"/>
      <c r="B159" s="179"/>
      <c r="C159" s="180" t="s">
        <v>294</v>
      </c>
      <c r="D159" s="180" t="s">
        <v>176</v>
      </c>
      <c r="E159" s="181" t="s">
        <v>1519</v>
      </c>
      <c r="F159" s="182" t="s">
        <v>1442</v>
      </c>
      <c r="G159" s="183" t="s">
        <v>749</v>
      </c>
      <c r="H159" s="232"/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181</v>
      </c>
      <c r="AT159" s="191" t="s">
        <v>176</v>
      </c>
      <c r="AU159" s="191" t="s">
        <v>81</v>
      </c>
      <c r="AY159" s="19" t="s">
        <v>174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81</v>
      </c>
      <c r="BK159" s="192">
        <f>ROUND(I159*H159,2)</f>
        <v>0</v>
      </c>
      <c r="BL159" s="19" t="s">
        <v>181</v>
      </c>
      <c r="BM159" s="191" t="s">
        <v>418</v>
      </c>
    </row>
    <row r="160" s="2" customFormat="1">
      <c r="A160" s="38"/>
      <c r="B160" s="39"/>
      <c r="C160" s="38"/>
      <c r="D160" s="193" t="s">
        <v>183</v>
      </c>
      <c r="E160" s="38"/>
      <c r="F160" s="194" t="s">
        <v>1442</v>
      </c>
      <c r="G160" s="38"/>
      <c r="H160" s="38"/>
      <c r="I160" s="195"/>
      <c r="J160" s="38"/>
      <c r="K160" s="38"/>
      <c r="L160" s="39"/>
      <c r="M160" s="196"/>
      <c r="N160" s="197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183</v>
      </c>
      <c r="AU160" s="19" t="s">
        <v>81</v>
      </c>
    </row>
    <row r="161" s="2" customFormat="1" ht="16.5" customHeight="1">
      <c r="A161" s="38"/>
      <c r="B161" s="179"/>
      <c r="C161" s="180" t="s">
        <v>299</v>
      </c>
      <c r="D161" s="180" t="s">
        <v>176</v>
      </c>
      <c r="E161" s="181" t="s">
        <v>1598</v>
      </c>
      <c r="F161" s="182" t="s">
        <v>1599</v>
      </c>
      <c r="G161" s="183" t="s">
        <v>513</v>
      </c>
      <c r="H161" s="184">
        <v>1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181</v>
      </c>
      <c r="AT161" s="191" t="s">
        <v>176</v>
      </c>
      <c r="AU161" s="191" t="s">
        <v>81</v>
      </c>
      <c r="AY161" s="19" t="s">
        <v>174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181</v>
      </c>
      <c r="BM161" s="191" t="s">
        <v>1653</v>
      </c>
    </row>
    <row r="162" s="2" customFormat="1">
      <c r="A162" s="38"/>
      <c r="B162" s="39"/>
      <c r="C162" s="38"/>
      <c r="D162" s="193" t="s">
        <v>183</v>
      </c>
      <c r="E162" s="38"/>
      <c r="F162" s="194" t="s">
        <v>1599</v>
      </c>
      <c r="G162" s="38"/>
      <c r="H162" s="38"/>
      <c r="I162" s="195"/>
      <c r="J162" s="38"/>
      <c r="K162" s="38"/>
      <c r="L162" s="39"/>
      <c r="M162" s="241"/>
      <c r="N162" s="242"/>
      <c r="O162" s="243"/>
      <c r="P162" s="243"/>
      <c r="Q162" s="243"/>
      <c r="R162" s="243"/>
      <c r="S162" s="243"/>
      <c r="T162" s="244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183</v>
      </c>
      <c r="AU162" s="19" t="s">
        <v>81</v>
      </c>
    </row>
    <row r="163" s="2" customFormat="1" ht="6.96" customHeight="1">
      <c r="A163" s="38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39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autoFilter ref="C120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2025-10-16T06:03:08Z</dcterms:created>
  <dcterms:modified xsi:type="dcterms:W3CDTF">2025-10-16T06:03:34Z</dcterms:modified>
</cp:coreProperties>
</file>