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AR a ST část - CU 2025-2" sheetId="2" r:id="rId2"/>
    <sheet name="2 - VZT - CU 2025-2" sheetId="3" r:id="rId3"/>
    <sheet name="3 - Elektroinstalace - CU..." sheetId="4" r:id="rId4"/>
    <sheet name="4 - Hromosvod - CU 2025-2" sheetId="5" r:id="rId5"/>
    <sheet name="5 - Vedlejší náklady - CU..." sheetId="6" r:id="rId6"/>
    <sheet name="Seznam figur" sheetId="7" r:id="rId7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'1 - AR a ST část - CU 2025-2'!$C$142:$K$1227</definedName>
    <definedName name="_xlnm.Print_Area" localSheetId="1">'1 - AR a ST část - CU 2025-2'!$C$4:$J$76,'1 - AR a ST část - CU 2025-2'!$C$82:$J$124,'1 - AR a ST část - CU 2025-2'!$C$130:$K$1227</definedName>
    <definedName name="_xlnm.Print_Titles" localSheetId="1">'1 - AR a ST část - CU 2025-2'!$142:$142</definedName>
    <definedName name="_xlnm._FilterDatabase" localSheetId="2" hidden="1">'2 - VZT - CU 2025-2'!$C$119:$K$160</definedName>
    <definedName name="_xlnm.Print_Area" localSheetId="2">'2 - VZT - CU 2025-2'!$C$4:$J$76,'2 - VZT - CU 2025-2'!$C$82:$J$101,'2 - VZT - CU 2025-2'!$C$107:$K$160</definedName>
    <definedName name="_xlnm.Print_Titles" localSheetId="2">'2 - VZT - CU 2025-2'!$119:$119</definedName>
    <definedName name="_xlnm._FilterDatabase" localSheetId="3" hidden="1">'3 - Elektroinstalace - CU...'!$C$134:$K$216</definedName>
    <definedName name="_xlnm.Print_Area" localSheetId="3">'3 - Elektroinstalace - CU...'!$C$4:$J$76,'3 - Elektroinstalace - CU...'!$C$82:$J$116,'3 - Elektroinstalace - CU...'!$C$122:$K$216</definedName>
    <definedName name="_xlnm.Print_Titles" localSheetId="3">'3 - Elektroinstalace - CU...'!$134:$134</definedName>
    <definedName name="_xlnm._FilterDatabase" localSheetId="4" hidden="1">'4 - Hromosvod - CU 2025-2'!$C$125:$K$183</definedName>
    <definedName name="_xlnm.Print_Area" localSheetId="4">'4 - Hromosvod - CU 2025-2'!$C$4:$J$76,'4 - Hromosvod - CU 2025-2'!$C$82:$J$107,'4 - Hromosvod - CU 2025-2'!$C$113:$K$183</definedName>
    <definedName name="_xlnm.Print_Titles" localSheetId="4">'4 - Hromosvod - CU 2025-2'!$125:$125</definedName>
    <definedName name="_xlnm._FilterDatabase" localSheetId="5" hidden="1">'5 - Vedlejší náklady - CU...'!$C$125:$K$145</definedName>
    <definedName name="_xlnm.Print_Area" localSheetId="5">'5 - Vedlejší náklady - CU...'!$C$4:$J$76,'5 - Vedlejší náklady - CU...'!$C$82:$J$107,'5 - Vedlejší náklady - CU...'!$C$113:$K$145</definedName>
    <definedName name="_xlnm.Print_Titles" localSheetId="5">'5 - Vedlejší náklady - CU...'!$125:$125</definedName>
    <definedName name="_xlnm.Print_Area" localSheetId="6">'Seznam figur'!$C$4:$G$591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99"/>
  <c i="6" r="J35"/>
  <c i="1" r="AX99"/>
  <c i="6" r="BI145"/>
  <c r="BH145"/>
  <c r="BG145"/>
  <c r="BF145"/>
  <c r="T145"/>
  <c r="T144"/>
  <c r="R145"/>
  <c r="R144"/>
  <c r="P145"/>
  <c r="P144"/>
  <c r="BI143"/>
  <c r="BH143"/>
  <c r="BG143"/>
  <c r="BF143"/>
  <c r="T143"/>
  <c r="T142"/>
  <c r="R143"/>
  <c r="R142"/>
  <c r="P143"/>
  <c r="P142"/>
  <c r="BI141"/>
  <c r="BH141"/>
  <c r="BG141"/>
  <c r="BF141"/>
  <c r="T141"/>
  <c r="T140"/>
  <c r="R141"/>
  <c r="R140"/>
  <c r="P141"/>
  <c r="P140"/>
  <c r="BI139"/>
  <c r="BH139"/>
  <c r="BG139"/>
  <c r="BF139"/>
  <c r="T139"/>
  <c r="T138"/>
  <c r="R139"/>
  <c r="R138"/>
  <c r="P139"/>
  <c r="P138"/>
  <c r="BI137"/>
  <c r="BH137"/>
  <c r="BG137"/>
  <c r="BF137"/>
  <c r="T137"/>
  <c r="T136"/>
  <c r="R137"/>
  <c r="R136"/>
  <c r="P137"/>
  <c r="P136"/>
  <c r="BI135"/>
  <c r="BH135"/>
  <c r="BG135"/>
  <c r="BF135"/>
  <c r="T135"/>
  <c r="T134"/>
  <c r="R135"/>
  <c r="R134"/>
  <c r="P135"/>
  <c r="P134"/>
  <c r="BI133"/>
  <c r="BH133"/>
  <c r="BG133"/>
  <c r="BF133"/>
  <c r="T133"/>
  <c r="T132"/>
  <c r="R133"/>
  <c r="R132"/>
  <c r="P133"/>
  <c r="P132"/>
  <c r="BI131"/>
  <c r="BH131"/>
  <c r="BG131"/>
  <c r="BF131"/>
  <c r="T131"/>
  <c r="T130"/>
  <c r="R131"/>
  <c r="R130"/>
  <c r="P131"/>
  <c r="P130"/>
  <c r="BI129"/>
  <c r="BH129"/>
  <c r="BG129"/>
  <c r="BF129"/>
  <c r="T129"/>
  <c r="T128"/>
  <c r="T127"/>
  <c r="T126"/>
  <c r="R129"/>
  <c r="R128"/>
  <c r="R127"/>
  <c r="R126"/>
  <c r="P129"/>
  <c r="P128"/>
  <c r="P127"/>
  <c r="P126"/>
  <c i="1" r="AU99"/>
  <c i="6" r="J123"/>
  <c r="J122"/>
  <c r="F122"/>
  <c r="F120"/>
  <c r="E118"/>
  <c r="J92"/>
  <c r="J91"/>
  <c r="F91"/>
  <c r="F89"/>
  <c r="E87"/>
  <c r="J18"/>
  <c r="E18"/>
  <c r="F92"/>
  <c r="J17"/>
  <c r="J12"/>
  <c r="J120"/>
  <c r="E7"/>
  <c r="E116"/>
  <c i="5" r="J37"/>
  <c r="J36"/>
  <c i="1" r="AY98"/>
  <c i="5" r="J35"/>
  <c i="1" r="AX98"/>
  <c i="5"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T179"/>
  <c r="R180"/>
  <c r="R179"/>
  <c r="P180"/>
  <c r="P179"/>
  <c r="BI178"/>
  <c r="BH178"/>
  <c r="BG178"/>
  <c r="BF178"/>
  <c r="T178"/>
  <c r="T177"/>
  <c r="R178"/>
  <c r="R177"/>
  <c r="P178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T152"/>
  <c r="R153"/>
  <c r="R152"/>
  <c r="P153"/>
  <c r="P152"/>
  <c r="BI151"/>
  <c r="BH151"/>
  <c r="BG151"/>
  <c r="BF151"/>
  <c r="T151"/>
  <c r="T150"/>
  <c r="R151"/>
  <c r="R150"/>
  <c r="P151"/>
  <c r="P150"/>
  <c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89"/>
  <c r="E87"/>
  <c r="J24"/>
  <c r="E24"/>
  <c r="J92"/>
  <c r="J23"/>
  <c r="J21"/>
  <c r="E21"/>
  <c r="J91"/>
  <c r="J20"/>
  <c r="J18"/>
  <c r="E18"/>
  <c r="F123"/>
  <c r="J17"/>
  <c r="J15"/>
  <c r="E15"/>
  <c r="F122"/>
  <c r="J14"/>
  <c r="J12"/>
  <c r="J120"/>
  <c r="E7"/>
  <c r="E116"/>
  <c i="4" r="J37"/>
  <c r="J36"/>
  <c i="1" r="AY97"/>
  <c i="4" r="J35"/>
  <c i="1" r="AX97"/>
  <c i="4"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T211"/>
  <c r="R212"/>
  <c r="R211"/>
  <c r="P212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T176"/>
  <c r="R177"/>
  <c r="R176"/>
  <c r="P177"/>
  <c r="P176"/>
  <c r="BI175"/>
  <c r="BH175"/>
  <c r="BG175"/>
  <c r="BF175"/>
  <c r="T175"/>
  <c r="T174"/>
  <c r="R175"/>
  <c r="R174"/>
  <c r="P175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T141"/>
  <c r="R142"/>
  <c r="R141"/>
  <c r="P142"/>
  <c r="P141"/>
  <c r="BI140"/>
  <c r="BH140"/>
  <c r="BG140"/>
  <c r="BF140"/>
  <c r="T140"/>
  <c r="T139"/>
  <c r="R140"/>
  <c r="R139"/>
  <c r="P140"/>
  <c r="P139"/>
  <c r="BI138"/>
  <c r="BH138"/>
  <c r="BG138"/>
  <c r="BF138"/>
  <c r="T138"/>
  <c r="T137"/>
  <c r="R138"/>
  <c r="R137"/>
  <c r="P138"/>
  <c r="P137"/>
  <c r="F129"/>
  <c r="E127"/>
  <c r="F89"/>
  <c r="E87"/>
  <c r="J24"/>
  <c r="E24"/>
  <c r="J92"/>
  <c r="J23"/>
  <c r="J21"/>
  <c r="E21"/>
  <c r="J131"/>
  <c r="J20"/>
  <c r="J18"/>
  <c r="E18"/>
  <c r="F92"/>
  <c r="J17"/>
  <c r="J15"/>
  <c r="E15"/>
  <c r="F131"/>
  <c r="J14"/>
  <c r="J12"/>
  <c r="J129"/>
  <c r="E7"/>
  <c r="E125"/>
  <c i="3" r="J37"/>
  <c r="J36"/>
  <c i="1" r="AY96"/>
  <c i="3" r="J35"/>
  <c i="1" r="AX96"/>
  <c i="3" r="BI160"/>
  <c r="BH160"/>
  <c r="BG160"/>
  <c r="BF160"/>
  <c r="T160"/>
  <c r="T159"/>
  <c r="R160"/>
  <c r="R159"/>
  <c r="P160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91"/>
  <c r="J20"/>
  <c r="J18"/>
  <c r="E18"/>
  <c r="F92"/>
  <c r="J17"/>
  <c r="J15"/>
  <c r="E15"/>
  <c r="F116"/>
  <c r="J14"/>
  <c r="J12"/>
  <c r="J114"/>
  <c r="E7"/>
  <c r="E110"/>
  <c i="2" r="J37"/>
  <c r="J36"/>
  <c i="1" r="AY95"/>
  <c i="2" r="J35"/>
  <c i="1" r="AX95"/>
  <c i="2" r="BI1226"/>
  <c r="BH1226"/>
  <c r="BG1226"/>
  <c r="BF1226"/>
  <c r="T1226"/>
  <c r="T1225"/>
  <c r="R1226"/>
  <c r="R1225"/>
  <c r="P1226"/>
  <c r="P1225"/>
  <c r="BI1223"/>
  <c r="BH1223"/>
  <c r="BG1223"/>
  <c r="BF1223"/>
  <c r="T1223"/>
  <c r="T1197"/>
  <c r="R1223"/>
  <c r="R1197"/>
  <c r="P1223"/>
  <c r="P1197"/>
  <c r="BI1198"/>
  <c r="BH1198"/>
  <c r="BG1198"/>
  <c r="BF1198"/>
  <c r="T1198"/>
  <c r="R1198"/>
  <c r="P1198"/>
  <c r="BI1186"/>
  <c r="BH1186"/>
  <c r="BG1186"/>
  <c r="BF1186"/>
  <c r="T1186"/>
  <c r="R1186"/>
  <c r="P1186"/>
  <c r="BI1185"/>
  <c r="BH1185"/>
  <c r="BG1185"/>
  <c r="BF1185"/>
  <c r="T1185"/>
  <c r="R1185"/>
  <c r="P1185"/>
  <c r="BI1174"/>
  <c r="BH1174"/>
  <c r="BG1174"/>
  <c r="BF1174"/>
  <c r="T1174"/>
  <c r="R1174"/>
  <c r="P1174"/>
  <c r="BI1172"/>
  <c r="BH1172"/>
  <c r="BG1172"/>
  <c r="BF1172"/>
  <c r="T1172"/>
  <c r="R1172"/>
  <c r="P1172"/>
  <c r="BI1170"/>
  <c r="BH1170"/>
  <c r="BG1170"/>
  <c r="BF1170"/>
  <c r="T1170"/>
  <c r="R1170"/>
  <c r="P1170"/>
  <c r="BI1168"/>
  <c r="BH1168"/>
  <c r="BG1168"/>
  <c r="BF1168"/>
  <c r="T1168"/>
  <c r="R1168"/>
  <c r="P1168"/>
  <c r="BI1166"/>
  <c r="BH1166"/>
  <c r="BG1166"/>
  <c r="BF1166"/>
  <c r="T1166"/>
  <c r="R1166"/>
  <c r="P1166"/>
  <c r="BI1164"/>
  <c r="BH1164"/>
  <c r="BG1164"/>
  <c r="BF1164"/>
  <c r="T1164"/>
  <c r="R1164"/>
  <c r="P1164"/>
  <c r="BI1162"/>
  <c r="BH1162"/>
  <c r="BG1162"/>
  <c r="BF1162"/>
  <c r="T1162"/>
  <c r="R1162"/>
  <c r="P1162"/>
  <c r="BI1160"/>
  <c r="BH1160"/>
  <c r="BG1160"/>
  <c r="BF1160"/>
  <c r="T1160"/>
  <c r="R1160"/>
  <c r="P1160"/>
  <c r="BI1158"/>
  <c r="BH1158"/>
  <c r="BG1158"/>
  <c r="BF1158"/>
  <c r="T1158"/>
  <c r="R1158"/>
  <c r="P1158"/>
  <c r="BI1156"/>
  <c r="BH1156"/>
  <c r="BG1156"/>
  <c r="BF1156"/>
  <c r="T1156"/>
  <c r="R1156"/>
  <c r="P1156"/>
  <c r="BI1154"/>
  <c r="BH1154"/>
  <c r="BG1154"/>
  <c r="BF1154"/>
  <c r="T1154"/>
  <c r="R1154"/>
  <c r="P1154"/>
  <c r="BI1152"/>
  <c r="BH1152"/>
  <c r="BG1152"/>
  <c r="BF1152"/>
  <c r="T1152"/>
  <c r="R1152"/>
  <c r="P1152"/>
  <c r="BI1150"/>
  <c r="BH1150"/>
  <c r="BG1150"/>
  <c r="BF1150"/>
  <c r="T1150"/>
  <c r="R1150"/>
  <c r="P1150"/>
  <c r="BI1148"/>
  <c r="BH1148"/>
  <c r="BG1148"/>
  <c r="BF1148"/>
  <c r="T1148"/>
  <c r="R1148"/>
  <c r="P1148"/>
  <c r="BI1146"/>
  <c r="BH1146"/>
  <c r="BG1146"/>
  <c r="BF1146"/>
  <c r="T1146"/>
  <c r="R1146"/>
  <c r="P1146"/>
  <c r="BI1144"/>
  <c r="BH1144"/>
  <c r="BG1144"/>
  <c r="BF1144"/>
  <c r="T1144"/>
  <c r="R1144"/>
  <c r="P1144"/>
  <c r="BI1142"/>
  <c r="BH1142"/>
  <c r="BG1142"/>
  <c r="BF1142"/>
  <c r="T1142"/>
  <c r="R1142"/>
  <c r="P1142"/>
  <c r="BI1140"/>
  <c r="BH1140"/>
  <c r="BG1140"/>
  <c r="BF1140"/>
  <c r="T1140"/>
  <c r="R1140"/>
  <c r="P1140"/>
  <c r="BI1139"/>
  <c r="BH1139"/>
  <c r="BG1139"/>
  <c r="BF1139"/>
  <c r="T1139"/>
  <c r="R1139"/>
  <c r="P1139"/>
  <c r="BI1133"/>
  <c r="BH1133"/>
  <c r="BG1133"/>
  <c r="BF1133"/>
  <c r="T1133"/>
  <c r="R1133"/>
  <c r="P1133"/>
  <c r="BI1132"/>
  <c r="BH1132"/>
  <c r="BG1132"/>
  <c r="BF1132"/>
  <c r="T1132"/>
  <c r="R1132"/>
  <c r="P1132"/>
  <c r="BI1126"/>
  <c r="BH1126"/>
  <c r="BG1126"/>
  <c r="BF1126"/>
  <c r="T1126"/>
  <c r="R1126"/>
  <c r="P1126"/>
  <c r="BI1124"/>
  <c r="BH1124"/>
  <c r="BG1124"/>
  <c r="BF1124"/>
  <c r="T1124"/>
  <c r="R1124"/>
  <c r="P1124"/>
  <c r="BI1122"/>
  <c r="BH1122"/>
  <c r="BG1122"/>
  <c r="BF1122"/>
  <c r="T1122"/>
  <c r="R1122"/>
  <c r="P1122"/>
  <c r="BI1120"/>
  <c r="BH1120"/>
  <c r="BG1120"/>
  <c r="BF1120"/>
  <c r="T1120"/>
  <c r="R1120"/>
  <c r="P1120"/>
  <c r="BI1118"/>
  <c r="BH1118"/>
  <c r="BG1118"/>
  <c r="BF1118"/>
  <c r="T1118"/>
  <c r="R1118"/>
  <c r="P1118"/>
  <c r="BI1116"/>
  <c r="BH1116"/>
  <c r="BG1116"/>
  <c r="BF1116"/>
  <c r="T1116"/>
  <c r="R1116"/>
  <c r="P1116"/>
  <c r="BI1114"/>
  <c r="BH1114"/>
  <c r="BG1114"/>
  <c r="BF1114"/>
  <c r="T1114"/>
  <c r="R1114"/>
  <c r="P1114"/>
  <c r="BI1112"/>
  <c r="BH1112"/>
  <c r="BG1112"/>
  <c r="BF1112"/>
  <c r="T1112"/>
  <c r="R1112"/>
  <c r="P1112"/>
  <c r="BI1110"/>
  <c r="BH1110"/>
  <c r="BG1110"/>
  <c r="BF1110"/>
  <c r="T1110"/>
  <c r="R1110"/>
  <c r="P1110"/>
  <c r="BI1108"/>
  <c r="BH1108"/>
  <c r="BG1108"/>
  <c r="BF1108"/>
  <c r="T1108"/>
  <c r="R1108"/>
  <c r="P1108"/>
  <c r="BI1106"/>
  <c r="BH1106"/>
  <c r="BG1106"/>
  <c r="BF1106"/>
  <c r="T1106"/>
  <c r="R1106"/>
  <c r="P1106"/>
  <c r="BI1104"/>
  <c r="BH1104"/>
  <c r="BG1104"/>
  <c r="BF1104"/>
  <c r="T1104"/>
  <c r="R1104"/>
  <c r="P1104"/>
  <c r="BI1102"/>
  <c r="BH1102"/>
  <c r="BG1102"/>
  <c r="BF1102"/>
  <c r="T1102"/>
  <c r="R1102"/>
  <c r="P1102"/>
  <c r="BI1100"/>
  <c r="BH1100"/>
  <c r="BG1100"/>
  <c r="BF1100"/>
  <c r="T1100"/>
  <c r="R1100"/>
  <c r="P1100"/>
  <c r="BI1098"/>
  <c r="BH1098"/>
  <c r="BG1098"/>
  <c r="BF1098"/>
  <c r="T1098"/>
  <c r="R1098"/>
  <c r="P1098"/>
  <c r="BI1096"/>
  <c r="BH1096"/>
  <c r="BG1096"/>
  <c r="BF1096"/>
  <c r="T1096"/>
  <c r="R1096"/>
  <c r="P1096"/>
  <c r="BI1094"/>
  <c r="BH1094"/>
  <c r="BG1094"/>
  <c r="BF1094"/>
  <c r="T1094"/>
  <c r="R1094"/>
  <c r="P1094"/>
  <c r="BI1090"/>
  <c r="BH1090"/>
  <c r="BG1090"/>
  <c r="BF1090"/>
  <c r="T1090"/>
  <c r="R1090"/>
  <c r="P1090"/>
  <c r="BI1084"/>
  <c r="BH1084"/>
  <c r="BG1084"/>
  <c r="BF1084"/>
  <c r="T1084"/>
  <c r="R1084"/>
  <c r="P1084"/>
  <c r="BI1055"/>
  <c r="BH1055"/>
  <c r="BG1055"/>
  <c r="BF1055"/>
  <c r="T1055"/>
  <c r="R1055"/>
  <c r="P1055"/>
  <c r="BI1053"/>
  <c r="BH1053"/>
  <c r="BG1053"/>
  <c r="BF1053"/>
  <c r="T1053"/>
  <c r="R1053"/>
  <c r="P1053"/>
  <c r="BI1050"/>
  <c r="BH1050"/>
  <c r="BG1050"/>
  <c r="BF1050"/>
  <c r="T1050"/>
  <c r="R1050"/>
  <c r="P1050"/>
  <c r="BI1048"/>
  <c r="BH1048"/>
  <c r="BG1048"/>
  <c r="BF1048"/>
  <c r="T1048"/>
  <c r="R1048"/>
  <c r="P1048"/>
  <c r="BI1046"/>
  <c r="BH1046"/>
  <c r="BG1046"/>
  <c r="BF1046"/>
  <c r="T1046"/>
  <c r="R1046"/>
  <c r="P1046"/>
  <c r="BI1044"/>
  <c r="BH1044"/>
  <c r="BG1044"/>
  <c r="BF1044"/>
  <c r="T1044"/>
  <c r="R1044"/>
  <c r="P1044"/>
  <c r="BI1042"/>
  <c r="BH1042"/>
  <c r="BG1042"/>
  <c r="BF1042"/>
  <c r="T1042"/>
  <c r="R1042"/>
  <c r="P1042"/>
  <c r="BI1040"/>
  <c r="BH1040"/>
  <c r="BG1040"/>
  <c r="BF1040"/>
  <c r="T1040"/>
  <c r="R1040"/>
  <c r="P1040"/>
  <c r="BI1038"/>
  <c r="BH1038"/>
  <c r="BG1038"/>
  <c r="BF1038"/>
  <c r="T1038"/>
  <c r="R1038"/>
  <c r="P1038"/>
  <c r="BI1029"/>
  <c r="BH1029"/>
  <c r="BG1029"/>
  <c r="BF1029"/>
  <c r="T1029"/>
  <c r="R1029"/>
  <c r="P1029"/>
  <c r="BI1025"/>
  <c r="BH1025"/>
  <c r="BG1025"/>
  <c r="BF1025"/>
  <c r="T1025"/>
  <c r="R1025"/>
  <c r="P1025"/>
  <c r="BI1023"/>
  <c r="BH1023"/>
  <c r="BG1023"/>
  <c r="BF1023"/>
  <c r="T1023"/>
  <c r="R1023"/>
  <c r="P1023"/>
  <c r="BI1021"/>
  <c r="BH1021"/>
  <c r="BG1021"/>
  <c r="BF1021"/>
  <c r="T1021"/>
  <c r="R1021"/>
  <c r="P1021"/>
  <c r="BI1015"/>
  <c r="BH1015"/>
  <c r="BG1015"/>
  <c r="BF1015"/>
  <c r="T1015"/>
  <c r="R1015"/>
  <c r="P1015"/>
  <c r="BI986"/>
  <c r="BH986"/>
  <c r="BG986"/>
  <c r="BF986"/>
  <c r="T986"/>
  <c r="R986"/>
  <c r="P986"/>
  <c r="BI982"/>
  <c r="BH982"/>
  <c r="BG982"/>
  <c r="BF982"/>
  <c r="T982"/>
  <c r="R982"/>
  <c r="P982"/>
  <c r="BI980"/>
  <c r="BH980"/>
  <c r="BG980"/>
  <c r="BF980"/>
  <c r="T980"/>
  <c r="R980"/>
  <c r="P980"/>
  <c r="BI979"/>
  <c r="BH979"/>
  <c r="BG979"/>
  <c r="BF979"/>
  <c r="T979"/>
  <c r="R979"/>
  <c r="P979"/>
  <c r="BI963"/>
  <c r="BH963"/>
  <c r="BG963"/>
  <c r="BF963"/>
  <c r="T963"/>
  <c r="R963"/>
  <c r="P963"/>
  <c r="BI961"/>
  <c r="BH961"/>
  <c r="BG961"/>
  <c r="BF961"/>
  <c r="T961"/>
  <c r="R961"/>
  <c r="P961"/>
  <c r="BI959"/>
  <c r="BH959"/>
  <c r="BG959"/>
  <c r="BF959"/>
  <c r="T959"/>
  <c r="R959"/>
  <c r="P959"/>
  <c r="BI957"/>
  <c r="BH957"/>
  <c r="BG957"/>
  <c r="BF957"/>
  <c r="T957"/>
  <c r="R957"/>
  <c r="P957"/>
  <c r="BI955"/>
  <c r="BH955"/>
  <c r="BG955"/>
  <c r="BF955"/>
  <c r="T955"/>
  <c r="R955"/>
  <c r="P955"/>
  <c r="BI953"/>
  <c r="BH953"/>
  <c r="BG953"/>
  <c r="BF953"/>
  <c r="T953"/>
  <c r="R953"/>
  <c r="P953"/>
  <c r="BI949"/>
  <c r="BH949"/>
  <c r="BG949"/>
  <c r="BF949"/>
  <c r="T949"/>
  <c r="R949"/>
  <c r="P949"/>
  <c r="BI946"/>
  <c r="BH946"/>
  <c r="BG946"/>
  <c r="BF946"/>
  <c r="T946"/>
  <c r="R946"/>
  <c r="P946"/>
  <c r="BI944"/>
  <c r="BH944"/>
  <c r="BG944"/>
  <c r="BF944"/>
  <c r="T944"/>
  <c r="R944"/>
  <c r="P944"/>
  <c r="BI942"/>
  <c r="BH942"/>
  <c r="BG942"/>
  <c r="BF942"/>
  <c r="T942"/>
  <c r="R942"/>
  <c r="P942"/>
  <c r="BI940"/>
  <c r="BH940"/>
  <c r="BG940"/>
  <c r="BF940"/>
  <c r="T940"/>
  <c r="R940"/>
  <c r="P940"/>
  <c r="BI935"/>
  <c r="BH935"/>
  <c r="BG935"/>
  <c r="BF935"/>
  <c r="T935"/>
  <c r="R935"/>
  <c r="P935"/>
  <c r="BI932"/>
  <c r="BH932"/>
  <c r="BG932"/>
  <c r="BF932"/>
  <c r="T932"/>
  <c r="R932"/>
  <c r="P932"/>
  <c r="BI928"/>
  <c r="BH928"/>
  <c r="BG928"/>
  <c r="BF928"/>
  <c r="T928"/>
  <c r="R928"/>
  <c r="P928"/>
  <c r="BI926"/>
  <c r="BH926"/>
  <c r="BG926"/>
  <c r="BF926"/>
  <c r="T926"/>
  <c r="R926"/>
  <c r="P926"/>
  <c r="BI924"/>
  <c r="BH924"/>
  <c r="BG924"/>
  <c r="BF924"/>
  <c r="T924"/>
  <c r="R924"/>
  <c r="P924"/>
  <c r="BI922"/>
  <c r="BH922"/>
  <c r="BG922"/>
  <c r="BF922"/>
  <c r="T922"/>
  <c r="R922"/>
  <c r="P922"/>
  <c r="BI918"/>
  <c r="BH918"/>
  <c r="BG918"/>
  <c r="BF918"/>
  <c r="T918"/>
  <c r="R918"/>
  <c r="P918"/>
  <c r="BI916"/>
  <c r="BH916"/>
  <c r="BG916"/>
  <c r="BF916"/>
  <c r="T916"/>
  <c r="R916"/>
  <c r="P916"/>
  <c r="BI912"/>
  <c r="BH912"/>
  <c r="BG912"/>
  <c r="BF912"/>
  <c r="T912"/>
  <c r="R912"/>
  <c r="P912"/>
  <c r="BI910"/>
  <c r="BH910"/>
  <c r="BG910"/>
  <c r="BF910"/>
  <c r="T910"/>
  <c r="R910"/>
  <c r="P910"/>
  <c r="BI906"/>
  <c r="BH906"/>
  <c r="BG906"/>
  <c r="BF906"/>
  <c r="T906"/>
  <c r="R906"/>
  <c r="P906"/>
  <c r="BI899"/>
  <c r="BH899"/>
  <c r="BG899"/>
  <c r="BF899"/>
  <c r="T899"/>
  <c r="R899"/>
  <c r="P899"/>
  <c r="BI896"/>
  <c r="BH896"/>
  <c r="BG896"/>
  <c r="BF896"/>
  <c r="T896"/>
  <c r="R896"/>
  <c r="P896"/>
  <c r="BI893"/>
  <c r="BH893"/>
  <c r="BG893"/>
  <c r="BF893"/>
  <c r="T893"/>
  <c r="R893"/>
  <c r="P893"/>
  <c r="BI886"/>
  <c r="BH886"/>
  <c r="BG886"/>
  <c r="BF886"/>
  <c r="T886"/>
  <c r="R886"/>
  <c r="P886"/>
  <c r="BI882"/>
  <c r="BH882"/>
  <c r="BG882"/>
  <c r="BF882"/>
  <c r="T882"/>
  <c r="R882"/>
  <c r="P882"/>
  <c r="BI874"/>
  <c r="BH874"/>
  <c r="BG874"/>
  <c r="BF874"/>
  <c r="T874"/>
  <c r="R874"/>
  <c r="P874"/>
  <c r="BI872"/>
  <c r="BH872"/>
  <c r="BG872"/>
  <c r="BF872"/>
  <c r="T872"/>
  <c r="R872"/>
  <c r="P872"/>
  <c r="BI870"/>
  <c r="BH870"/>
  <c r="BG870"/>
  <c r="BF870"/>
  <c r="T870"/>
  <c r="R870"/>
  <c r="P870"/>
  <c r="BI861"/>
  <c r="BH861"/>
  <c r="BG861"/>
  <c r="BF861"/>
  <c r="T861"/>
  <c r="R861"/>
  <c r="P861"/>
  <c r="BI859"/>
  <c r="BH859"/>
  <c r="BG859"/>
  <c r="BF859"/>
  <c r="T859"/>
  <c r="R859"/>
  <c r="P859"/>
  <c r="BI855"/>
  <c r="BH855"/>
  <c r="BG855"/>
  <c r="BF855"/>
  <c r="T855"/>
  <c r="R855"/>
  <c r="P855"/>
  <c r="BI853"/>
  <c r="BH853"/>
  <c r="BG853"/>
  <c r="BF853"/>
  <c r="T853"/>
  <c r="R853"/>
  <c r="P853"/>
  <c r="BI851"/>
  <c r="BH851"/>
  <c r="BG851"/>
  <c r="BF851"/>
  <c r="T851"/>
  <c r="R851"/>
  <c r="P851"/>
  <c r="BI847"/>
  <c r="BH847"/>
  <c r="BG847"/>
  <c r="BF847"/>
  <c r="T847"/>
  <c r="R847"/>
  <c r="P847"/>
  <c r="BI844"/>
  <c r="BH844"/>
  <c r="BG844"/>
  <c r="BF844"/>
  <c r="T844"/>
  <c r="R844"/>
  <c r="P844"/>
  <c r="BI842"/>
  <c r="BH842"/>
  <c r="BG842"/>
  <c r="BF842"/>
  <c r="T842"/>
  <c r="R842"/>
  <c r="P842"/>
  <c r="BI840"/>
  <c r="BH840"/>
  <c r="BG840"/>
  <c r="BF840"/>
  <c r="T840"/>
  <c r="R840"/>
  <c r="P840"/>
  <c r="BI828"/>
  <c r="BH828"/>
  <c r="BG828"/>
  <c r="BF828"/>
  <c r="T828"/>
  <c r="R828"/>
  <c r="P828"/>
  <c r="BI825"/>
  <c r="BH825"/>
  <c r="BG825"/>
  <c r="BF825"/>
  <c r="T825"/>
  <c r="R825"/>
  <c r="P825"/>
  <c r="BI823"/>
  <c r="BH823"/>
  <c r="BG823"/>
  <c r="BF823"/>
  <c r="T823"/>
  <c r="R823"/>
  <c r="P823"/>
  <c r="BI821"/>
  <c r="BH821"/>
  <c r="BG821"/>
  <c r="BF821"/>
  <c r="T821"/>
  <c r="R821"/>
  <c r="P821"/>
  <c r="BI818"/>
  <c r="BH818"/>
  <c r="BG818"/>
  <c r="BF818"/>
  <c r="T818"/>
  <c r="R818"/>
  <c r="P818"/>
  <c r="BI815"/>
  <c r="BH815"/>
  <c r="BG815"/>
  <c r="BF815"/>
  <c r="T815"/>
  <c r="R815"/>
  <c r="P815"/>
  <c r="BI813"/>
  <c r="BH813"/>
  <c r="BG813"/>
  <c r="BF813"/>
  <c r="T813"/>
  <c r="R813"/>
  <c r="P813"/>
  <c r="BI809"/>
  <c r="BH809"/>
  <c r="BG809"/>
  <c r="BF809"/>
  <c r="T809"/>
  <c r="R809"/>
  <c r="P809"/>
  <c r="BI806"/>
  <c r="BH806"/>
  <c r="BG806"/>
  <c r="BF806"/>
  <c r="T806"/>
  <c r="R806"/>
  <c r="P806"/>
  <c r="BI801"/>
  <c r="BH801"/>
  <c r="BG801"/>
  <c r="BF801"/>
  <c r="T801"/>
  <c r="R801"/>
  <c r="P801"/>
  <c r="BI799"/>
  <c r="BH799"/>
  <c r="BG799"/>
  <c r="BF799"/>
  <c r="T799"/>
  <c r="R799"/>
  <c r="P799"/>
  <c r="BI795"/>
  <c r="BH795"/>
  <c r="BG795"/>
  <c r="BF795"/>
  <c r="T795"/>
  <c r="R795"/>
  <c r="P795"/>
  <c r="BI793"/>
  <c r="BH793"/>
  <c r="BG793"/>
  <c r="BF793"/>
  <c r="T793"/>
  <c r="R793"/>
  <c r="P793"/>
  <c r="BI791"/>
  <c r="BH791"/>
  <c r="BG791"/>
  <c r="BF791"/>
  <c r="T791"/>
  <c r="R791"/>
  <c r="P791"/>
  <c r="BI789"/>
  <c r="BH789"/>
  <c r="BG789"/>
  <c r="BF789"/>
  <c r="T789"/>
  <c r="R789"/>
  <c r="P789"/>
  <c r="BI785"/>
  <c r="BH785"/>
  <c r="BG785"/>
  <c r="BF785"/>
  <c r="T785"/>
  <c r="R785"/>
  <c r="P785"/>
  <c r="BI781"/>
  <c r="BH781"/>
  <c r="BG781"/>
  <c r="BF781"/>
  <c r="T781"/>
  <c r="R781"/>
  <c r="P781"/>
  <c r="BI779"/>
  <c r="BH779"/>
  <c r="BG779"/>
  <c r="BF779"/>
  <c r="T779"/>
  <c r="R779"/>
  <c r="P779"/>
  <c r="BI777"/>
  <c r="BH777"/>
  <c r="BG777"/>
  <c r="BF777"/>
  <c r="T777"/>
  <c r="R777"/>
  <c r="P777"/>
  <c r="BI775"/>
  <c r="BH775"/>
  <c r="BG775"/>
  <c r="BF775"/>
  <c r="T775"/>
  <c r="R775"/>
  <c r="P775"/>
  <c r="BI773"/>
  <c r="BH773"/>
  <c r="BG773"/>
  <c r="BF773"/>
  <c r="T773"/>
  <c r="R773"/>
  <c r="P773"/>
  <c r="BI771"/>
  <c r="BH771"/>
  <c r="BG771"/>
  <c r="BF771"/>
  <c r="T771"/>
  <c r="R771"/>
  <c r="P771"/>
  <c r="BI769"/>
  <c r="BH769"/>
  <c r="BG769"/>
  <c r="BF769"/>
  <c r="T769"/>
  <c r="R769"/>
  <c r="P769"/>
  <c r="BI767"/>
  <c r="BH767"/>
  <c r="BG767"/>
  <c r="BF767"/>
  <c r="T767"/>
  <c r="R767"/>
  <c r="P767"/>
  <c r="BI765"/>
  <c r="BH765"/>
  <c r="BG765"/>
  <c r="BF765"/>
  <c r="T765"/>
  <c r="R765"/>
  <c r="P765"/>
  <c r="BI763"/>
  <c r="BH763"/>
  <c r="BG763"/>
  <c r="BF763"/>
  <c r="T763"/>
  <c r="R763"/>
  <c r="P763"/>
  <c r="BI761"/>
  <c r="BH761"/>
  <c r="BG761"/>
  <c r="BF761"/>
  <c r="T761"/>
  <c r="R761"/>
  <c r="P761"/>
  <c r="BI759"/>
  <c r="BH759"/>
  <c r="BG759"/>
  <c r="BF759"/>
  <c r="T759"/>
  <c r="R759"/>
  <c r="P759"/>
  <c r="BI750"/>
  <c r="BH750"/>
  <c r="BG750"/>
  <c r="BF750"/>
  <c r="T750"/>
  <c r="R750"/>
  <c r="P750"/>
  <c r="BI748"/>
  <c r="BH748"/>
  <c r="BG748"/>
  <c r="BF748"/>
  <c r="T748"/>
  <c r="R748"/>
  <c r="P748"/>
  <c r="BI744"/>
  <c r="BH744"/>
  <c r="BG744"/>
  <c r="BF744"/>
  <c r="T744"/>
  <c r="R744"/>
  <c r="P744"/>
  <c r="BI740"/>
  <c r="BH740"/>
  <c r="BG740"/>
  <c r="BF740"/>
  <c r="T740"/>
  <c r="R740"/>
  <c r="P740"/>
  <c r="BI736"/>
  <c r="BH736"/>
  <c r="BG736"/>
  <c r="BF736"/>
  <c r="T736"/>
  <c r="R736"/>
  <c r="P736"/>
  <c r="BI732"/>
  <c r="BH732"/>
  <c r="BG732"/>
  <c r="BF732"/>
  <c r="T732"/>
  <c r="R732"/>
  <c r="P732"/>
  <c r="BI729"/>
  <c r="BH729"/>
  <c r="BG729"/>
  <c r="BF729"/>
  <c r="T729"/>
  <c r="T728"/>
  <c r="R729"/>
  <c r="R728"/>
  <c r="P729"/>
  <c r="P728"/>
  <c r="BI727"/>
  <c r="BH727"/>
  <c r="BG727"/>
  <c r="BF727"/>
  <c r="T727"/>
  <c r="R727"/>
  <c r="P727"/>
  <c r="BI726"/>
  <c r="BH726"/>
  <c r="BG726"/>
  <c r="BF726"/>
  <c r="T726"/>
  <c r="R726"/>
  <c r="P726"/>
  <c r="BI725"/>
  <c r="BH725"/>
  <c r="BG725"/>
  <c r="BF725"/>
  <c r="T725"/>
  <c r="R725"/>
  <c r="P725"/>
  <c r="BI723"/>
  <c r="BH723"/>
  <c r="BG723"/>
  <c r="BF723"/>
  <c r="T723"/>
  <c r="R723"/>
  <c r="P723"/>
  <c r="BI722"/>
  <c r="BH722"/>
  <c r="BG722"/>
  <c r="BF722"/>
  <c r="T722"/>
  <c r="R722"/>
  <c r="P722"/>
  <c r="BI721"/>
  <c r="BH721"/>
  <c r="BG721"/>
  <c r="BF721"/>
  <c r="T721"/>
  <c r="R721"/>
  <c r="P721"/>
  <c r="BI718"/>
  <c r="BH718"/>
  <c r="BG718"/>
  <c r="BF718"/>
  <c r="T718"/>
  <c r="R718"/>
  <c r="P718"/>
  <c r="BI716"/>
  <c r="BH716"/>
  <c r="BG716"/>
  <c r="BF716"/>
  <c r="T716"/>
  <c r="R716"/>
  <c r="P716"/>
  <c r="BI714"/>
  <c r="BH714"/>
  <c r="BG714"/>
  <c r="BF714"/>
  <c r="T714"/>
  <c r="R714"/>
  <c r="P714"/>
  <c r="BI712"/>
  <c r="BH712"/>
  <c r="BG712"/>
  <c r="BF712"/>
  <c r="T712"/>
  <c r="R712"/>
  <c r="P712"/>
  <c r="BI710"/>
  <c r="BH710"/>
  <c r="BG710"/>
  <c r="BF710"/>
  <c r="T710"/>
  <c r="R710"/>
  <c r="P710"/>
  <c r="BI706"/>
  <c r="BH706"/>
  <c r="BG706"/>
  <c r="BF706"/>
  <c r="T706"/>
  <c r="R706"/>
  <c r="P706"/>
  <c r="BI704"/>
  <c r="BH704"/>
  <c r="BG704"/>
  <c r="BF704"/>
  <c r="T704"/>
  <c r="R704"/>
  <c r="P704"/>
  <c r="BI702"/>
  <c r="BH702"/>
  <c r="BG702"/>
  <c r="BF702"/>
  <c r="T702"/>
  <c r="R702"/>
  <c r="P702"/>
  <c r="BI700"/>
  <c r="BH700"/>
  <c r="BG700"/>
  <c r="BF700"/>
  <c r="T700"/>
  <c r="R700"/>
  <c r="P700"/>
  <c r="BI698"/>
  <c r="BH698"/>
  <c r="BG698"/>
  <c r="BF698"/>
  <c r="T698"/>
  <c r="R698"/>
  <c r="P698"/>
  <c r="BI696"/>
  <c r="BH696"/>
  <c r="BG696"/>
  <c r="BF696"/>
  <c r="T696"/>
  <c r="R696"/>
  <c r="P696"/>
  <c r="BI695"/>
  <c r="BH695"/>
  <c r="BG695"/>
  <c r="BF695"/>
  <c r="T695"/>
  <c r="R695"/>
  <c r="P695"/>
  <c r="BI693"/>
  <c r="BH693"/>
  <c r="BG693"/>
  <c r="BF693"/>
  <c r="T693"/>
  <c r="R693"/>
  <c r="P693"/>
  <c r="BI691"/>
  <c r="BH691"/>
  <c r="BG691"/>
  <c r="BF691"/>
  <c r="T691"/>
  <c r="R691"/>
  <c r="P691"/>
  <c r="BI689"/>
  <c r="BH689"/>
  <c r="BG689"/>
  <c r="BF689"/>
  <c r="T689"/>
  <c r="R689"/>
  <c r="P689"/>
  <c r="BI687"/>
  <c r="BH687"/>
  <c r="BG687"/>
  <c r="BF687"/>
  <c r="T687"/>
  <c r="R687"/>
  <c r="P687"/>
  <c r="BI685"/>
  <c r="BH685"/>
  <c r="BG685"/>
  <c r="BF685"/>
  <c r="T685"/>
  <c r="R685"/>
  <c r="P685"/>
  <c r="BI683"/>
  <c r="BH683"/>
  <c r="BG683"/>
  <c r="BF683"/>
  <c r="T683"/>
  <c r="R683"/>
  <c r="P683"/>
  <c r="BI680"/>
  <c r="BH680"/>
  <c r="BG680"/>
  <c r="BF680"/>
  <c r="T680"/>
  <c r="R680"/>
  <c r="P680"/>
  <c r="BI676"/>
  <c r="BH676"/>
  <c r="BG676"/>
  <c r="BF676"/>
  <c r="T676"/>
  <c r="R676"/>
  <c r="P676"/>
  <c r="BI674"/>
  <c r="BH674"/>
  <c r="BG674"/>
  <c r="BF674"/>
  <c r="T674"/>
  <c r="R674"/>
  <c r="P674"/>
  <c r="BI672"/>
  <c r="BH672"/>
  <c r="BG672"/>
  <c r="BF672"/>
  <c r="T672"/>
  <c r="R672"/>
  <c r="P672"/>
  <c r="BI670"/>
  <c r="BH670"/>
  <c r="BG670"/>
  <c r="BF670"/>
  <c r="T670"/>
  <c r="R670"/>
  <c r="P670"/>
  <c r="BI668"/>
  <c r="BH668"/>
  <c r="BG668"/>
  <c r="BF668"/>
  <c r="T668"/>
  <c r="R668"/>
  <c r="P668"/>
  <c r="BI666"/>
  <c r="BH666"/>
  <c r="BG666"/>
  <c r="BF666"/>
  <c r="T666"/>
  <c r="R666"/>
  <c r="P666"/>
  <c r="BI664"/>
  <c r="BH664"/>
  <c r="BG664"/>
  <c r="BF664"/>
  <c r="T664"/>
  <c r="R664"/>
  <c r="P664"/>
  <c r="BI660"/>
  <c r="BH660"/>
  <c r="BG660"/>
  <c r="BF660"/>
  <c r="T660"/>
  <c r="R660"/>
  <c r="P660"/>
  <c r="BI658"/>
  <c r="BH658"/>
  <c r="BG658"/>
  <c r="BF658"/>
  <c r="T658"/>
  <c r="R658"/>
  <c r="P658"/>
  <c r="BI656"/>
  <c r="BH656"/>
  <c r="BG656"/>
  <c r="BF656"/>
  <c r="T656"/>
  <c r="R656"/>
  <c r="P656"/>
  <c r="BI654"/>
  <c r="BH654"/>
  <c r="BG654"/>
  <c r="BF654"/>
  <c r="T654"/>
  <c r="R654"/>
  <c r="P654"/>
  <c r="BI653"/>
  <c r="BH653"/>
  <c r="BG653"/>
  <c r="BF653"/>
  <c r="T653"/>
  <c r="R653"/>
  <c r="P653"/>
  <c r="BI652"/>
  <c r="BH652"/>
  <c r="BG652"/>
  <c r="BF652"/>
  <c r="T652"/>
  <c r="R652"/>
  <c r="P652"/>
  <c r="BI651"/>
  <c r="BH651"/>
  <c r="BG651"/>
  <c r="BF651"/>
  <c r="T651"/>
  <c r="R651"/>
  <c r="P651"/>
  <c r="BI649"/>
  <c r="BH649"/>
  <c r="BG649"/>
  <c r="BF649"/>
  <c r="T649"/>
  <c r="R649"/>
  <c r="P649"/>
  <c r="BI647"/>
  <c r="BH647"/>
  <c r="BG647"/>
  <c r="BF647"/>
  <c r="T647"/>
  <c r="R647"/>
  <c r="P647"/>
  <c r="BI645"/>
  <c r="BH645"/>
  <c r="BG645"/>
  <c r="BF645"/>
  <c r="T645"/>
  <c r="R645"/>
  <c r="P645"/>
  <c r="BI642"/>
  <c r="BH642"/>
  <c r="BG642"/>
  <c r="BF642"/>
  <c r="T642"/>
  <c r="R642"/>
  <c r="P642"/>
  <c r="BI640"/>
  <c r="BH640"/>
  <c r="BG640"/>
  <c r="BF640"/>
  <c r="T640"/>
  <c r="R640"/>
  <c r="P640"/>
  <c r="BI638"/>
  <c r="BH638"/>
  <c r="BG638"/>
  <c r="BF638"/>
  <c r="T638"/>
  <c r="R638"/>
  <c r="P638"/>
  <c r="BI636"/>
  <c r="BH636"/>
  <c r="BG636"/>
  <c r="BF636"/>
  <c r="T636"/>
  <c r="R636"/>
  <c r="P636"/>
  <c r="BI634"/>
  <c r="BH634"/>
  <c r="BG634"/>
  <c r="BF634"/>
  <c r="T634"/>
  <c r="R634"/>
  <c r="P634"/>
  <c r="BI632"/>
  <c r="BH632"/>
  <c r="BG632"/>
  <c r="BF632"/>
  <c r="T632"/>
  <c r="R632"/>
  <c r="P632"/>
  <c r="BI630"/>
  <c r="BH630"/>
  <c r="BG630"/>
  <c r="BF630"/>
  <c r="T630"/>
  <c r="R630"/>
  <c r="P630"/>
  <c r="BI625"/>
  <c r="BH625"/>
  <c r="BG625"/>
  <c r="BF625"/>
  <c r="T625"/>
  <c r="R625"/>
  <c r="P625"/>
  <c r="BI623"/>
  <c r="BH623"/>
  <c r="BG623"/>
  <c r="BF623"/>
  <c r="T623"/>
  <c r="R623"/>
  <c r="P623"/>
  <c r="BI616"/>
  <c r="BH616"/>
  <c r="BG616"/>
  <c r="BF616"/>
  <c r="T616"/>
  <c r="R616"/>
  <c r="P616"/>
  <c r="BI560"/>
  <c r="BH560"/>
  <c r="BG560"/>
  <c r="BF560"/>
  <c r="T560"/>
  <c r="R560"/>
  <c r="P560"/>
  <c r="BI531"/>
  <c r="BH531"/>
  <c r="BG531"/>
  <c r="BF531"/>
  <c r="T531"/>
  <c r="R531"/>
  <c r="P531"/>
  <c r="BI529"/>
  <c r="BH529"/>
  <c r="BG529"/>
  <c r="BF529"/>
  <c r="T529"/>
  <c r="R529"/>
  <c r="P529"/>
  <c r="BI527"/>
  <c r="BH527"/>
  <c r="BG527"/>
  <c r="BF527"/>
  <c r="T527"/>
  <c r="R527"/>
  <c r="P527"/>
  <c r="BI520"/>
  <c r="BH520"/>
  <c r="BG520"/>
  <c r="BF520"/>
  <c r="T520"/>
  <c r="R520"/>
  <c r="P520"/>
  <c r="BI518"/>
  <c r="BH518"/>
  <c r="BG518"/>
  <c r="BF518"/>
  <c r="T518"/>
  <c r="R518"/>
  <c r="P518"/>
  <c r="BI514"/>
  <c r="BH514"/>
  <c r="BG514"/>
  <c r="BF514"/>
  <c r="T514"/>
  <c r="R514"/>
  <c r="P514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09"/>
  <c r="BH409"/>
  <c r="BG409"/>
  <c r="BF409"/>
  <c r="T409"/>
  <c r="R409"/>
  <c r="P409"/>
  <c r="BI407"/>
  <c r="BH407"/>
  <c r="BG407"/>
  <c r="BF407"/>
  <c r="T407"/>
  <c r="R407"/>
  <c r="P407"/>
  <c r="BI403"/>
  <c r="BH403"/>
  <c r="BG403"/>
  <c r="BF403"/>
  <c r="T403"/>
  <c r="R403"/>
  <c r="P403"/>
  <c r="BI399"/>
  <c r="BH399"/>
  <c r="BG399"/>
  <c r="BF399"/>
  <c r="T399"/>
  <c r="R399"/>
  <c r="P399"/>
  <c r="BI397"/>
  <c r="BH397"/>
  <c r="BG397"/>
  <c r="BF397"/>
  <c r="T397"/>
  <c r="R397"/>
  <c r="P397"/>
  <c r="BI368"/>
  <c r="BH368"/>
  <c r="BG368"/>
  <c r="BF368"/>
  <c r="T368"/>
  <c r="R368"/>
  <c r="P368"/>
  <c r="BI366"/>
  <c r="BH366"/>
  <c r="BG366"/>
  <c r="BF366"/>
  <c r="T366"/>
  <c r="R366"/>
  <c r="P366"/>
  <c r="BI362"/>
  <c r="BH362"/>
  <c r="BG362"/>
  <c r="BF362"/>
  <c r="T362"/>
  <c r="R362"/>
  <c r="P362"/>
  <c r="BI360"/>
  <c r="BH360"/>
  <c r="BG360"/>
  <c r="BF360"/>
  <c r="T360"/>
  <c r="R360"/>
  <c r="P360"/>
  <c r="BI339"/>
  <c r="BH339"/>
  <c r="BG339"/>
  <c r="BF339"/>
  <c r="T339"/>
  <c r="R339"/>
  <c r="P339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285"/>
  <c r="BH285"/>
  <c r="BG285"/>
  <c r="BF285"/>
  <c r="T285"/>
  <c r="R285"/>
  <c r="P285"/>
  <c r="BI281"/>
  <c r="BH281"/>
  <c r="BG281"/>
  <c r="BF281"/>
  <c r="T281"/>
  <c r="R281"/>
  <c r="P281"/>
  <c r="BI263"/>
  <c r="BH263"/>
  <c r="BG263"/>
  <c r="BF263"/>
  <c r="T263"/>
  <c r="R263"/>
  <c r="P263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J140"/>
  <c r="J139"/>
  <c r="F139"/>
  <c r="F137"/>
  <c r="E135"/>
  <c r="J92"/>
  <c r="J91"/>
  <c r="F91"/>
  <c r="F89"/>
  <c r="E87"/>
  <c r="J18"/>
  <c r="E18"/>
  <c r="F140"/>
  <c r="J17"/>
  <c r="J12"/>
  <c r="J137"/>
  <c r="E7"/>
  <c r="E85"/>
  <c i="1" r="L90"/>
  <c r="AM90"/>
  <c r="AM89"/>
  <c r="L89"/>
  <c r="AM87"/>
  <c r="L87"/>
  <c r="L85"/>
  <c r="L84"/>
  <c i="2" r="F35"/>
  <c r="BK710"/>
  <c r="J685"/>
  <c r="J647"/>
  <c r="BK339"/>
  <c r="BK224"/>
  <c r="BK1044"/>
  <c r="BK949"/>
  <c r="BK859"/>
  <c r="J821"/>
  <c r="BK765"/>
  <c r="BK683"/>
  <c r="BK630"/>
  <c r="BK333"/>
  <c r="J203"/>
  <c r="BK155"/>
  <c r="J1144"/>
  <c r="J1112"/>
  <c r="BK986"/>
  <c r="BK874"/>
  <c r="J799"/>
  <c r="J748"/>
  <c r="J710"/>
  <c r="BK666"/>
  <c r="J645"/>
  <c r="J527"/>
  <c r="J257"/>
  <c r="J189"/>
  <c i="3" r="J144"/>
  <c r="J148"/>
  <c r="J143"/>
  <c r="J133"/>
  <c r="J135"/>
  <c i="4" r="J201"/>
  <c r="J194"/>
  <c r="BK164"/>
  <c r="J214"/>
  <c r="BK172"/>
  <c r="BK150"/>
  <c i="5" r="BK170"/>
  <c r="BK136"/>
  <c r="BK149"/>
  <c r="BK173"/>
  <c r="J169"/>
  <c r="J171"/>
  <c r="BK146"/>
  <c r="J180"/>
  <c r="J147"/>
  <c r="J132"/>
  <c r="BK144"/>
  <c r="J137"/>
  <c i="6" r="BK143"/>
  <c r="J143"/>
  <c r="J133"/>
  <c i="2" r="BK1223"/>
  <c r="J1198"/>
  <c r="J1186"/>
  <c r="J1185"/>
  <c r="BK1168"/>
  <c r="J1166"/>
  <c r="J1160"/>
  <c r="BK1154"/>
  <c r="J1148"/>
  <c r="BK1139"/>
  <c r="J1122"/>
  <c r="J1104"/>
  <c r="J1096"/>
  <c r="J1053"/>
  <c r="J1038"/>
  <c r="BK1015"/>
  <c r="BK982"/>
  <c r="BK961"/>
  <c r="BK953"/>
  <c r="J924"/>
  <c r="J918"/>
  <c r="J906"/>
  <c r="J861"/>
  <c r="J842"/>
  <c r="BK793"/>
  <c r="J777"/>
  <c r="J759"/>
  <c r="BK740"/>
  <c r="BK727"/>
  <c r="BK723"/>
  <c r="BK716"/>
  <c r="J706"/>
  <c r="BK695"/>
  <c r="BK680"/>
  <c r="BK664"/>
  <c r="BK647"/>
  <c r="BK531"/>
  <c r="BK502"/>
  <c r="BK409"/>
  <c r="BK397"/>
  <c r="J285"/>
  <c r="BK243"/>
  <c r="BK219"/>
  <c r="J196"/>
  <c r="J175"/>
  <c r="J1172"/>
  <c r="BK1124"/>
  <c r="BK1110"/>
  <c r="BK1084"/>
  <c r="J1040"/>
  <c r="J979"/>
  <c r="BK946"/>
  <c r="BK932"/>
  <c r="J872"/>
  <c r="BK847"/>
  <c r="J801"/>
  <c r="BK785"/>
  <c r="BK767"/>
  <c r="J736"/>
  <c r="BK700"/>
  <c r="J674"/>
  <c r="BK653"/>
  <c r="BK500"/>
  <c r="J409"/>
  <c r="BK362"/>
  <c r="J178"/>
  <c r="BK1170"/>
  <c r="J1132"/>
  <c r="J1094"/>
  <c r="BK1023"/>
  <c r="BK926"/>
  <c r="BK799"/>
  <c r="BK689"/>
  <c r="J632"/>
  <c r="BK337"/>
  <c r="J219"/>
  <c r="BK146"/>
  <c r="J957"/>
  <c r="BK813"/>
  <c r="BK763"/>
  <c r="BK696"/>
  <c r="BK649"/>
  <c r="J368"/>
  <c r="J245"/>
  <c r="BK151"/>
  <c i="3" r="BK160"/>
  <c r="BK138"/>
  <c r="BK129"/>
  <c r="BK140"/>
  <c r="BK145"/>
  <c r="J152"/>
  <c r="BK131"/>
  <c r="J139"/>
  <c r="BK124"/>
  <c r="BK126"/>
  <c i="4" r="BK194"/>
  <c r="J146"/>
  <c r="BK162"/>
  <c r="BK201"/>
  <c r="BK189"/>
  <c r="J158"/>
  <c r="BK214"/>
  <c r="J161"/>
  <c r="J208"/>
  <c r="J180"/>
  <c r="J142"/>
  <c r="J207"/>
  <c r="BK180"/>
  <c r="J196"/>
  <c r="J168"/>
  <c i="5" r="BK156"/>
  <c r="J160"/>
  <c r="J183"/>
  <c r="J139"/>
  <c r="BK155"/>
  <c r="BK147"/>
  <c r="J162"/>
  <c r="BK182"/>
  <c r="BK137"/>
  <c r="J145"/>
  <c r="BK134"/>
  <c r="BK130"/>
  <c i="6" r="BK141"/>
  <c r="J137"/>
  <c r="BK137"/>
  <c r="BK131"/>
  <c i="2" r="J1170"/>
  <c r="BK1162"/>
  <c r="BK1156"/>
  <c r="BK1150"/>
  <c r="BK1140"/>
  <c r="J1126"/>
  <c r="BK1112"/>
  <c r="J1100"/>
  <c r="BK1055"/>
  <c r="BK1040"/>
  <c r="BK1021"/>
  <c r="J1015"/>
  <c r="J986"/>
  <c r="J963"/>
  <c r="BK955"/>
  <c r="J926"/>
  <c r="BK922"/>
  <c r="BK912"/>
  <c r="J886"/>
  <c r="J859"/>
  <c r="J815"/>
  <c r="BK789"/>
  <c r="BK761"/>
  <c r="J721"/>
  <c r="BK691"/>
  <c r="J670"/>
  <c r="J651"/>
  <c r="BK616"/>
  <c r="J518"/>
  <c r="J419"/>
  <c r="J403"/>
  <c r="J337"/>
  <c r="J255"/>
  <c r="J232"/>
  <c r="J198"/>
  <c r="J171"/>
  <c r="J155"/>
  <c r="BK1148"/>
  <c r="BK1114"/>
  <c r="BK1102"/>
  <c r="J1042"/>
  <c r="J1021"/>
  <c r="J959"/>
  <c r="J942"/>
  <c r="BK928"/>
  <c r="BK882"/>
  <c r="BK855"/>
  <c r="J825"/>
  <c r="J795"/>
  <c r="BK777"/>
  <c r="J763"/>
  <c r="BK714"/>
  <c r="J698"/>
  <c r="J668"/>
  <c r="J630"/>
  <c r="J417"/>
  <c r="J397"/>
  <c r="BK201"/>
  <c r="J1226"/>
  <c r="BK1144"/>
  <c r="J1102"/>
  <c r="J955"/>
  <c r="J893"/>
  <c r="BK823"/>
  <c r="J695"/>
  <c r="BK652"/>
  <c r="J623"/>
  <c r="J366"/>
  <c r="J253"/>
  <c r="BK173"/>
  <c r="BK980"/>
  <c r="BK906"/>
  <c r="BK844"/>
  <c r="BK775"/>
  <c r="J726"/>
  <c r="J653"/>
  <c r="BK518"/>
  <c r="J249"/>
  <c r="J161"/>
  <c r="BK1158"/>
  <c r="J1124"/>
  <c r="BK1098"/>
  <c r="BK959"/>
  <c r="BK899"/>
  <c r="J744"/>
  <c r="J691"/>
  <c r="J664"/>
  <c r="J640"/>
  <c r="J281"/>
  <c r="J210"/>
  <c i="3" r="J150"/>
  <c r="BK157"/>
  <c r="BK156"/>
  <c r="BK153"/>
  <c r="J130"/>
  <c r="J160"/>
  <c r="BK139"/>
  <c r="J129"/>
  <c r="BK154"/>
  <c r="BK128"/>
  <c i="4" r="J191"/>
  <c r="BK208"/>
  <c r="J162"/>
  <c r="BK181"/>
  <c r="J205"/>
  <c r="BK146"/>
  <c r="J171"/>
  <c r="J149"/>
  <c i="5" r="J130"/>
  <c r="BK169"/>
  <c r="J135"/>
  <c r="J156"/>
  <c r="J157"/>
  <c r="J131"/>
  <c r="J133"/>
  <c r="BK162"/>
  <c i="6" r="BK145"/>
  <c r="J139"/>
  <c r="BK139"/>
  <c i="2" r="F37"/>
  <c r="BK203"/>
  <c r="BK165"/>
  <c r="J1150"/>
  <c r="BK1120"/>
  <c r="J1106"/>
  <c r="J1090"/>
  <c r="BK1029"/>
  <c r="J935"/>
  <c r="BK842"/>
  <c r="J769"/>
  <c r="BK693"/>
  <c r="BK676"/>
  <c r="BK636"/>
  <c r="J560"/>
  <c r="BK399"/>
  <c r="BK241"/>
  <c r="BK183"/>
  <c r="BK1038"/>
  <c r="J940"/>
  <c r="J855"/>
  <c r="BK828"/>
  <c r="BK779"/>
  <c r="J727"/>
  <c r="BK640"/>
  <c r="BK623"/>
  <c r="BK366"/>
  <c r="BK215"/>
  <c r="J201"/>
  <c r="BK1164"/>
  <c r="J1140"/>
  <c r="J1118"/>
  <c r="BK1053"/>
  <c r="J932"/>
  <c r="J823"/>
  <c r="BK795"/>
  <c r="BK732"/>
  <c r="J718"/>
  <c r="J689"/>
  <c r="J654"/>
  <c r="J634"/>
  <c r="BK263"/>
  <c r="J228"/>
  <c r="J168"/>
  <c i="3" r="BK152"/>
  <c r="BK141"/>
  <c r="J125"/>
  <c r="BK149"/>
  <c r="J124"/>
  <c r="J142"/>
  <c r="BK155"/>
  <c r="BK127"/>
  <c r="J151"/>
  <c r="BK134"/>
  <c r="BK130"/>
  <c r="J138"/>
  <c r="BK158"/>
  <c r="J127"/>
  <c i="4" r="BK187"/>
  <c r="BK210"/>
  <c r="J195"/>
  <c r="J156"/>
  <c r="J186"/>
  <c r="BK209"/>
  <c r="J167"/>
  <c r="J209"/>
  <c r="J169"/>
  <c r="J152"/>
  <c r="BK193"/>
  <c r="J172"/>
  <c r="J155"/>
  <c r="J193"/>
  <c r="J145"/>
  <c r="BK183"/>
  <c r="BK173"/>
  <c r="BK202"/>
  <c r="J177"/>
  <c r="BK171"/>
  <c r="BK156"/>
  <c i="5" r="J173"/>
  <c r="BK145"/>
  <c r="BK178"/>
  <c r="BK159"/>
  <c r="BK175"/>
  <c r="BK157"/>
  <c r="BK168"/>
  <c r="J168"/>
  <c r="BK158"/>
  <c r="BK160"/>
  <c r="J178"/>
  <c r="BK143"/>
  <c r="J141"/>
  <c r="BK140"/>
  <c r="BK132"/>
  <c r="J129"/>
  <c i="6" r="J129"/>
  <c r="BK133"/>
  <c r="J141"/>
  <c i="2" r="BK1118"/>
  <c r="J1044"/>
  <c r="J910"/>
  <c r="BK809"/>
  <c r="J761"/>
  <c r="BK668"/>
  <c r="BK368"/>
  <c r="BK228"/>
  <c r="BK1226"/>
  <c r="J912"/>
  <c r="J847"/>
  <c r="J789"/>
  <c r="J638"/>
  <c r="J498"/>
  <c r="J224"/>
  <c r="BK1166"/>
  <c r="J1154"/>
  <c r="BK1096"/>
  <c r="J1048"/>
  <c r="J916"/>
  <c r="J818"/>
  <c r="J700"/>
  <c r="BK651"/>
  <c r="J520"/>
  <c r="BK196"/>
  <c i="3" r="J153"/>
  <c r="BK142"/>
  <c r="J155"/>
  <c r="J136"/>
  <c i="4" r="BK205"/>
  <c i="2" r="F36"/>
  <c r="BK281"/>
  <c r="J205"/>
  <c r="J982"/>
  <c r="BK924"/>
  <c r="J853"/>
  <c r="J781"/>
  <c r="BK702"/>
  <c r="BK634"/>
  <c r="J514"/>
  <c r="BK253"/>
  <c r="BK178"/>
  <c r="J1174"/>
  <c r="J1084"/>
  <c i="3" r="BK151"/>
  <c r="J128"/>
  <c r="BK123"/>
  <c r="BK144"/>
  <c r="BK143"/>
  <c r="BK148"/>
  <c i="4" r="BK203"/>
  <c r="J159"/>
  <c r="BK186"/>
  <c r="BK140"/>
  <c r="BK212"/>
  <c r="BK168"/>
  <c r="BK188"/>
  <c r="J215"/>
  <c r="BK167"/>
  <c r="BK148"/>
  <c r="J173"/>
  <c r="J190"/>
  <c r="BK165"/>
  <c r="J170"/>
  <c i="5" r="BK174"/>
  <c r="BK138"/>
  <c r="BK167"/>
  <c r="J136"/>
  <c r="J163"/>
  <c r="BK164"/>
  <c r="BK163"/>
  <c r="J142"/>
  <c r="J174"/>
  <c r="BK165"/>
  <c r="J134"/>
  <c r="J144"/>
  <c r="J170"/>
  <c i="6" r="J131"/>
  <c i="2" r="J1146"/>
  <c r="J1114"/>
  <c r="J1098"/>
  <c r="BK1094"/>
  <c r="J1046"/>
  <c r="J1023"/>
  <c r="J980"/>
  <c r="BK957"/>
  <c r="BK942"/>
  <c r="BK916"/>
  <c r="BK910"/>
  <c r="BK893"/>
  <c r="J874"/>
  <c r="J851"/>
  <c r="BK821"/>
  <c r="J791"/>
  <c r="J785"/>
  <c r="J767"/>
  <c r="BK744"/>
  <c r="J732"/>
  <c r="J729"/>
  <c r="J725"/>
  <c r="J722"/>
  <c r="J714"/>
  <c r="J712"/>
  <c r="BK698"/>
  <c r="BK685"/>
  <c r="J666"/>
  <c r="BK654"/>
  <c r="J649"/>
  <c r="BK645"/>
  <c r="BK520"/>
  <c r="BK504"/>
  <c r="BK498"/>
  <c r="BK407"/>
  <c r="J399"/>
  <c r="J360"/>
  <c r="J329"/>
  <c r="J263"/>
  <c r="BK236"/>
  <c r="J215"/>
  <c r="BK185"/>
  <c r="J181"/>
  <c r="J165"/>
  <c r="BK1172"/>
  <c r="BK1126"/>
  <c r="J1116"/>
  <c r="BK1104"/>
  <c r="J1050"/>
  <c r="J1029"/>
  <c r="J961"/>
  <c r="J953"/>
  <c r="J944"/>
  <c r="BK935"/>
  <c r="BK918"/>
  <c r="J896"/>
  <c r="BK870"/>
  <c r="BK853"/>
  <c r="BK815"/>
  <c r="BK806"/>
  <c r="BK791"/>
  <c r="J779"/>
  <c r="BK771"/>
  <c r="J740"/>
  <c r="J696"/>
  <c r="BK672"/>
  <c r="J656"/>
  <c r="BK632"/>
  <c r="J504"/>
  <c r="J415"/>
  <c r="BK403"/>
  <c r="J243"/>
  <c r="BK198"/>
  <c r="BK168"/>
  <c r="BK1152"/>
  <c r="BK1133"/>
  <c r="J1110"/>
  <c r="BK1100"/>
  <c r="BK1042"/>
  <c r="J946"/>
  <c r="BK851"/>
  <c r="BK818"/>
  <c r="BK706"/>
  <c r="J680"/>
  <c r="J642"/>
  <c r="J500"/>
  <c r="J362"/>
  <c r="BK245"/>
  <c r="J151"/>
  <c r="BK979"/>
  <c r="BK872"/>
  <c r="J806"/>
  <c r="BK769"/>
  <c r="J716"/>
  <c r="BK660"/>
  <c r="BK560"/>
  <c r="BK417"/>
  <c r="BK210"/>
  <c r="BK175"/>
  <c r="J146"/>
  <c r="J1156"/>
  <c r="J1120"/>
  <c r="BK1090"/>
  <c r="BK1050"/>
  <c r="J928"/>
  <c r="J840"/>
  <c r="J809"/>
  <c r="J771"/>
  <c r="BK725"/>
  <c r="BK712"/>
  <c r="BK674"/>
  <c r="J652"/>
  <c r="J616"/>
  <c r="BK360"/>
  <c r="J236"/>
  <c r="J208"/>
  <c i="3" r="J154"/>
  <c r="J145"/>
  <c r="J156"/>
  <c r="J123"/>
  <c r="J147"/>
  <c r="BK150"/>
  <c r="J149"/>
  <c r="BK125"/>
  <c r="J157"/>
  <c r="BK136"/>
  <c r="J141"/>
  <c r="BK137"/>
  <c r="BK135"/>
  <c i="4" r="BK196"/>
  <c r="BK182"/>
  <c r="BK215"/>
  <c r="J197"/>
  <c r="BK161"/>
  <c r="BK190"/>
  <c r="BK145"/>
  <c r="J203"/>
  <c r="BK216"/>
  <c r="J184"/>
  <c r="J150"/>
  <c r="J199"/>
  <c r="BK184"/>
  <c r="BK160"/>
  <c r="J210"/>
  <c r="J164"/>
  <c r="J154"/>
  <c r="J160"/>
  <c r="BK195"/>
  <c r="BK177"/>
  <c r="J163"/>
  <c r="J147"/>
  <c i="5" r="J158"/>
  <c r="J140"/>
  <c r="BK171"/>
  <c r="BK142"/>
  <c r="J164"/>
  <c r="BK129"/>
  <c r="J159"/>
  <c r="BK161"/>
  <c i="2" r="BK729"/>
  <c r="BK670"/>
  <c r="BK642"/>
  <c r="BK514"/>
  <c r="BK419"/>
  <c r="J407"/>
  <c r="BK208"/>
  <c r="BK189"/>
  <c r="BK161"/>
  <c r="BK1146"/>
  <c r="BK1116"/>
  <c r="BK1048"/>
  <c r="J844"/>
  <c r="BK825"/>
  <c r="BK773"/>
  <c r="J750"/>
  <c r="BK748"/>
  <c r="BK726"/>
  <c r="BK704"/>
  <c r="BK687"/>
  <c r="J672"/>
  <c r="J625"/>
  <c r="BK415"/>
  <c r="BK255"/>
  <c r="J212"/>
  <c r="J882"/>
  <c r="J773"/>
  <c r="BK718"/>
  <c r="BK656"/>
  <c r="BK625"/>
  <c r="BK285"/>
  <c r="BK205"/>
  <c r="J1162"/>
  <c r="J1133"/>
  <c r="J1108"/>
  <c r="J1055"/>
  <c r="BK944"/>
  <c r="BK896"/>
  <c r="BK801"/>
  <c r="J765"/>
  <c r="BK721"/>
  <c r="J687"/>
  <c r="J660"/>
  <c r="J529"/>
  <c r="J502"/>
  <c r="BK249"/>
  <c r="BK212"/>
  <c i="4" r="J187"/>
  <c r="J138"/>
  <c r="J216"/>
  <c r="J182"/>
  <c r="BK142"/>
  <c r="BK191"/>
  <c r="BK152"/>
  <c r="BK200"/>
  <c r="BK175"/>
  <c r="BK154"/>
  <c r="J202"/>
  <c r="BK153"/>
  <c r="J189"/>
  <c r="J175"/>
  <c r="BK163"/>
  <c r="BK159"/>
  <c r="BK199"/>
  <c r="BK147"/>
  <c r="BK158"/>
  <c r="BK149"/>
  <c i="5" r="J161"/>
  <c r="BK183"/>
  <c r="J166"/>
  <c r="BK176"/>
  <c r="BK141"/>
  <c r="J165"/>
  <c r="J175"/>
  <c r="J155"/>
  <c r="BK133"/>
  <c r="J151"/>
  <c r="J146"/>
  <c r="J138"/>
  <c r="J167"/>
  <c i="6" r="BK135"/>
  <c r="J135"/>
  <c r="BK129"/>
  <c i="2" r="BK1198"/>
  <c r="BK1186"/>
  <c r="BK1185"/>
  <c r="BK1174"/>
  <c r="J1168"/>
  <c r="J1164"/>
  <c r="J1158"/>
  <c r="J1152"/>
  <c r="J1142"/>
  <c r="BK1132"/>
  <c r="J241"/>
  <c r="J183"/>
  <c r="J1223"/>
  <c r="BK1142"/>
  <c r="BK1122"/>
  <c r="BK1108"/>
  <c r="BK1046"/>
  <c r="J1025"/>
  <c r="J949"/>
  <c r="BK940"/>
  <c r="J922"/>
  <c r="BK886"/>
  <c r="BK861"/>
  <c r="J828"/>
  <c r="J793"/>
  <c r="J775"/>
  <c r="BK750"/>
  <c r="J704"/>
  <c r="J676"/>
  <c r="J658"/>
  <c r="BK527"/>
  <c r="J339"/>
  <c r="J185"/>
  <c i="1" r="AS94"/>
  <c i="2" r="BK840"/>
  <c r="BK736"/>
  <c r="J723"/>
  <c r="J702"/>
  <c r="BK658"/>
  <c r="J531"/>
  <c r="BK329"/>
  <c r="BK181"/>
  <c r="BK963"/>
  <c r="J899"/>
  <c r="J813"/>
  <c r="BK759"/>
  <c r="J693"/>
  <c r="J636"/>
  <c r="BK529"/>
  <c r="BK257"/>
  <c r="J173"/>
  <c r="BK1160"/>
  <c r="J1139"/>
  <c r="BK1106"/>
  <c r="BK1025"/>
  <c r="J870"/>
  <c r="BK781"/>
  <c r="BK722"/>
  <c r="J683"/>
  <c r="BK638"/>
  <c r="J333"/>
  <c r="BK232"/>
  <c r="BK171"/>
  <c i="3" r="J146"/>
  <c r="BK147"/>
  <c r="BK146"/>
  <c r="J134"/>
  <c r="J131"/>
  <c r="J158"/>
  <c r="J137"/>
  <c r="J126"/>
  <c r="BK133"/>
  <c r="J140"/>
  <c i="4" r="J206"/>
  <c r="BK155"/>
  <c r="BK207"/>
  <c r="J165"/>
  <c r="J183"/>
  <c r="BK170"/>
  <c r="J212"/>
  <c r="J153"/>
  <c r="BK206"/>
  <c r="J188"/>
  <c r="BK197"/>
  <c r="BK138"/>
  <c r="J181"/>
  <c r="J140"/>
  <c r="J200"/>
  <c r="BK169"/>
  <c r="J148"/>
  <c i="5" r="J182"/>
  <c r="J143"/>
  <c r="BK166"/>
  <c r="J176"/>
  <c r="BK180"/>
  <c r="BK153"/>
  <c r="BK131"/>
  <c r="J149"/>
  <c r="J153"/>
  <c r="BK135"/>
  <c r="BK151"/>
  <c r="BK139"/>
  <c i="6" r="J145"/>
  <c i="2" l="1" r="R145"/>
  <c r="R170"/>
  <c r="BK655"/>
  <c r="J655"/>
  <c r="J105"/>
  <c r="BK720"/>
  <c r="J720"/>
  <c r="J106"/>
  <c r="T760"/>
  <c r="BK962"/>
  <c r="J962"/>
  <c r="J115"/>
  <c r="P1101"/>
  <c r="T1149"/>
  <c i="3" r="R132"/>
  <c i="2" r="P145"/>
  <c r="R177"/>
  <c r="P655"/>
  <c r="R720"/>
  <c r="T794"/>
  <c r="R827"/>
  <c r="R1109"/>
  <c r="R1141"/>
  <c i="3" r="BK132"/>
  <c r="J132"/>
  <c r="J99"/>
  <c i="4" r="BK144"/>
  <c r="BK151"/>
  <c r="J151"/>
  <c r="J103"/>
  <c r="P157"/>
  <c r="R166"/>
  <c r="R179"/>
  <c r="P185"/>
  <c r="P192"/>
  <c r="P198"/>
  <c r="P204"/>
  <c r="T213"/>
  <c i="2" r="BK170"/>
  <c r="J170"/>
  <c r="J99"/>
  <c r="BK177"/>
  <c r="J177"/>
  <c r="J100"/>
  <c r="BK200"/>
  <c r="J200"/>
  <c r="J101"/>
  <c r="R200"/>
  <c r="T655"/>
  <c r="R760"/>
  <c r="BK822"/>
  <c r="J822"/>
  <c r="J112"/>
  <c r="R962"/>
  <c r="R1101"/>
  <c r="P1149"/>
  <c r="P1165"/>
  <c i="3" r="R122"/>
  <c r="R121"/>
  <c r="R120"/>
  <c i="4" r="T151"/>
  <c i="5" r="BK128"/>
  <c r="J128"/>
  <c r="J98"/>
  <c r="P154"/>
  <c r="P181"/>
  <c i="2" r="BK145"/>
  <c r="J145"/>
  <c r="J98"/>
  <c r="P177"/>
  <c r="P200"/>
  <c r="BK207"/>
  <c r="J207"/>
  <c r="J102"/>
  <c r="T207"/>
  <c r="R644"/>
  <c r="T720"/>
  <c r="P760"/>
  <c r="T962"/>
  <c r="BK1149"/>
  <c r="J1149"/>
  <c r="J119"/>
  <c r="R1173"/>
  <c i="3" r="BK122"/>
  <c r="J122"/>
  <c r="J98"/>
  <c i="4" r="R144"/>
  <c r="P151"/>
  <c r="T157"/>
  <c r="T166"/>
  <c r="T179"/>
  <c r="R185"/>
  <c r="R192"/>
  <c r="R198"/>
  <c r="R204"/>
  <c r="BK213"/>
  <c r="J213"/>
  <c r="J115"/>
  <c i="2" r="P170"/>
  <c r="T170"/>
  <c r="R655"/>
  <c r="BK760"/>
  <c r="J760"/>
  <c r="J110"/>
  <c r="P827"/>
  <c r="P911"/>
  <c r="BK1109"/>
  <c r="J1109"/>
  <c r="J117"/>
  <c r="T1141"/>
  <c r="R1165"/>
  <c r="T1165"/>
  <c i="4" r="P144"/>
  <c r="R151"/>
  <c r="R157"/>
  <c r="BK166"/>
  <c r="J166"/>
  <c r="J105"/>
  <c r="BK179"/>
  <c r="BK185"/>
  <c r="J185"/>
  <c r="J110"/>
  <c r="BK192"/>
  <c r="J192"/>
  <c r="J111"/>
  <c r="T192"/>
  <c r="T198"/>
  <c r="T204"/>
  <c r="P213"/>
  <c i="5" r="T172"/>
  <c i="2" r="T214"/>
  <c r="T731"/>
  <c r="P962"/>
  <c r="T1101"/>
  <c r="BK1141"/>
  <c r="J1141"/>
  <c r="J118"/>
  <c r="BK1165"/>
  <c r="J1165"/>
  <c r="J120"/>
  <c r="T1173"/>
  <c i="3" r="P122"/>
  <c i="5" r="R128"/>
  <c r="R154"/>
  <c r="BK181"/>
  <c r="J181"/>
  <c r="J106"/>
  <c i="2" r="T145"/>
  <c r="T177"/>
  <c r="T200"/>
  <c r="P207"/>
  <c r="R207"/>
  <c r="T644"/>
  <c r="P720"/>
  <c r="P794"/>
  <c r="T827"/>
  <c r="P1109"/>
  <c r="P1141"/>
  <c i="3" r="T132"/>
  <c i="5" r="T128"/>
  <c r="R172"/>
  <c i="2" r="BK214"/>
  <c r="J214"/>
  <c r="J103"/>
  <c r="BK644"/>
  <c r="J644"/>
  <c r="J104"/>
  <c r="R731"/>
  <c r="BK827"/>
  <c r="J827"/>
  <c r="J113"/>
  <c r="T911"/>
  <c r="BK1101"/>
  <c r="J1101"/>
  <c r="J116"/>
  <c r="R1149"/>
  <c r="P1173"/>
  <c i="3" r="T122"/>
  <c r="T121"/>
  <c r="T120"/>
  <c i="5" r="P172"/>
  <c i="2" r="R214"/>
  <c r="BK731"/>
  <c r="J731"/>
  <c r="J109"/>
  <c r="R794"/>
  <c r="P822"/>
  <c r="T822"/>
  <c r="BK911"/>
  <c r="J911"/>
  <c r="J114"/>
  <c r="T1109"/>
  <c r="BK1173"/>
  <c r="J1173"/>
  <c r="J121"/>
  <c i="3" r="P132"/>
  <c i="5" r="P128"/>
  <c r="P127"/>
  <c r="P126"/>
  <c i="1" r="AU98"/>
  <c i="5" r="BK154"/>
  <c r="J154"/>
  <c r="J102"/>
  <c r="BK172"/>
  <c r="J172"/>
  <c r="J103"/>
  <c r="T181"/>
  <c i="2" r="P214"/>
  <c r="P644"/>
  <c r="P731"/>
  <c r="P730"/>
  <c r="BK794"/>
  <c r="J794"/>
  <c r="J111"/>
  <c r="R822"/>
  <c r="R911"/>
  <c i="4" r="T144"/>
  <c r="T143"/>
  <c r="BK157"/>
  <c r="J157"/>
  <c r="J104"/>
  <c r="P166"/>
  <c r="P179"/>
  <c r="P178"/>
  <c r="T185"/>
  <c r="BK198"/>
  <c r="J198"/>
  <c r="J112"/>
  <c r="BK204"/>
  <c r="J204"/>
  <c r="J113"/>
  <c r="R213"/>
  <c i="5" r="T154"/>
  <c r="R181"/>
  <c i="4" r="BK174"/>
  <c r="J174"/>
  <c r="J106"/>
  <c r="BK211"/>
  <c r="J211"/>
  <c r="J114"/>
  <c i="2" r="BK728"/>
  <c r="J728"/>
  <c r="J107"/>
  <c i="3" r="BK159"/>
  <c r="J159"/>
  <c r="J100"/>
  <c i="4" r="BK137"/>
  <c r="J137"/>
  <c r="J98"/>
  <c r="BK176"/>
  <c r="J176"/>
  <c r="J107"/>
  <c i="2" r="BK1225"/>
  <c r="J1225"/>
  <c r="J123"/>
  <c i="4" r="BK139"/>
  <c r="J139"/>
  <c r="J99"/>
  <c i="5" r="BK148"/>
  <c r="J148"/>
  <c r="J99"/>
  <c i="2" r="BK1197"/>
  <c r="J1197"/>
  <c r="J122"/>
  <c i="5" r="BK152"/>
  <c r="J152"/>
  <c r="J101"/>
  <c r="BK177"/>
  <c r="J177"/>
  <c r="J104"/>
  <c r="BK150"/>
  <c r="J150"/>
  <c r="J100"/>
  <c r="BK179"/>
  <c r="J179"/>
  <c r="J105"/>
  <c i="4" r="BK141"/>
  <c r="J141"/>
  <c r="J100"/>
  <c i="6" r="BK128"/>
  <c r="J128"/>
  <c r="J98"/>
  <c r="BK130"/>
  <c r="J130"/>
  <c r="J99"/>
  <c r="BK132"/>
  <c r="J132"/>
  <c r="J100"/>
  <c r="BK134"/>
  <c r="J134"/>
  <c r="J101"/>
  <c r="BK136"/>
  <c r="J136"/>
  <c r="J102"/>
  <c r="BK138"/>
  <c r="J138"/>
  <c r="J103"/>
  <c r="BK140"/>
  <c r="J140"/>
  <c r="J104"/>
  <c r="BK142"/>
  <c r="J142"/>
  <c r="J105"/>
  <c r="BK144"/>
  <c r="J144"/>
  <c r="J106"/>
  <c r="F123"/>
  <c i="5" r="BK127"/>
  <c r="J127"/>
  <c r="J97"/>
  <c i="6" r="E85"/>
  <c r="J89"/>
  <c r="BE133"/>
  <c r="BE131"/>
  <c r="BE141"/>
  <c r="BE145"/>
  <c r="BE135"/>
  <c r="BE139"/>
  <c r="BE143"/>
  <c r="BE129"/>
  <c r="BE137"/>
  <c i="5" r="E85"/>
  <c r="BE165"/>
  <c r="BE133"/>
  <c r="BE141"/>
  <c r="J123"/>
  <c r="BE132"/>
  <c r="BE135"/>
  <c r="F91"/>
  <c r="BE147"/>
  <c i="4" r="J179"/>
  <c r="J109"/>
  <c i="5" r="J89"/>
  <c r="F92"/>
  <c r="BE139"/>
  <c r="BE140"/>
  <c r="BE142"/>
  <c r="BE169"/>
  <c r="BE171"/>
  <c i="4" r="J144"/>
  <c r="J102"/>
  <c i="5" r="BE155"/>
  <c r="BE158"/>
  <c r="BE176"/>
  <c r="J122"/>
  <c r="BE138"/>
  <c r="BE173"/>
  <c r="BE174"/>
  <c r="BE178"/>
  <c r="BE149"/>
  <c r="BE153"/>
  <c r="BE162"/>
  <c r="BE167"/>
  <c r="BE131"/>
  <c r="BE136"/>
  <c r="BE137"/>
  <c r="BE145"/>
  <c r="BE156"/>
  <c r="BE159"/>
  <c r="BE160"/>
  <c r="BE180"/>
  <c r="BE182"/>
  <c r="BE183"/>
  <c r="BE146"/>
  <c r="BE157"/>
  <c r="BE168"/>
  <c r="BE170"/>
  <c r="BE175"/>
  <c r="BE129"/>
  <c r="BE130"/>
  <c r="BE134"/>
  <c r="BE143"/>
  <c r="BE144"/>
  <c r="BE151"/>
  <c r="BE161"/>
  <c r="BE163"/>
  <c r="BE164"/>
  <c r="BE166"/>
  <c i="4" r="J89"/>
  <c r="J132"/>
  <c r="BE154"/>
  <c r="BE160"/>
  <c r="BE164"/>
  <c r="E85"/>
  <c r="F132"/>
  <c r="BE169"/>
  <c r="BE170"/>
  <c r="BE171"/>
  <c r="BE181"/>
  <c r="BE187"/>
  <c r="BE188"/>
  <c r="BE197"/>
  <c r="BE209"/>
  <c r="J91"/>
  <c r="BE146"/>
  <c r="BE156"/>
  <c r="BE177"/>
  <c r="BE182"/>
  <c r="BE208"/>
  <c r="BE149"/>
  <c r="BE155"/>
  <c r="BE191"/>
  <c r="BE207"/>
  <c r="BE165"/>
  <c r="BE168"/>
  <c r="BE183"/>
  <c r="BE189"/>
  <c r="BE190"/>
  <c r="BE201"/>
  <c r="BE203"/>
  <c r="BE210"/>
  <c r="BE212"/>
  <c r="BE138"/>
  <c r="BE148"/>
  <c r="BE152"/>
  <c r="BE172"/>
  <c r="BE173"/>
  <c r="BE214"/>
  <c i="3" r="BK121"/>
  <c r="J121"/>
  <c r="J97"/>
  <c i="4" r="BE153"/>
  <c r="BE161"/>
  <c r="BE162"/>
  <c r="BE163"/>
  <c r="BE167"/>
  <c r="BE175"/>
  <c r="BE199"/>
  <c r="BE200"/>
  <c r="BE206"/>
  <c r="F91"/>
  <c r="BE158"/>
  <c r="BE184"/>
  <c r="BE142"/>
  <c r="BE145"/>
  <c r="BE159"/>
  <c r="BE194"/>
  <c r="BE196"/>
  <c r="BE216"/>
  <c r="BE140"/>
  <c r="BE147"/>
  <c r="BE150"/>
  <c r="BE180"/>
  <c r="BE186"/>
  <c r="BE193"/>
  <c r="BE195"/>
  <c r="BE202"/>
  <c r="BE205"/>
  <c r="BE215"/>
  <c i="2" r="BK144"/>
  <c r="J144"/>
  <c r="J97"/>
  <c i="3" r="J89"/>
  <c r="F117"/>
  <c r="BE123"/>
  <c r="BE124"/>
  <c r="BE137"/>
  <c r="BE141"/>
  <c r="BE142"/>
  <c r="BE152"/>
  <c r="BE153"/>
  <c r="BE160"/>
  <c r="E85"/>
  <c r="BE134"/>
  <c r="BE146"/>
  <c r="BE157"/>
  <c i="2" r="BK730"/>
  <c r="J730"/>
  <c r="J108"/>
  <c i="3" r="J117"/>
  <c r="BE133"/>
  <c r="BE138"/>
  <c r="BE143"/>
  <c r="BE145"/>
  <c r="BE148"/>
  <c r="BE149"/>
  <c r="J116"/>
  <c r="BE130"/>
  <c r="BE156"/>
  <c r="BE139"/>
  <c r="F91"/>
  <c r="BE125"/>
  <c r="BE126"/>
  <c r="BE140"/>
  <c r="BE158"/>
  <c r="BE127"/>
  <c r="BE128"/>
  <c r="BE129"/>
  <c r="BE131"/>
  <c r="BE135"/>
  <c r="BE136"/>
  <c r="BE144"/>
  <c r="BE150"/>
  <c r="BE147"/>
  <c r="BE151"/>
  <c r="BE154"/>
  <c r="BE155"/>
  <c i="1" r="BC95"/>
  <c i="2" r="J89"/>
  <c r="BE155"/>
  <c r="BE165"/>
  <c r="BE185"/>
  <c r="BE205"/>
  <c r="BE224"/>
  <c r="BE243"/>
  <c r="BE253"/>
  <c r="BE257"/>
  <c r="BE281"/>
  <c r="BE329"/>
  <c r="BE366"/>
  <c r="BE415"/>
  <c r="BE500"/>
  <c r="BE502"/>
  <c r="BE560"/>
  <c r="BE630"/>
  <c r="BE632"/>
  <c r="BE636"/>
  <c r="BE642"/>
  <c r="BE647"/>
  <c r="BE653"/>
  <c r="BE658"/>
  <c r="BE668"/>
  <c r="BE685"/>
  <c r="BE687"/>
  <c r="BE689"/>
  <c r="BE693"/>
  <c r="BE712"/>
  <c r="BE714"/>
  <c r="BE723"/>
  <c r="BE726"/>
  <c r="BE729"/>
  <c r="BE732"/>
  <c r="BE761"/>
  <c r="BE769"/>
  <c r="BE775"/>
  <c r="BE789"/>
  <c r="BE793"/>
  <c r="BE806"/>
  <c r="BE815"/>
  <c r="BE818"/>
  <c r="BE821"/>
  <c r="BE842"/>
  <c r="BE847"/>
  <c r="BE859"/>
  <c r="BE861"/>
  <c r="BE870"/>
  <c r="BE872"/>
  <c r="BE896"/>
  <c r="BE912"/>
  <c r="BE924"/>
  <c r="BE928"/>
  <c r="BE942"/>
  <c r="BE953"/>
  <c r="BE955"/>
  <c r="BE957"/>
  <c r="BE1015"/>
  <c r="BE1038"/>
  <c r="BE1040"/>
  <c r="BE1042"/>
  <c r="BE1044"/>
  <c r="BE1090"/>
  <c r="BE1140"/>
  <c r="BE1144"/>
  <c r="BE1150"/>
  <c r="BE1158"/>
  <c r="BE1160"/>
  <c r="BE1162"/>
  <c r="BE1164"/>
  <c r="BE1166"/>
  <c r="BE1172"/>
  <c r="BE1198"/>
  <c r="E133"/>
  <c r="BE168"/>
  <c r="BE198"/>
  <c r="BE208"/>
  <c r="BE219"/>
  <c r="BE241"/>
  <c r="BE245"/>
  <c r="BE255"/>
  <c r="BE362"/>
  <c r="BE419"/>
  <c r="BE504"/>
  <c r="BE527"/>
  <c r="BE649"/>
  <c r="BE652"/>
  <c r="BE680"/>
  <c r="BE698"/>
  <c r="BE704"/>
  <c r="BE706"/>
  <c r="BE725"/>
  <c r="BE736"/>
  <c r="BE750"/>
  <c r="BE763"/>
  <c r="BE767"/>
  <c r="BE791"/>
  <c r="BE801"/>
  <c r="BE809"/>
  <c r="BE823"/>
  <c r="BE910"/>
  <c r="BE922"/>
  <c r="BE926"/>
  <c r="BE935"/>
  <c r="BE946"/>
  <c r="BE959"/>
  <c r="BE986"/>
  <c r="BE1021"/>
  <c r="BE1023"/>
  <c r="BE1029"/>
  <c r="F92"/>
  <c r="BE178"/>
  <c r="BE215"/>
  <c r="BE232"/>
  <c r="BE263"/>
  <c r="BE360"/>
  <c r="BE417"/>
  <c r="BE531"/>
  <c r="BE616"/>
  <c r="BE634"/>
  <c r="BE640"/>
  <c r="BE645"/>
  <c r="BE651"/>
  <c r="BE656"/>
  <c r="BE664"/>
  <c r="BE670"/>
  <c r="BE674"/>
  <c r="BE683"/>
  <c r="BE691"/>
  <c r="BE696"/>
  <c r="BE700"/>
  <c r="BE722"/>
  <c r="BE727"/>
  <c r="BE740"/>
  <c r="BE744"/>
  <c r="BE759"/>
  <c r="BE771"/>
  <c r="BE795"/>
  <c r="BE886"/>
  <c r="BE940"/>
  <c r="BE944"/>
  <c r="BE961"/>
  <c r="BE963"/>
  <c r="BE979"/>
  <c r="BE1025"/>
  <c r="BE1050"/>
  <c r="BE1053"/>
  <c r="BE1084"/>
  <c r="BE1102"/>
  <c r="BE1120"/>
  <c r="BE1124"/>
  <c r="BE1126"/>
  <c r="BE1139"/>
  <c r="BE1226"/>
  <c r="BE171"/>
  <c r="BE175"/>
  <c r="BE181"/>
  <c r="BE196"/>
  <c r="BE210"/>
  <c r="BE337"/>
  <c r="BE368"/>
  <c r="BE397"/>
  <c r="BE403"/>
  <c r="BE409"/>
  <c r="BE498"/>
  <c r="BE520"/>
  <c r="BE625"/>
  <c r="BE638"/>
  <c r="BE654"/>
  <c r="BE660"/>
  <c r="BE695"/>
  <c r="BE702"/>
  <c r="BE716"/>
  <c r="BE765"/>
  <c r="BE851"/>
  <c r="BE874"/>
  <c r="BE893"/>
  <c r="BE899"/>
  <c r="BE906"/>
  <c r="BE980"/>
  <c r="BE1048"/>
  <c r="BE1094"/>
  <c r="BE1096"/>
  <c r="BE1098"/>
  <c r="BE1100"/>
  <c r="BE1104"/>
  <c r="BE1112"/>
  <c r="BE1118"/>
  <c r="BE1133"/>
  <c r="BE1146"/>
  <c r="BE1148"/>
  <c r="BE1154"/>
  <c r="BE1156"/>
  <c r="BE1170"/>
  <c r="BE1223"/>
  <c r="BE146"/>
  <c r="BE151"/>
  <c r="BE161"/>
  <c r="BE173"/>
  <c r="BE183"/>
  <c r="BE189"/>
  <c r="BE201"/>
  <c r="BE203"/>
  <c r="BE212"/>
  <c r="BE228"/>
  <c r="BE236"/>
  <c r="BE249"/>
  <c r="BE285"/>
  <c r="BE333"/>
  <c r="BE339"/>
  <c r="BE399"/>
  <c r="BE407"/>
  <c r="BE514"/>
  <c r="BE518"/>
  <c r="BE529"/>
  <c r="BE623"/>
  <c r="BE666"/>
  <c r="BE672"/>
  <c r="BE676"/>
  <c r="BE710"/>
  <c r="BE718"/>
  <c r="BE721"/>
  <c r="BE748"/>
  <c r="BE773"/>
  <c r="BE777"/>
  <c r="BE779"/>
  <c r="BE781"/>
  <c r="BE785"/>
  <c r="BE799"/>
  <c r="BE813"/>
  <c r="BE825"/>
  <c r="BE828"/>
  <c r="BE840"/>
  <c r="BE844"/>
  <c r="BE853"/>
  <c r="BE855"/>
  <c r="BE882"/>
  <c r="BE916"/>
  <c r="BE918"/>
  <c r="BE932"/>
  <c r="BE949"/>
  <c r="BE982"/>
  <c r="BE1046"/>
  <c r="BE1055"/>
  <c r="BE1106"/>
  <c r="BE1108"/>
  <c r="BE1110"/>
  <c r="BE1114"/>
  <c r="BE1116"/>
  <c r="BE1122"/>
  <c r="BE1132"/>
  <c r="BE1142"/>
  <c r="BE1152"/>
  <c r="BE1168"/>
  <c r="BE1174"/>
  <c r="BE1185"/>
  <c r="BE1186"/>
  <c i="1" r="BB95"/>
  <c r="BD95"/>
  <c i="3" r="F35"/>
  <c i="1" r="BB96"/>
  <c i="5" r="F35"/>
  <c i="1" r="BB98"/>
  <c i="3" r="F36"/>
  <c i="1" r="BC96"/>
  <c i="5" r="F37"/>
  <c i="1" r="BD98"/>
  <c i="6" r="F34"/>
  <c i="1" r="BA99"/>
  <c i="3" r="J34"/>
  <c i="1" r="AW96"/>
  <c i="5" r="F34"/>
  <c i="1" r="BA98"/>
  <c i="2" r="F34"/>
  <c i="4" r="F37"/>
  <c i="1" r="BD97"/>
  <c i="2" r="J34"/>
  <c i="4" r="F36"/>
  <c i="1" r="BC97"/>
  <c i="6" r="J34"/>
  <c i="1" r="AW99"/>
  <c i="4" r="J34"/>
  <c i="1" r="AW97"/>
  <c i="6" r="F35"/>
  <c i="1" r="BB99"/>
  <c i="3" r="F37"/>
  <c i="1" r="BD96"/>
  <c i="5" r="F36"/>
  <c i="1" r="BC98"/>
  <c i="5" r="J34"/>
  <c i="1" r="AW98"/>
  <c i="3" r="F34"/>
  <c i="1" r="BA96"/>
  <c i="4" r="F35"/>
  <c i="1" r="BB97"/>
  <c i="4" r="F34"/>
  <c i="1" r="BA97"/>
  <c i="6" r="F36"/>
  <c i="1" r="BC99"/>
  <c i="6" r="F37"/>
  <c i="1" r="BD99"/>
  <c i="2" l="1" r="R730"/>
  <c r="T144"/>
  <c i="4" r="R143"/>
  <c r="BK143"/>
  <c i="5" r="T127"/>
  <c r="T126"/>
  <c r="R127"/>
  <c r="R126"/>
  <c i="4" r="P143"/>
  <c r="P136"/>
  <c r="P135"/>
  <c i="1" r="AU97"/>
  <c i="4" r="T178"/>
  <c r="T136"/>
  <c r="T135"/>
  <c r="BK178"/>
  <c r="J178"/>
  <c r="J108"/>
  <c r="R178"/>
  <c i="3" r="P121"/>
  <c r="P120"/>
  <c i="1" r="AU96"/>
  <c i="2" r="P144"/>
  <c r="P143"/>
  <c i="1" r="AU95"/>
  <c i="2" r="T730"/>
  <c r="R144"/>
  <c r="R143"/>
  <c i="1" r="AW95"/>
  <c r="BA95"/>
  <c i="6" r="BK127"/>
  <c r="J127"/>
  <c r="J97"/>
  <c i="5" r="BK126"/>
  <c r="J126"/>
  <c i="3" r="BK120"/>
  <c r="J120"/>
  <c i="2" r="BK143"/>
  <c r="J143"/>
  <c i="4" r="F33"/>
  <c i="1" r="AZ97"/>
  <c r="BB94"/>
  <c r="AX94"/>
  <c i="3" r="J30"/>
  <c i="1" r="AG96"/>
  <c i="5" r="F33"/>
  <c i="1" r="AZ98"/>
  <c r="BC94"/>
  <c r="W32"/>
  <c i="3" r="F33"/>
  <c i="1" r="AZ96"/>
  <c r="BD94"/>
  <c r="W33"/>
  <c i="6" r="J33"/>
  <c i="1" r="AV99"/>
  <c r="AT99"/>
  <c i="2" r="F33"/>
  <c i="1" r="AZ95"/>
  <c i="2" r="J33"/>
  <c i="1" r="AV95"/>
  <c r="AT95"/>
  <c i="4" r="J33"/>
  <c i="1" r="AV97"/>
  <c r="AT97"/>
  <c i="3" r="J33"/>
  <c i="1" r="AV96"/>
  <c r="AT96"/>
  <c r="BA94"/>
  <c r="W30"/>
  <c i="5" r="J33"/>
  <c i="1" r="AV98"/>
  <c r="AT98"/>
  <c i="5" r="J30"/>
  <c i="1" r="AG98"/>
  <c i="6" r="F33"/>
  <c i="1" r="AZ99"/>
  <c i="2" r="J30"/>
  <c i="1" r="AG95"/>
  <c i="4" l="1" r="BK136"/>
  <c r="J136"/>
  <c r="J97"/>
  <c r="R136"/>
  <c r="R135"/>
  <c i="2" r="T143"/>
  <c i="4" r="J143"/>
  <c r="J101"/>
  <c i="6" r="BK126"/>
  <c r="J126"/>
  <c r="J96"/>
  <c i="1" r="AN98"/>
  <c i="5" r="J96"/>
  <c r="J39"/>
  <c i="1" r="AN96"/>
  <c i="3" r="J96"/>
  <c i="1" r="AN95"/>
  <c i="3" r="J39"/>
  <c i="2" r="J96"/>
  <c r="J39"/>
  <c i="1" r="AU94"/>
  <c r="AY94"/>
  <c r="AW94"/>
  <c r="AK30"/>
  <c r="W31"/>
  <c r="AZ94"/>
  <c r="AV94"/>
  <c r="AK29"/>
  <c i="4" l="1" r="BK135"/>
  <c r="J135"/>
  <c r="J96"/>
  <c i="6" r="J30"/>
  <c i="1" r="AG99"/>
  <c r="AT94"/>
  <c r="W29"/>
  <c i="6" l="1" r="J39"/>
  <c i="1" r="AN99"/>
  <c i="4" r="J30"/>
  <c i="1" r="AG97"/>
  <c r="AN97"/>
  <c i="4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<sst xmlns="http://schemas.openxmlformats.org/spreadsheetml/2006/main">
  <si>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</si>
  <si>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</si>
  <si>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</si>
  <si>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</si>
  <si>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{91bfe1c9-2978-4233-9235-f4bd4fb58373}</t>
  </si>
  <si>
    <t xml:space="preserve">&gt;&gt;  skryté sloupce  &lt;&lt;</t>
  </si>
  <si>
    <t>0,1</t>
  </si>
  <si>
    <t>21</t>
  </si>
  <si>
    <t>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</si>
  <si>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</si>
  <si>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</si>
  <si>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</si>
  <si>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</si>
  <si>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</si>
  <si>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</si>
  <si>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Projektis3161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</si>
  <si>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</si>
  <si>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</si>
  <si>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Snížení EN SPOŠ Dvůr Králové - budova H, 2.etapa</t>
  </si>
  <si>
    <t>KSO:</t>
  </si>
  <si>
    <t>CC-CZ:</t>
  </si>
  <si>
    <t>Místo:</t>
  </si>
  <si>
    <t>Dvůr Králové nad Labem</t>
  </si>
  <si>
    <t>Datum:</t>
  </si>
  <si>
    <t>17. 10. 2025</t>
  </si>
  <si>
    <t>Zadavatel:</t>
  </si>
  <si>
    <t>IČ:</t>
  </si>
  <si>
    <t>SPOŠ Dvůr Králové n.L., E.Krásnohorské 2069</t>
  </si>
  <si>
    <t>DIČ:</t>
  </si>
  <si>
    <t>Uchazeč:</t>
  </si>
  <si>
    <t>Vyplň údaj</t>
  </si>
  <si>
    <t>Projektant:</t>
  </si>
  <si>
    <t>Projektis DK s.r.o., Legionářská 562, D.K.n.L.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</si>
  <si>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</si>
  <si>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</si>
  <si>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</si>
  <si>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</si>
  <si>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</si>
  <si>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</si>
  <si>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</si>
  <si>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</si>
  <si>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</si>
  <si>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</si>
  <si>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</si>
  <si>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</si>
  <si>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</si>
  <si>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</si>
  <si>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</si>
  <si>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</si>
  <si>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</si>
  <si>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</si>
  <si>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</si>
  <si>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</si>
  <si>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</si>
  <si>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</si>
  <si>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</si>
  <si>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</si>
  <si>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</si>
  <si>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</si>
  <si>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</si>
  <si>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</si>
  <si>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</si>
  <si>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</si>
  <si>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</si>
  <si>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</si>
  <si>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</si>
  <si>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</si>
  <si>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</si>
  <si>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</si>
  <si>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</si>
  <si>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</si>
  <si>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</si>
  <si>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</si>
  <si>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</si>
  <si>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</si>
  <si>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</si>
  <si>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</si>
  <si>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</si>
  <si>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</si>
  <si>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</si>
  <si>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</si>
  <si>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</si>
  <si>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AR a ST část - CU 2025/2</t>
  </si>
  <si>
    <t>STA</t>
  </si>
  <si>
    <t>{912b5eb3-c471-4dbb-bb78-9c89a58f91a0}</t>
  </si>
  <si>
    <t>2</t>
  </si>
  <si>
    <t>VZT - CU 2025/2</t>
  </si>
  <si>
    <t>{60b60d17-395f-42c2-b6c1-7495a5105aa3}</t>
  </si>
  <si>
    <t>3</t>
  </si>
  <si>
    <t>Elektroinstalace - CU 2025/2</t>
  </si>
  <si>
    <t>{14ad2983-26c8-4a5f-88d8-db7b94f2b5f4}</t>
  </si>
  <si>
    <t>4</t>
  </si>
  <si>
    <t>Hromosvod - CU 2025/2</t>
  </si>
  <si>
    <t>{105f1dc6-e17b-40ab-83b1-dc7df4803a38}</t>
  </si>
  <si>
    <t>5</t>
  </si>
  <si>
    <t>Vedlejší náklady - CU 2025/2</t>
  </si>
  <si>
    <t>{7714d1f9-923d-406d-b4ca-b51646a4838c}</t>
  </si>
  <si>
    <t>fig11</t>
  </si>
  <si>
    <t>úprava podhledů perlinkou</t>
  </si>
  <si>
    <t>47,262</t>
  </si>
  <si>
    <t>fig12</t>
  </si>
  <si>
    <t>KZS podhledů MW 50 mm</t>
  </si>
  <si>
    <t>17,984</t>
  </si>
  <si>
    <t>KRYCÍ LIST SOUPISU PRACÍ</t>
  </si>
  <si>
    <t>fig13</t>
  </si>
  <si>
    <t>úprava stěn perlinkou</t>
  </si>
  <si>
    <t>9,533</t>
  </si>
  <si>
    <t>fig14</t>
  </si>
  <si>
    <t>KZS soklů pod terénem EPS-P 100 mm</t>
  </si>
  <si>
    <t>35,371</t>
  </si>
  <si>
    <t>fig15</t>
  </si>
  <si>
    <t>KZS soklů nad terénem EPS-P 100 mm</t>
  </si>
  <si>
    <t>36,827</t>
  </si>
  <si>
    <t>fig16</t>
  </si>
  <si>
    <t xml:space="preserve">KZS fasády MW 140 mm </t>
  </si>
  <si>
    <t>694,297</t>
  </si>
  <si>
    <t>Objekt:</t>
  </si>
  <si>
    <t>fig17</t>
  </si>
  <si>
    <t>KZS fasády MW 200 mm</t>
  </si>
  <si>
    <t>63,976</t>
  </si>
  <si>
    <t>1 - AR a ST část - CU 2025/2</t>
  </si>
  <si>
    <t>fig18</t>
  </si>
  <si>
    <t>Druhá vrstva z MW - celkem do 200 mm</t>
  </si>
  <si>
    <t>196,537</t>
  </si>
  <si>
    <t>fig19</t>
  </si>
  <si>
    <t>druhá vrstva z MW - celkem do 240 mm</t>
  </si>
  <si>
    <t>9,96</t>
  </si>
  <si>
    <t>fig2</t>
  </si>
  <si>
    <t>očištění kamene otryskáním</t>
  </si>
  <si>
    <t>46,547</t>
  </si>
  <si>
    <t>fig20</t>
  </si>
  <si>
    <t>úprava pilířů perlinkou</t>
  </si>
  <si>
    <t>25,8</t>
  </si>
  <si>
    <t>fig22</t>
  </si>
  <si>
    <t>KZS ostění hl. do 400 mm MW 40 mm</t>
  </si>
  <si>
    <t>461,27</t>
  </si>
  <si>
    <t>fig24</t>
  </si>
  <si>
    <t>soklová lišta 140 mm</t>
  </si>
  <si>
    <t>98,54</t>
  </si>
  <si>
    <t>fig25</t>
  </si>
  <si>
    <t>soklová lišta 200 mm</t>
  </si>
  <si>
    <t>7,27</t>
  </si>
  <si>
    <t>fig26</t>
  </si>
  <si>
    <t>rohové lišty</t>
  </si>
  <si>
    <t>961,54</t>
  </si>
  <si>
    <t>fig27</t>
  </si>
  <si>
    <t>začišťovací lišty</t>
  </si>
  <si>
    <t>380,94</t>
  </si>
  <si>
    <t>fig28</t>
  </si>
  <si>
    <t>parapetní lišty</t>
  </si>
  <si>
    <t>80,33</t>
  </si>
  <si>
    <t>fig29</t>
  </si>
  <si>
    <t>KZS stěn na půdě MW 140 mm</t>
  </si>
  <si>
    <t>94,8</t>
  </si>
  <si>
    <t>fig43</t>
  </si>
  <si>
    <t>podkladní trámky 60/100</t>
  </si>
  <si>
    <t>83,5</t>
  </si>
  <si>
    <t>fig3</t>
  </si>
  <si>
    <t>hloubení rýh pro KZS</t>
  </si>
  <si>
    <t>18,6</t>
  </si>
  <si>
    <t>fig31</t>
  </si>
  <si>
    <t>plocha střešní krytiny</t>
  </si>
  <si>
    <t>655,309</t>
  </si>
  <si>
    <t>fig32</t>
  </si>
  <si>
    <t>plocha krytiny na stříškách nad vstupy</t>
  </si>
  <si>
    <t>6,342</t>
  </si>
  <si>
    <t>fig33</t>
  </si>
  <si>
    <t>zavětrování - 32/160</t>
  </si>
  <si>
    <t>fig34</t>
  </si>
  <si>
    <t>120/160</t>
  </si>
  <si>
    <t>24</t>
  </si>
  <si>
    <t>fig35</t>
  </si>
  <si>
    <t>140/180</t>
  </si>
  <si>
    <t>528,175</t>
  </si>
  <si>
    <t>fig36</t>
  </si>
  <si>
    <t>bednění střechy 24 mm</t>
  </si>
  <si>
    <t>fig37</t>
  </si>
  <si>
    <t>kontralatě 60/40 - nové krokve</t>
  </si>
  <si>
    <t>fig38</t>
  </si>
  <si>
    <t>kontralatě 60/40 - stávající krokve</t>
  </si>
  <si>
    <t>154,5</t>
  </si>
  <si>
    <t>fig4</t>
  </si>
  <si>
    <t>hloubení rýh pro dešťovou kanalizaci</t>
  </si>
  <si>
    <t>13,2</t>
  </si>
  <si>
    <t>fig41</t>
  </si>
  <si>
    <t>podkladní rošt 110/80, 80/110</t>
  </si>
  <si>
    <t>73,2</t>
  </si>
  <si>
    <t>fig5</t>
  </si>
  <si>
    <t>obsypání potrubí</t>
  </si>
  <si>
    <t>5,5</t>
  </si>
  <si>
    <t>fig51</t>
  </si>
  <si>
    <t>TI podlah ve Pdl22,23</t>
  </si>
  <si>
    <t>33</t>
  </si>
  <si>
    <t>fig52</t>
  </si>
  <si>
    <t>TI podlah ve Pdl21</t>
  </si>
  <si>
    <t>24,138</t>
  </si>
  <si>
    <t>fig55</t>
  </si>
  <si>
    <t>TI střech ve Sch21</t>
  </si>
  <si>
    <t>5,091</t>
  </si>
  <si>
    <t>fig6</t>
  </si>
  <si>
    <t>zámková dlažba</t>
  </si>
  <si>
    <t>39</t>
  </si>
  <si>
    <t>fig61</t>
  </si>
  <si>
    <t>SDK příčka tl. 150 mm 2xA 12,5 mm</t>
  </si>
  <si>
    <t>32,2</t>
  </si>
  <si>
    <t>fig62</t>
  </si>
  <si>
    <t>SDK předstěna 2xDF 12,5 mm</t>
  </si>
  <si>
    <t>12,475</t>
  </si>
  <si>
    <t>fig63</t>
  </si>
  <si>
    <t>SDK podhled 2xDF 12,5 mm</t>
  </si>
  <si>
    <t>42,5</t>
  </si>
  <si>
    <t>fig65</t>
  </si>
  <si>
    <t>SDK obklad kcí š. do 0,8 m 1xDF 15 mm</t>
  </si>
  <si>
    <t>6</t>
  </si>
  <si>
    <t>fig66</t>
  </si>
  <si>
    <t>SDK obklad kcí š. do 1,6 m 1xDF 15 mm</t>
  </si>
  <si>
    <t>16,5</t>
  </si>
  <si>
    <t>fig7</t>
  </si>
  <si>
    <t>záhonový obrubník</t>
  </si>
  <si>
    <t>51</t>
  </si>
  <si>
    <t>fig71</t>
  </si>
  <si>
    <t xml:space="preserve">falcovaná krytina střechy </t>
  </si>
  <si>
    <t>677,849</t>
  </si>
  <si>
    <t>fig81</t>
  </si>
  <si>
    <t>malby stropů a stěn</t>
  </si>
  <si>
    <t>2531,82</t>
  </si>
  <si>
    <t>fig99</t>
  </si>
  <si>
    <t>fasádní lešení</t>
  </si>
  <si>
    <t>1216,57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</si>
  <si>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</si>
  <si>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</si>
  <si>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</si>
  <si>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</si>
  <si>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</si>
  <si>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</si>
  <si>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</si>
  <si>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</si>
  <si>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</si>
  <si>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</si>
  <si>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</si>
  <si>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</si>
  <si>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</si>
  <si>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</si>
  <si>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</si>
  <si>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</si>
  <si>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</si>
  <si>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</si>
  <si>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</si>
  <si>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</si>
  <si>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</si>
  <si>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</si>
  <si>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</si>
  <si>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</si>
  <si>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</si>
  <si>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</si>
  <si>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</si>
  <si>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</si>
  <si>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</si>
  <si>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</si>
  <si>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</si>
  <si>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</si>
  <si>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</si>
  <si>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</si>
  <si>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</si>
  <si>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</si>
  <si>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</si>
  <si>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</si>
  <si>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</si>
  <si>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</si>
  <si>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</si>
  <si>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</si>
  <si>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</si>
  <si>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</si>
  <si>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</si>
  <si>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</si>
  <si>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</si>
  <si>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</si>
  <si>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</si>
  <si>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</si>
  <si>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</si>
  <si>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</si>
  <si>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</si>
  <si>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2025 02</t>
  </si>
  <si>
    <t>-1734262986</t>
  </si>
  <si>
    <t>VV</t>
  </si>
  <si>
    <t>(26,0+29,0)*1,0+1,8*0,5</t>
  </si>
  <si>
    <t>-(19,0*0,6+12,0*0,4+14,0*0,4)</t>
  </si>
  <si>
    <t>7,0*0,7</t>
  </si>
  <si>
    <t>Mezisoučet</t>
  </si>
  <si>
    <t>113204111</t>
  </si>
  <si>
    <t>Vytrhání obrub záhonových</t>
  </si>
  <si>
    <t>m</t>
  </si>
  <si>
    <t>-3408688</t>
  </si>
  <si>
    <t>0,5+19,3+12,2+0,5+0,5+13,8+0,7</t>
  </si>
  <si>
    <t>3,5</t>
  </si>
  <si>
    <t>132212131</t>
  </si>
  <si>
    <t>Hloubení nezapažených rýh šířky do 800 mm v soudržných horninách třídy těžitelnosti I skupiny 3 ručně</t>
  </si>
  <si>
    <t>m3</t>
  </si>
  <si>
    <t>-894364171</t>
  </si>
  <si>
    <t>(26,0+29,0+7,0)*(0,5+0,7)/2*0,5</t>
  </si>
  <si>
    <t xml:space="preserve">Mezisoučet                                                   "KZS"</t>
  </si>
  <si>
    <t>22,0*0,6*1,0</t>
  </si>
  <si>
    <t xml:space="preserve">Mezisoučet                                                   "dešťová kanalizace"</t>
  </si>
  <si>
    <t>Součet</t>
  </si>
  <si>
    <t>174111101</t>
  </si>
  <si>
    <t>Zásyp jam, šachet rýh nebo kolem objektů sypaninou se zhutněním ručně</t>
  </si>
  <si>
    <t>137290628</t>
  </si>
  <si>
    <t>175111101</t>
  </si>
  <si>
    <t>Obsypání potrubí ručně sypaninou bez prohození, uloženou do 3 m</t>
  </si>
  <si>
    <t>-130365364</t>
  </si>
  <si>
    <t>22,0*0,5*0,5</t>
  </si>
  <si>
    <t>M</t>
  </si>
  <si>
    <t>58337303</t>
  </si>
  <si>
    <t>štěrkopísek frakce 0/8</t>
  </si>
  <si>
    <t>t</t>
  </si>
  <si>
    <t>8</t>
  </si>
  <si>
    <t>1127451691</t>
  </si>
  <si>
    <t>fig5*2,000</t>
  </si>
  <si>
    <t>Zakládání</t>
  </si>
  <si>
    <t>7</t>
  </si>
  <si>
    <t>211971121</t>
  </si>
  <si>
    <t>Zřízení opláštění žeber nebo trativodů geotextilií v rýze nebo zářezu sklonu přes 1:2 š do 2,5 m</t>
  </si>
  <si>
    <t>-1880684512</t>
  </si>
  <si>
    <t xml:space="preserve">(26,0+29,0+7,0)*(0,4+0,4)*2                      "Os29"</t>
  </si>
  <si>
    <t>69311068</t>
  </si>
  <si>
    <t>geotextilie netkaná separační, ochranná, filtrační, drenážní PP 300g/m2</t>
  </si>
  <si>
    <t>63905955</t>
  </si>
  <si>
    <t xml:space="preserve">(26,0+29,0+7,0)*(0,4+0,4)*2*1,20                      "Os29"</t>
  </si>
  <si>
    <t>9</t>
  </si>
  <si>
    <t>212750101</t>
  </si>
  <si>
    <t>Trativod z drenážních trubek PVC-U SN 4 perforace 360° včetně lože otevřený výkop DN 100 pro budovy plocha pro vtékání vody min. 80 cm2/m</t>
  </si>
  <si>
    <t>-948074591</t>
  </si>
  <si>
    <t xml:space="preserve">26,0+29,0+7,0                                      "Os29"</t>
  </si>
  <si>
    <t>Svislé a kompletní konstrukce</t>
  </si>
  <si>
    <t>10</t>
  </si>
  <si>
    <t>310271071</t>
  </si>
  <si>
    <t>Zazdívka otvorů ve zdivu nadzákladovém pl přes 1 do 4 m2 pórobetonovými tvárnicemi do P2 na tenkovrstvou maltu tl 300 m</t>
  </si>
  <si>
    <t>-331530826</t>
  </si>
  <si>
    <t>0,86*2,1</t>
  </si>
  <si>
    <t>11</t>
  </si>
  <si>
    <t>317121251</t>
  </si>
  <si>
    <t>Montáž ŽB překladů prefabrikovaných do rýh světlosti otvoru přes 1050 do 1800 mm</t>
  </si>
  <si>
    <t>kus</t>
  </si>
  <si>
    <t>2107526036</t>
  </si>
  <si>
    <t>59321157</t>
  </si>
  <si>
    <t>překlad železobetonový RZP vylehčený 1490x140x240mm</t>
  </si>
  <si>
    <t>-2025109349</t>
  </si>
  <si>
    <t>13</t>
  </si>
  <si>
    <t>317944321</t>
  </si>
  <si>
    <t>Válcované nosníky do č.12 dodatečně osazované do připravených otvorů</t>
  </si>
  <si>
    <t>1888905394</t>
  </si>
  <si>
    <t xml:space="preserve">1,3*2*2*11,1*0,001                       "I 120"</t>
  </si>
  <si>
    <t xml:space="preserve">(0,6*22+0,75*8+0,8*2)*3,77*0,001        "L 50/50/5"</t>
  </si>
  <si>
    <t>14</t>
  </si>
  <si>
    <t>319201321</t>
  </si>
  <si>
    <t>Vyrovnání nerovného povrchu zdiva tl do 30 mm maltou</t>
  </si>
  <si>
    <t>617237532</t>
  </si>
  <si>
    <t>15</t>
  </si>
  <si>
    <t>340271045</t>
  </si>
  <si>
    <t>Zazdívka otvorů v příčkách nebo stěnách pl přes 1 do 4 m2 tvárnicemi pórobetonovými tl 150 mm</t>
  </si>
  <si>
    <t>1318289455</t>
  </si>
  <si>
    <t xml:space="preserve">6,5*4                                             "S"</t>
  </si>
  <si>
    <t>16</t>
  </si>
  <si>
    <t>348273942</t>
  </si>
  <si>
    <t>Revizní nerezová dvířka 405x605 mm osazená na plotovou zeď</t>
  </si>
  <si>
    <t>407665574</t>
  </si>
  <si>
    <t xml:space="preserve">1                                            "Os39"</t>
  </si>
  <si>
    <t>Vodorovné konstrukce</t>
  </si>
  <si>
    <t>17</t>
  </si>
  <si>
    <t>413232221</t>
  </si>
  <si>
    <t>Zazdívka zhlaví válcovaných nosníků v přes 150 do 300 mm</t>
  </si>
  <si>
    <t>-390290559</t>
  </si>
  <si>
    <t xml:space="preserve">6*2                                     "I 220"</t>
  </si>
  <si>
    <t>18</t>
  </si>
  <si>
    <t>413941123</t>
  </si>
  <si>
    <t>Osazování ocelových válcovaných nosníků stropů I, IE, U, UE nebo L č. 14 až 22 nebo výšky přes 120 do 220 mm</t>
  </si>
  <si>
    <t>-1096513598</t>
  </si>
  <si>
    <t xml:space="preserve">6,45*6*31,1*0,001                "Z21"</t>
  </si>
  <si>
    <t>19</t>
  </si>
  <si>
    <t>13010724</t>
  </si>
  <si>
    <t>ocel profilová jakost S235JR (11 375) průřez I (IPN) 220</t>
  </si>
  <si>
    <t>289559205</t>
  </si>
  <si>
    <t xml:space="preserve">6,45*6*31,1*0,001*1,1                "Z21"</t>
  </si>
  <si>
    <t>Komunikace pozemní</t>
  </si>
  <si>
    <t>20</t>
  </si>
  <si>
    <t>564750001</t>
  </si>
  <si>
    <t>Podklad z kameniva hrubého drceného vel. 8-16 mm plochy do 100 m2 tl 150 mm</t>
  </si>
  <si>
    <t>-1671220872</t>
  </si>
  <si>
    <t>596211110</t>
  </si>
  <si>
    <t>Kladení zámkové dlažby komunikací pro pěší ručně tl 60 mm skupiny A pl do 50 m2</t>
  </si>
  <si>
    <t>567071695</t>
  </si>
  <si>
    <t>22</t>
  </si>
  <si>
    <t>59245015</t>
  </si>
  <si>
    <t>dlažba zámková betonová tvaru I 200x165mm tl 60mm přírodní</t>
  </si>
  <si>
    <t>-2141722633</t>
  </si>
  <si>
    <t>fig6*1,03</t>
  </si>
  <si>
    <t>Úpravy povrchů, podlahy a osazování výplní</t>
  </si>
  <si>
    <t>23</t>
  </si>
  <si>
    <t>611325222</t>
  </si>
  <si>
    <t>Vápenocementová štuková omítka malých ploch přes 0,09 do 0,25 m2 na stropech</t>
  </si>
  <si>
    <t>2084999055</t>
  </si>
  <si>
    <t xml:space="preserve">2                                       "1.n.p."</t>
  </si>
  <si>
    <t xml:space="preserve">2                                       "2.n.p."</t>
  </si>
  <si>
    <t>612325222</t>
  </si>
  <si>
    <t>Vápenocementová štuková omítka malých ploch přes 0,09 do 0,25 m2 na stěnách</t>
  </si>
  <si>
    <t>1200142535</t>
  </si>
  <si>
    <t xml:space="preserve">1+1                                  "1.n.p."</t>
  </si>
  <si>
    <t xml:space="preserve">6*2                                  "1.n.p."</t>
  </si>
  <si>
    <t xml:space="preserve">5*2                                    "2.n.p."</t>
  </si>
  <si>
    <t>25</t>
  </si>
  <si>
    <t>612325302</t>
  </si>
  <si>
    <t>Vápenocementová štuková omítka ostění nebo nadpraží</t>
  </si>
  <si>
    <t>-74172184</t>
  </si>
  <si>
    <t>(0,9+2*2,0)*0,3</t>
  </si>
  <si>
    <t>(1,0+2*1,75)*0,3</t>
  </si>
  <si>
    <t>26</t>
  </si>
  <si>
    <t>621142001</t>
  </si>
  <si>
    <t>Sklovláknité pletivo vnějších podhledů vtlačené do tmelu</t>
  </si>
  <si>
    <t>-639693895</t>
  </si>
  <si>
    <t>(27,24+24,57+26,96)*(0,35+0,25)</t>
  </si>
  <si>
    <t xml:space="preserve">Mezisoučet                                               "římsy"</t>
  </si>
  <si>
    <t>27</t>
  </si>
  <si>
    <t>621151031</t>
  </si>
  <si>
    <t>Penetrační silikonový nátěr vnějších pastovitých tenkovrstvých omítek podhledů</t>
  </si>
  <si>
    <t>1512818524</t>
  </si>
  <si>
    <t>28</t>
  </si>
  <si>
    <t>621221011</t>
  </si>
  <si>
    <t>Montáž kontaktního zateplení vnějších podhledů lepením a mechanickým kotvením desek z minerální vlny s podélnou orientací do betonu a zdiva tl přes 40 do 80 mm</t>
  </si>
  <si>
    <t>-637379559</t>
  </si>
  <si>
    <t>2,57*(1,13+0,15)+1,13*(0,15+0,20)/2*2+(1,8+2*2,18)*0,8</t>
  </si>
  <si>
    <t>2,43*(0,9+0,15)+0,9*(0,15+0,20)/2*2+(1,89+2*3,12)*0,8</t>
  </si>
  <si>
    <t xml:space="preserve">Mezisoučet                  "stříšky nad vstupy a zateplení vstupů - Sch 21"</t>
  </si>
  <si>
    <t>29</t>
  </si>
  <si>
    <t>63152260</t>
  </si>
  <si>
    <t>deska tepelně izolační minerální kontaktních fasád podélné vlákno λ=0,034 tl 50mm</t>
  </si>
  <si>
    <t>-559403357</t>
  </si>
  <si>
    <t>fig12*1,05</t>
  </si>
  <si>
    <t>30</t>
  </si>
  <si>
    <t>621251105</t>
  </si>
  <si>
    <t>Příplatek k cenám kontaktního zateplení podhledů za zápustnou montáž a použití tepelněizolačních zátek z minerální vlny</t>
  </si>
  <si>
    <t>836259286</t>
  </si>
  <si>
    <t>31</t>
  </si>
  <si>
    <t>621531012</t>
  </si>
  <si>
    <t>Tenkovrstvá silikonová zatíraná omítka zrnitost 1,5 mm vnějších podhledů</t>
  </si>
  <si>
    <t>971029760</t>
  </si>
  <si>
    <t>32</t>
  </si>
  <si>
    <t>622142001</t>
  </si>
  <si>
    <t>Sklovláknité pletivo vnějších stěn vtlačené do tmelu</t>
  </si>
  <si>
    <t>557474717</t>
  </si>
  <si>
    <t>12,3*(11,76-10,21)/2</t>
  </si>
  <si>
    <t xml:space="preserve">Mezisoučet                                                  "štít nad střechou"</t>
  </si>
  <si>
    <t>622143003</t>
  </si>
  <si>
    <t>Montáž omítkových plastových nebo pozinkovaných rohových profilů</t>
  </si>
  <si>
    <t>1469838946</t>
  </si>
  <si>
    <t xml:space="preserve">10,2                                         "Os40"</t>
  </si>
  <si>
    <t>34</t>
  </si>
  <si>
    <t>59051500</t>
  </si>
  <si>
    <t>profil dilatační stěnový/rohový PVC s výztužnou tkaninou</t>
  </si>
  <si>
    <t>1717560508</t>
  </si>
  <si>
    <t>35</t>
  </si>
  <si>
    <t>622151031</t>
  </si>
  <si>
    <t>Penetrační silikonový nátěr vnějších pastovitých tenkovrstvých omítek stěn</t>
  </si>
  <si>
    <t>1214857199</t>
  </si>
  <si>
    <t>fig22*0,40</t>
  </si>
  <si>
    <t>36</t>
  </si>
  <si>
    <t>622211021</t>
  </si>
  <si>
    <t>Montáž kontaktního zateplení vnějších stěn lepením a mechanickým kotvením polystyrénových desek do betonu a zdiva tl přes 80 do 120 mm</t>
  </si>
  <si>
    <t>389886803</t>
  </si>
  <si>
    <t xml:space="preserve">(7,27+19,4)*(1,2-0,5)                               "sokl pod terénem"</t>
  </si>
  <si>
    <t xml:space="preserve">Mezisoučet                                                    "V"</t>
  </si>
  <si>
    <t xml:space="preserve">7,28*(1,24-0,84)                                             "sokl pod terénem"</t>
  </si>
  <si>
    <t xml:space="preserve">Mezisoučet                                                       "Z" </t>
  </si>
  <si>
    <t xml:space="preserve">27,58*(0,8-0,3)                                               "sokl pod terénem"</t>
  </si>
  <si>
    <t xml:space="preserve">Mezisoučet                                                          "J"</t>
  </si>
  <si>
    <t xml:space="preserve">Součet                                                                  "SO 21 pod terénem"</t>
  </si>
  <si>
    <t xml:space="preserve">(7,27+19,4)*(0,5+0,2)                               "sokl nad terénem"</t>
  </si>
  <si>
    <t xml:space="preserve">7,28*(0,84-0,24)                                             "sokl nad terénem"</t>
  </si>
  <si>
    <t xml:space="preserve">27,58*(0,2+0,3)                                               "sokl nad terénem"</t>
  </si>
  <si>
    <t xml:space="preserve">Součet                                                                  "SO 21 nad terénem"</t>
  </si>
  <si>
    <t>37</t>
  </si>
  <si>
    <t>28376017</t>
  </si>
  <si>
    <t>deska perimetrická fasádní soklová 150kPa λ=0,035 tl 100mm</t>
  </si>
  <si>
    <t>1166958067</t>
  </si>
  <si>
    <t>fig14*1,05</t>
  </si>
  <si>
    <t>fig15*1,05</t>
  </si>
  <si>
    <t>38</t>
  </si>
  <si>
    <t>622221031</t>
  </si>
  <si>
    <t>Montáž kontaktního zateplení vnějších stěn lepením a mechanickým kotvením TI z minerální vlny s podélnou orientací do zdiva a betonu tl přes 120 do 160 mm</t>
  </si>
  <si>
    <t>144743695</t>
  </si>
  <si>
    <t>(19,4-0,67-5,97-0,68)*(8,05-0,2)</t>
  </si>
  <si>
    <t>-1,56*2,35*3</t>
  </si>
  <si>
    <t>-1,47*2,35*1</t>
  </si>
  <si>
    <t>-1,56*2,05*3</t>
  </si>
  <si>
    <t>-1,47*2,05*1</t>
  </si>
  <si>
    <t>(0,67+5,97+0,68)*(9,0-0,2)</t>
  </si>
  <si>
    <t>-1,21*2,31*2</t>
  </si>
  <si>
    <t>(0,69+5,93+0,66)*(9,0-0,82)</t>
  </si>
  <si>
    <t>4,5*(9,85-9,0)</t>
  </si>
  <si>
    <t>(26,94-0,69-5,93-0,66-7,28)*(8,05+0,24)</t>
  </si>
  <si>
    <t>-1,8*2,18*1</t>
  </si>
  <si>
    <t>-1,73*2,43*3</t>
  </si>
  <si>
    <t>-1,47*2,43*1</t>
  </si>
  <si>
    <t>-1,73*2,42*3</t>
  </si>
  <si>
    <t>-1,47*2,42*1</t>
  </si>
  <si>
    <t>-1,80*4,54*1</t>
  </si>
  <si>
    <t>7,28*(9,0+0,24)</t>
  </si>
  <si>
    <t>4,0*(9,85-9,0)</t>
  </si>
  <si>
    <t>27,58*(9,0-0,2+(11,76-9,0)/2)</t>
  </si>
  <si>
    <t>-1,89*3,12*1</t>
  </si>
  <si>
    <t>-0,58*2,36*2</t>
  </si>
  <si>
    <t>-1,02*2,36*9</t>
  </si>
  <si>
    <t>-1,35*2,02*1</t>
  </si>
  <si>
    <t>-0,58*2,02*2</t>
  </si>
  <si>
    <t>-1,02*2,02*9</t>
  </si>
  <si>
    <t>-1,5*1,5*1</t>
  </si>
  <si>
    <t>-0,9*0,9*2</t>
  </si>
  <si>
    <t>(24,32+0,15*2)*(9,0-0,82)</t>
  </si>
  <si>
    <t>(3,4+3,4)*(9,85-9,0)</t>
  </si>
  <si>
    <t>-1,21*2,33*8</t>
  </si>
  <si>
    <t>-1,45*2,33*2</t>
  </si>
  <si>
    <t>-1,21*2,02*8</t>
  </si>
  <si>
    <t>-1,45*2,02*2</t>
  </si>
  <si>
    <t xml:space="preserve">Mezisoučet                                                            "S"</t>
  </si>
  <si>
    <t xml:space="preserve">Součet                                                                    "SO 20"</t>
  </si>
  <si>
    <t>(12,8+4,9+12,7+0,15*6+0,3)*3,0</t>
  </si>
  <si>
    <t xml:space="preserve">Součet                                                                     "SN 21"</t>
  </si>
  <si>
    <t>63152265</t>
  </si>
  <si>
    <t>deska tepelně izolační minerální kontaktních fasád podélné vlákno λ=0,034 tl 140mm</t>
  </si>
  <si>
    <t>1350490209</t>
  </si>
  <si>
    <t>fig16*1,05</t>
  </si>
  <si>
    <t>fig29*1,05</t>
  </si>
  <si>
    <t>40</t>
  </si>
  <si>
    <t>622221041</t>
  </si>
  <si>
    <t>Montáž kontaktního zateplení vnějších stěn lepením a mechanickým kotvením desek z minerální vlny s podélnou orientací do zdiva a betonu tl přes 160 do 200mm</t>
  </si>
  <si>
    <t>-1715214720</t>
  </si>
  <si>
    <t>7,27*(9,0-0,2)</t>
  </si>
  <si>
    <t xml:space="preserve">Součet                                                             "SO 24"</t>
  </si>
  <si>
    <t>41</t>
  </si>
  <si>
    <t>63142031</t>
  </si>
  <si>
    <t>deska tepelně izolační minerální kontaktních fasád podélné vlákno λ=0,035-0,036 tl 200mm</t>
  </si>
  <si>
    <t>-463065339</t>
  </si>
  <si>
    <t>fig17*1,05</t>
  </si>
  <si>
    <t>42</t>
  </si>
  <si>
    <t>622221201</t>
  </si>
  <si>
    <t>Montáž druhé vrstvy kontaktního zateplení z desek z minerální vlny lepením a mechanickým kotvením celkové tloušťky do 200 mm</t>
  </si>
  <si>
    <t>668039222</t>
  </si>
  <si>
    <t>1,2*8,3</t>
  </si>
  <si>
    <t xml:space="preserve">Mezisoučet                                "V - Os34"</t>
  </si>
  <si>
    <t>1,2*8,7</t>
  </si>
  <si>
    <t xml:space="preserve">Mezisoučet                                "J - Os34"</t>
  </si>
  <si>
    <t>(0,9+1,3+0,6+1,59+0,6+1,3+0,9)*(5,58+0,6+0,9+0,6)</t>
  </si>
  <si>
    <t>-(1,3+1,59+1,3)*5,58</t>
  </si>
  <si>
    <t>-(1,3+0,6+1,59+0,6+1,3)*0,9</t>
  </si>
  <si>
    <t>(0,9+1,2+0,6+1,52+0,6+1,2+0,9)*(6,64+0,6+0,9+0,6)</t>
  </si>
  <si>
    <t>-(1,2+1,52+1,2)*6,64</t>
  </si>
  <si>
    <t>-(1,2+1,52+1,2)*0,9</t>
  </si>
  <si>
    <t xml:space="preserve">Mezisoučet                                 "Z - Os33, Os35"</t>
  </si>
  <si>
    <t>(1,05+1,55+0,6+1,85+0,6+1,55+0,8)*7,68</t>
  </si>
  <si>
    <t>-(1,55+1,85+1,55)*7,08</t>
  </si>
  <si>
    <t>(0,69+1,55+0,6+1,80+0,6+1,55+1,2)*7,68</t>
  </si>
  <si>
    <t>-(1,55+1,80+1,55)*7,08</t>
  </si>
  <si>
    <t xml:space="preserve">Mezisoučet                                   "S - Os33, Os35"</t>
  </si>
  <si>
    <t>(28,0+78,5+169,5)*0,20</t>
  </si>
  <si>
    <t xml:space="preserve">Mezisoučet                         "Os32, Os36, Os37"</t>
  </si>
  <si>
    <t>43</t>
  </si>
  <si>
    <t>63142037</t>
  </si>
  <si>
    <t>deska tepelně izolační minerální kontaktních fasád podélné vlákno λ=0,037-0,038 tl 40mm</t>
  </si>
  <si>
    <t>-1427843630</t>
  </si>
  <si>
    <t>fig18*1,05</t>
  </si>
  <si>
    <t>44</t>
  </si>
  <si>
    <t>622221211</t>
  </si>
  <si>
    <t>Montáž druhé vrstvy kontaktního zateplení z desek z minerální vlny lepením a mechanickým kotvením celkové tloušťky přes 200 do 240 mm</t>
  </si>
  <si>
    <t>1803807715</t>
  </si>
  <si>
    <t>45</t>
  </si>
  <si>
    <t>926292233</t>
  </si>
  <si>
    <t>fig19*1,05</t>
  </si>
  <si>
    <t>46</t>
  </si>
  <si>
    <t>622222051</t>
  </si>
  <si>
    <t>Montáž kontaktního zateplení vnějšího ostění, nadpraží nebo parapetu hl. špalety do 400 mm lepením desek z minerální vlny tl do 40 mm</t>
  </si>
  <si>
    <t>717209047</t>
  </si>
  <si>
    <t>(1,56+2,35)*2*3</t>
  </si>
  <si>
    <t>(1,47+2,35)*2*1</t>
  </si>
  <si>
    <t>(1,56+2,05)*2*3</t>
  </si>
  <si>
    <t>(1,47+2,05)*2*1</t>
  </si>
  <si>
    <t>(1,21+2,31)*2*2</t>
  </si>
  <si>
    <t>(1,8+2*2,18)*1</t>
  </si>
  <si>
    <t>(1,73+2,43)*2*3</t>
  </si>
  <si>
    <t>(1,47+2,43)*2*1</t>
  </si>
  <si>
    <t>(1,73+2,42)*2*3</t>
  </si>
  <si>
    <t>(1,47+2,42)*2*1</t>
  </si>
  <si>
    <t>(1,80+4,54)*2*1</t>
  </si>
  <si>
    <t>(1,89+2*3,12)*1</t>
  </si>
  <si>
    <t>(0,58+2,36)*2*2</t>
  </si>
  <si>
    <t>(1,02+2,36)*2*9</t>
  </si>
  <si>
    <t>(1,35+2,02)*2*1</t>
  </si>
  <si>
    <t>(0,58+2,02)*2*2</t>
  </si>
  <si>
    <t>(1,02+2,02)*2*9</t>
  </si>
  <si>
    <t>(1,5+1,5)*2*1</t>
  </si>
  <si>
    <t>(0,9+0,9)*2*2</t>
  </si>
  <si>
    <t>(1,21+2,33)*2*8</t>
  </si>
  <si>
    <t>(1,45+2,33)*2*2</t>
  </si>
  <si>
    <t>(1,21+2,02)*2*8</t>
  </si>
  <si>
    <t>(1,45+2,02)*2*2</t>
  </si>
  <si>
    <t>47</t>
  </si>
  <si>
    <t>-1083990600</t>
  </si>
  <si>
    <t>fig22*0,40*1,1</t>
  </si>
  <si>
    <t>48</t>
  </si>
  <si>
    <t>622251101</t>
  </si>
  <si>
    <t>Příplatek k cenám kontaktního zateplení vnějších stěn za zápustnou montáž a použití tepelněizolačních zátek z polystyrenu</t>
  </si>
  <si>
    <t>518339790</t>
  </si>
  <si>
    <t>49</t>
  </si>
  <si>
    <t>622251105</t>
  </si>
  <si>
    <t>Příplatek k cenám kontaktního zateplení vnějších stěn za zápustnou montáž a použití tepelněizolačních zátek z minerální vlny</t>
  </si>
  <si>
    <t>-1177212248</t>
  </si>
  <si>
    <t>50</t>
  </si>
  <si>
    <t>622251211</t>
  </si>
  <si>
    <t>Příplatek k cenám kontaktního zateplení vnějších stěn za zesílení vyztužení základní vrstvy</t>
  </si>
  <si>
    <t>695958016</t>
  </si>
  <si>
    <t>622252001</t>
  </si>
  <si>
    <t>Montáž profilů kontaktního zateplení připevněných mechanicky</t>
  </si>
  <si>
    <t>-696475637</t>
  </si>
  <si>
    <t>27,58+26,94+24,32+0,15*2+19,4</t>
  </si>
  <si>
    <t>52</t>
  </si>
  <si>
    <t>59051651</t>
  </si>
  <si>
    <t>profil zakládací Al tl 0,7mm pro ETICS pro izolant tl 140mm</t>
  </si>
  <si>
    <t>1660147713</t>
  </si>
  <si>
    <t>fig24*1,05</t>
  </si>
  <si>
    <t>53</t>
  </si>
  <si>
    <t>59051657</t>
  </si>
  <si>
    <t>profil zakládací Al tl 0,7mm pro ETICS pro izolant tl 200mm</t>
  </si>
  <si>
    <t>2145513865</t>
  </si>
  <si>
    <t>fig25*1,05</t>
  </si>
  <si>
    <t>54</t>
  </si>
  <si>
    <t>622252002</t>
  </si>
  <si>
    <t>Montáž profilů kontaktního zateplení lepených</t>
  </si>
  <si>
    <t>-610474633</t>
  </si>
  <si>
    <t xml:space="preserve">(28,0+78,5+169,5)*2             "Os32, Os36, Os37"</t>
  </si>
  <si>
    <t xml:space="preserve">(5,58+0,6+0,9+0,6)*2                      "svislé rohy - Z"</t>
  </si>
  <si>
    <t xml:space="preserve">(6,64+0,6+0,9+0,6)*2                      "svislé rohy - Z"</t>
  </si>
  <si>
    <t xml:space="preserve">7,68*4                                   "svislé rohy - S"</t>
  </si>
  <si>
    <t xml:space="preserve">8,3*4                                      "svislé rohy - V"</t>
  </si>
  <si>
    <t xml:space="preserve">7,85*2                                    "svislé rohy - V"</t>
  </si>
  <si>
    <t xml:space="preserve">8,7*2+8,3*2                           "svislé rohy - J"</t>
  </si>
  <si>
    <t xml:space="preserve">(1,3+5,58+1,59+5,58+1,3+5,58)*2        "bosáže - Z"</t>
  </si>
  <si>
    <t xml:space="preserve">(1,3+0,6+1,59+0,6+1,3+0,9)*2        "bosáže - Z"</t>
  </si>
  <si>
    <t xml:space="preserve">(1,2+6,64+1,52+6,64+1,2+6,64)*2        "bosáže - Z"</t>
  </si>
  <si>
    <t xml:space="preserve">(1,2+0,9+1,52+0,9+1,2+0,9)*2        "bosáže - Z"</t>
  </si>
  <si>
    <t xml:space="preserve">(1,55+7,08+1,85+7,08+1,55+7,08)*2    "bosáž - S"</t>
  </si>
  <si>
    <t xml:space="preserve">(1,55+7,08+1,80+7,08+1,55+7,08)*2     "bosáž - S"</t>
  </si>
  <si>
    <t xml:space="preserve">2,57+2*1,13                         "stříšky nad vstupy"</t>
  </si>
  <si>
    <t xml:space="preserve">2,43+2*0,9                            "stříšky nad vstupy"</t>
  </si>
  <si>
    <t xml:space="preserve">4*1,5*3                             "komín"</t>
  </si>
  <si>
    <t xml:space="preserve">4*1,0*1                             "komín"</t>
  </si>
  <si>
    <t xml:space="preserve">4*1,0*2                             "komín"</t>
  </si>
  <si>
    <t xml:space="preserve">Součet                               "rohové lišty"</t>
  </si>
  <si>
    <t>(1,56+2,35*2)*3</t>
  </si>
  <si>
    <t>(1,47+2,35*2)*1</t>
  </si>
  <si>
    <t>(1,56+2,05*2)*3</t>
  </si>
  <si>
    <t>(1,47+2,05*2)*1</t>
  </si>
  <si>
    <t>(1,21+2,31*2)*2</t>
  </si>
  <si>
    <t>(1,73+2,43*2)*3</t>
  </si>
  <si>
    <t>(1,47+2,43*2)*1</t>
  </si>
  <si>
    <t>(1,73+2,42*2)*3</t>
  </si>
  <si>
    <t>(1,47+2,42*2)*1</t>
  </si>
  <si>
    <t>(1,80+4,54*2)*1</t>
  </si>
  <si>
    <t>(0,58+2,36*2)*2</t>
  </si>
  <si>
    <t>(1,02+2,36*2)*9</t>
  </si>
  <si>
    <t>(1,35+2,02*2)*1</t>
  </si>
  <si>
    <t>(0,58+2,02*2)*2</t>
  </si>
  <si>
    <t>(1,02+2,02*2)*9</t>
  </si>
  <si>
    <t>(1,5+1,5*2)*1</t>
  </si>
  <si>
    <t>(0,9+0,9*2)*2</t>
  </si>
  <si>
    <t>(1,21+2,33*2)*8</t>
  </si>
  <si>
    <t>(1,45+2,33*2)*2</t>
  </si>
  <si>
    <t>(1,21+2,02*2)*8</t>
  </si>
  <si>
    <t>(1,45+2,02*2)*2</t>
  </si>
  <si>
    <t xml:space="preserve">Součet                                           "začišťovací lišty"</t>
  </si>
  <si>
    <t>1,56*3</t>
  </si>
  <si>
    <t>1,47*1</t>
  </si>
  <si>
    <t>1,21*2</t>
  </si>
  <si>
    <t>1,73*3</t>
  </si>
  <si>
    <t>1,80*1</t>
  </si>
  <si>
    <t>0,58*2</t>
  </si>
  <si>
    <t>1,02*9</t>
  </si>
  <si>
    <t>1,35*1</t>
  </si>
  <si>
    <t>1,5*1</t>
  </si>
  <si>
    <t>0,9*2</t>
  </si>
  <si>
    <t>1,21*8</t>
  </si>
  <si>
    <t>1,45*2</t>
  </si>
  <si>
    <t xml:space="preserve">Součet                                           "parapetní lišty"</t>
  </si>
  <si>
    <t>55</t>
  </si>
  <si>
    <t>63127464</t>
  </si>
  <si>
    <t>profil rohový Al s výztužnou tkaninou š 100/100mm</t>
  </si>
  <si>
    <t>CS ÚRS 2024 01</t>
  </si>
  <si>
    <t>-1562110159</t>
  </si>
  <si>
    <t>fig26*1,05</t>
  </si>
  <si>
    <t>56</t>
  </si>
  <si>
    <t>59051510</t>
  </si>
  <si>
    <t>profil začišťovací s okapnicí PVC s výztužnou tkaninou pro nadpraží ETICS</t>
  </si>
  <si>
    <t>-86824149</t>
  </si>
  <si>
    <t>fig27*1,05</t>
  </si>
  <si>
    <t>57</t>
  </si>
  <si>
    <t>59051512</t>
  </si>
  <si>
    <t>profil začišťovací s okapnicí PVC s výztužnou tkaninou pro parapet ETICS</t>
  </si>
  <si>
    <t>-796063083</t>
  </si>
  <si>
    <t>fig28*1,05</t>
  </si>
  <si>
    <t>58</t>
  </si>
  <si>
    <t>622531012</t>
  </si>
  <si>
    <t>Tenkovrstvá silikonová zatíraná omítka zrnitost 1,5 mm vnějších stěn</t>
  </si>
  <si>
    <t>-1259798157</t>
  </si>
  <si>
    <t>-fig18</t>
  </si>
  <si>
    <t>-fig19</t>
  </si>
  <si>
    <t>59</t>
  </si>
  <si>
    <t>622531022</t>
  </si>
  <si>
    <t>Tenkovrstvá silikonová zatíraná omítka zrnitost 2,0 mm vnějších stěn</t>
  </si>
  <si>
    <t>1481102976</t>
  </si>
  <si>
    <t>60</t>
  </si>
  <si>
    <t>6226450011</t>
  </si>
  <si>
    <t>Kamenické opracování povrchu stěn kamenného soklu včetně doplnění a opravy, impregnace, vyspárování</t>
  </si>
  <si>
    <t>-202569029</t>
  </si>
  <si>
    <t>61</t>
  </si>
  <si>
    <t>623142001</t>
  </si>
  <si>
    <t>Sklovláknité pletivo vnějších pilířů nebo sloupů vtlačené do tmelu</t>
  </si>
  <si>
    <t>-1556477552</t>
  </si>
  <si>
    <t>(1,35+0,45)*2*1,5*3</t>
  </si>
  <si>
    <t>(1,05+0,45)*2*1,0*1</t>
  </si>
  <si>
    <t>(0,75+0,45)*2*1,0*2</t>
  </si>
  <si>
    <t>(0,45+0,45)*2*1,0*1</t>
  </si>
  <si>
    <t xml:space="preserve">Mezisoučet                                                          "komíny"</t>
  </si>
  <si>
    <t>62</t>
  </si>
  <si>
    <t>623151031</t>
  </si>
  <si>
    <t>Penetrační silikonový nátěr vnějších pastovitých tenkovrstvých omítek pilířů a sloupů</t>
  </si>
  <si>
    <t>-179925083</t>
  </si>
  <si>
    <t>63</t>
  </si>
  <si>
    <t>623531012</t>
  </si>
  <si>
    <t>Tenkovrstvá silikonová zatíraná omítka zrnitost 1,5 mm vnějších pilířů nebo sloupů</t>
  </si>
  <si>
    <t>-733637104</t>
  </si>
  <si>
    <t>64</t>
  </si>
  <si>
    <t>629991011</t>
  </si>
  <si>
    <t>Zakrytí výplní otvorů a svislých ploch fólií přilepenou lepící páskou</t>
  </si>
  <si>
    <t>225348137</t>
  </si>
  <si>
    <t>1,56*2,35*3</t>
  </si>
  <si>
    <t>1,47*2,35*1</t>
  </si>
  <si>
    <t>1,56*2,05*3</t>
  </si>
  <si>
    <t>1,47*2,05*1</t>
  </si>
  <si>
    <t>1,21*2,31*2</t>
  </si>
  <si>
    <t>1,8*2,18*1</t>
  </si>
  <si>
    <t>1,73*2,43*3</t>
  </si>
  <si>
    <t>1,47*2,43*1</t>
  </si>
  <si>
    <t>1,73*2,42*3</t>
  </si>
  <si>
    <t>1,47*2,42*1</t>
  </si>
  <si>
    <t>1,80*4,54*1</t>
  </si>
  <si>
    <t>1,89*3,12*1</t>
  </si>
  <si>
    <t>0,58*2,36*2</t>
  </si>
  <si>
    <t>1,02*2,36*9</t>
  </si>
  <si>
    <t>1,35*2,02*1</t>
  </si>
  <si>
    <t>0,58*2,02*2</t>
  </si>
  <si>
    <t>1,02*2,02*9</t>
  </si>
  <si>
    <t>1,5*1,5*1</t>
  </si>
  <si>
    <t>0,9*0,9*2</t>
  </si>
  <si>
    <t>1,21*2,33*8</t>
  </si>
  <si>
    <t>1,45*2,33*2</t>
  </si>
  <si>
    <t>1,21*2,02*8</t>
  </si>
  <si>
    <t>1,45*2,02*2</t>
  </si>
  <si>
    <t>65</t>
  </si>
  <si>
    <t>629995101</t>
  </si>
  <si>
    <t>Očištění vnějších ploch tlakovou vodou</t>
  </si>
  <si>
    <t>-1953598125</t>
  </si>
  <si>
    <t xml:space="preserve">(7,27+19,4)*(0,2+1,2)                               "sokl"</t>
  </si>
  <si>
    <t xml:space="preserve">(0,69+5,93+0,66)*(0,82+0,53)                             "sokl"</t>
  </si>
  <si>
    <t xml:space="preserve">(26,94-0,69-5,93-0,66-7,28)*(0,74-0,24)             "sokl"</t>
  </si>
  <si>
    <t xml:space="preserve">7,28*(1,24-0,24)                                             "sokl"</t>
  </si>
  <si>
    <t xml:space="preserve">27,58*(0,2+0,8)                                               "sokl"</t>
  </si>
  <si>
    <t xml:space="preserve">(24,32+0,15*2)*(0,82+0,42)                                          "sokl"</t>
  </si>
  <si>
    <t>2,57*1,13+(1,8+2*2,18)*0,8</t>
  </si>
  <si>
    <t>2,43*0,9+(1,89+2*3,12)*0,8</t>
  </si>
  <si>
    <t xml:space="preserve">Mezisoučet                                                     "stříšky nad vstupy a zateplení vstupů"</t>
  </si>
  <si>
    <t>fig1</t>
  </si>
  <si>
    <t>66</t>
  </si>
  <si>
    <t>629995215</t>
  </si>
  <si>
    <t>Očištění vnějších ploch otryskáním nesušeným křemičitým pískem kamenného měkkého povrchu</t>
  </si>
  <si>
    <t>1239293344</t>
  </si>
  <si>
    <t xml:space="preserve">Mezisoučet                                                            "Z" </t>
  </si>
  <si>
    <t xml:space="preserve">(24,32+0,15*2)*(0,82+0,42)                                             "sokl"</t>
  </si>
  <si>
    <t xml:space="preserve">Součet                                                                 "SO 22"</t>
  </si>
  <si>
    <t>67</t>
  </si>
  <si>
    <t>637121115</t>
  </si>
  <si>
    <t>Okapový chodník z kačírku tl 300 mm s udusáním</t>
  </si>
  <si>
    <t>736400854</t>
  </si>
  <si>
    <t>(19,0*0,6+12,0*0,4+14,0*0,4)</t>
  </si>
  <si>
    <t>68</t>
  </si>
  <si>
    <t>642944121</t>
  </si>
  <si>
    <t>Osazování ocelových zárubní dodatečné pl do 2,5 m2</t>
  </si>
  <si>
    <t>2016972708</t>
  </si>
  <si>
    <t xml:space="preserve">1                                            "21"</t>
  </si>
  <si>
    <t xml:space="preserve">1                                            "22"</t>
  </si>
  <si>
    <t xml:space="preserve">2                                            "23"</t>
  </si>
  <si>
    <t>69</t>
  </si>
  <si>
    <t>55331487</t>
  </si>
  <si>
    <t>zárubeň jednokřídlá ocelová pro zdění tl stěny 110-150mm rozměru 800/1970, 2100mm</t>
  </si>
  <si>
    <t>1029988654</t>
  </si>
  <si>
    <t>70</t>
  </si>
  <si>
    <t>55331488</t>
  </si>
  <si>
    <t>zárubeň jednokřídlá ocelová pro zdění tl stěny 110-150mm rozměru 900/1970, 2100mm</t>
  </si>
  <si>
    <t>-1201382914</t>
  </si>
  <si>
    <t>71</t>
  </si>
  <si>
    <t>55331563</t>
  </si>
  <si>
    <t>zárubeň jednokřídlá ocelová pro zdění s protipožární úpravou tl stěny 110-150mm rozměru 900/1970, 2100mm</t>
  </si>
  <si>
    <t>-1026474536</t>
  </si>
  <si>
    <t>72</t>
  </si>
  <si>
    <t>644941111</t>
  </si>
  <si>
    <t>Osazování ventilačních mřížek velikosti do 150 x 200 mm</t>
  </si>
  <si>
    <t>-422855345</t>
  </si>
  <si>
    <t xml:space="preserve">20                                        "Os23"</t>
  </si>
  <si>
    <t>73</t>
  </si>
  <si>
    <t>56245653</t>
  </si>
  <si>
    <t>mřížka větrací kruhová plast se síťovinou 50mm</t>
  </si>
  <si>
    <t>1366888849</t>
  </si>
  <si>
    <t>74</t>
  </si>
  <si>
    <t>644941121</t>
  </si>
  <si>
    <t>Montáž průchodky k větrací mřížce se zhotovením otvoru v tepelné izolaci</t>
  </si>
  <si>
    <t>-312118625</t>
  </si>
  <si>
    <t>75</t>
  </si>
  <si>
    <t>28615061</t>
  </si>
  <si>
    <t>trubka kanalizační HTEM s hrdlem DN 50x1000mm</t>
  </si>
  <si>
    <t>-1077231792</t>
  </si>
  <si>
    <t xml:space="preserve">20*1,2                                        "Os23"</t>
  </si>
  <si>
    <t>Vedení trubní dálková a přípojná</t>
  </si>
  <si>
    <t>76</t>
  </si>
  <si>
    <t>871353121</t>
  </si>
  <si>
    <t>Montáž kanalizačního potrubí hladkého plnostěnného SN 8 z PVC-U DN 200</t>
  </si>
  <si>
    <t>-496091787</t>
  </si>
  <si>
    <t xml:space="preserve">22,0                                                          "Os30"</t>
  </si>
  <si>
    <t>77</t>
  </si>
  <si>
    <t>28611167</t>
  </si>
  <si>
    <t>trubka kanalizační PVC-U plnostěnná jednovrstvá DN 200x1000mm SN8</t>
  </si>
  <si>
    <t>289959925</t>
  </si>
  <si>
    <t>22,0</t>
  </si>
  <si>
    <t>78</t>
  </si>
  <si>
    <t>895270001</t>
  </si>
  <si>
    <t>Proplachovací a kontrolní šachta z PVC-U vnější průměr 315 mm pro drenáže budov s lapačem písku užitné výšky 350 mm</t>
  </si>
  <si>
    <t>-1485155040</t>
  </si>
  <si>
    <t xml:space="preserve">3                                                           "Os29"</t>
  </si>
  <si>
    <t>79</t>
  </si>
  <si>
    <t>895270021</t>
  </si>
  <si>
    <t>Proplachovací a kontrolní šachta z PVC-U vnější průměr 315 mm pro drenáže budov šachtové prodloužení světlé hloubky 800 mm</t>
  </si>
  <si>
    <t>-1194052814</t>
  </si>
  <si>
    <t>80</t>
  </si>
  <si>
    <t>895270031</t>
  </si>
  <si>
    <t>Proplachovací a kontrolní šachta z PVC-U vnější průměr 315 mm pro drenáže budov redukce DN 200/100-150</t>
  </si>
  <si>
    <t>-1677117665</t>
  </si>
  <si>
    <t>81</t>
  </si>
  <si>
    <t>895270051</t>
  </si>
  <si>
    <t>Proplachovací a kontrolní šachta z PVC-U vnější průměr 315 mm pro drenáže budov poklop litinový pro třídu zatížení B 125</t>
  </si>
  <si>
    <t>960929791</t>
  </si>
  <si>
    <t>82</t>
  </si>
  <si>
    <t>895270067</t>
  </si>
  <si>
    <t>Příplatek k rourám proplachovací a kontrolní šachty z PVC-U vnější průměr 315 mm pro drenáže budov za uříznutí šachtové roury</t>
  </si>
  <si>
    <t>1847668507</t>
  </si>
  <si>
    <t>Ostatní konstrukce a práce, bourání</t>
  </si>
  <si>
    <t>83</t>
  </si>
  <si>
    <t>916331112</t>
  </si>
  <si>
    <t>Osazení zahradního obrubníku betonového do lože z betonu s boční opěrou</t>
  </si>
  <si>
    <t>-1849731269</t>
  </si>
  <si>
    <t xml:space="preserve">fig7                                                            "Os31"</t>
  </si>
  <si>
    <t>84</t>
  </si>
  <si>
    <t>59217012</t>
  </si>
  <si>
    <t>obrubník zahradní betonový 500x80x250mm</t>
  </si>
  <si>
    <t>-1723383730</t>
  </si>
  <si>
    <t>fig7*1,02</t>
  </si>
  <si>
    <t>85</t>
  </si>
  <si>
    <t>941111131</t>
  </si>
  <si>
    <t>Montáž lešení řadového trubkového lehkého s podlahami zatížení do 200 kg/m2 š od 1,2 do 1,5 m v do 10 m</t>
  </si>
  <si>
    <t>61876295</t>
  </si>
  <si>
    <t>(27,58+26,96+24,32+26,66+1,5*8)*10,0</t>
  </si>
  <si>
    <t xml:space="preserve">27,58*3,0/2                             "štít"</t>
  </si>
  <si>
    <t>86</t>
  </si>
  <si>
    <t>941111231</t>
  </si>
  <si>
    <t>Příplatek k lešení řadovému trubkovému lehkému s podlahami do 200 kg/m2 š od 1,2 do 1,5 m v do 10 m za každý den použití</t>
  </si>
  <si>
    <t>-278418871</t>
  </si>
  <si>
    <t>fig99*30*3</t>
  </si>
  <si>
    <t>87</t>
  </si>
  <si>
    <t>941111322</t>
  </si>
  <si>
    <t>Odborná prohlídka lešení řadového trubkového lehkého s podlahami zatížení do 200 kg/m2 š od 0,6 do 1,5 m v do 25 m pl přes 500 do 2000 m2 zakrytého sítí</t>
  </si>
  <si>
    <t>2066600084</t>
  </si>
  <si>
    <t>88</t>
  </si>
  <si>
    <t>941111831</t>
  </si>
  <si>
    <t>Demontáž lešení řadového trubkového lehkého s podlahami zatížení do 200 kg/m2 š od 1,2 do 1,5 m v do 10 m</t>
  </si>
  <si>
    <t>-2111588347</t>
  </si>
  <si>
    <t>89</t>
  </si>
  <si>
    <t>944511111</t>
  </si>
  <si>
    <t>Montáž ochranné sítě z textilie z umělých vláken</t>
  </si>
  <si>
    <t>871885164</t>
  </si>
  <si>
    <t>90</t>
  </si>
  <si>
    <t>944511211</t>
  </si>
  <si>
    <t>Příplatek k ochranné síti za každý den použití</t>
  </si>
  <si>
    <t>-509217762</t>
  </si>
  <si>
    <t>91</t>
  </si>
  <si>
    <t>944511811</t>
  </si>
  <si>
    <t>Demontáž ochranné sítě z textilie z umělých vláken</t>
  </si>
  <si>
    <t>-1516806920</t>
  </si>
  <si>
    <t>92</t>
  </si>
  <si>
    <t>949101111</t>
  </si>
  <si>
    <t>Lešení pomocné pro objekty pozemních staveb s lešeňovou podlahou v do 1,9 m zatížení do 150 kg/m2</t>
  </si>
  <si>
    <t>1146226027</t>
  </si>
  <si>
    <t xml:space="preserve">16,0*18,0                            "sedlová střecha"</t>
  </si>
  <si>
    <t xml:space="preserve">17,0*3,0                               "pultová střecha"</t>
  </si>
  <si>
    <t>93</t>
  </si>
  <si>
    <t>952901111</t>
  </si>
  <si>
    <t>Vyčištění budov bytové a občanské výstavby při výšce podlaží do 4 m</t>
  </si>
  <si>
    <t>407021494</t>
  </si>
  <si>
    <t>(24,32+27,58)/2*(26,96+26,66)/2/3</t>
  </si>
  <si>
    <t xml:space="preserve">Mezisoučet                                                     "3.n.p. - půda"</t>
  </si>
  <si>
    <t>94</t>
  </si>
  <si>
    <t>9539416111</t>
  </si>
  <si>
    <t>Zpětná montáž prvků na fasádu - dle OS38</t>
  </si>
  <si>
    <t>106458300</t>
  </si>
  <si>
    <t xml:space="preserve">20                                          "OS38"</t>
  </si>
  <si>
    <t>95</t>
  </si>
  <si>
    <t>953943112</t>
  </si>
  <si>
    <t>Osazování výrobků přes 1 do 5 kg/kus do vysekaných kapes zdiva</t>
  </si>
  <si>
    <t>-1920883444</t>
  </si>
  <si>
    <t xml:space="preserve">2                                             "Z20"</t>
  </si>
  <si>
    <t>96</t>
  </si>
  <si>
    <t>130110641</t>
  </si>
  <si>
    <t>úhelník ocelový rovnostranný 50x50x4mm a pásovina 50/4 - Z20</t>
  </si>
  <si>
    <t>-1268552960</t>
  </si>
  <si>
    <t xml:space="preserve">0,008                                         "Z20"</t>
  </si>
  <si>
    <t>97</t>
  </si>
  <si>
    <t>953943211</t>
  </si>
  <si>
    <t>Osazování hasicího přístroje</t>
  </si>
  <si>
    <t>1676620232</t>
  </si>
  <si>
    <t xml:space="preserve">3                                        "Os42"</t>
  </si>
  <si>
    <t>98</t>
  </si>
  <si>
    <t>44932001</t>
  </si>
  <si>
    <t>přístroj hasicí ruční práškový hasební schopnost 21A, 113B, C</t>
  </si>
  <si>
    <t>1219179773</t>
  </si>
  <si>
    <t>99</t>
  </si>
  <si>
    <t>9539432121</t>
  </si>
  <si>
    <t>Osazování budky pro rorýse - OS27</t>
  </si>
  <si>
    <t>1153121476</t>
  </si>
  <si>
    <t xml:space="preserve">2                                         "Os27"</t>
  </si>
  <si>
    <t>100</t>
  </si>
  <si>
    <t>449831311</t>
  </si>
  <si>
    <t>budka pro rorýse - Os27</t>
  </si>
  <si>
    <t>-544091322</t>
  </si>
  <si>
    <t>101</t>
  </si>
  <si>
    <t>963031439</t>
  </si>
  <si>
    <t>Bourání cihelných kleneb na MV nebo MVC tl do 450 mm</t>
  </si>
  <si>
    <t>-177735648</t>
  </si>
  <si>
    <t xml:space="preserve">2,35*2,45                          "strop nad 1.n.p."</t>
  </si>
  <si>
    <t>102</t>
  </si>
  <si>
    <t>963051113</t>
  </si>
  <si>
    <t>Bourání ŽB stropů deskových tl přes 80 mm</t>
  </si>
  <si>
    <t>935623383</t>
  </si>
  <si>
    <t xml:space="preserve">2,63*2,73*0,15                   "podlaha v 1.n.p."</t>
  </si>
  <si>
    <t>103</t>
  </si>
  <si>
    <t>965042241</t>
  </si>
  <si>
    <t>Bourání podkladů pod dlažby nebo mazanin betonových nebo z litého asfaltu tl přes 100 mm pl přes 4 m2</t>
  </si>
  <si>
    <t>1301997557</t>
  </si>
  <si>
    <t xml:space="preserve">2,35*2,45*0,15                          "strop nad 2.n.p."</t>
  </si>
  <si>
    <t>104</t>
  </si>
  <si>
    <t>965081113</t>
  </si>
  <si>
    <t>Bourání dlažby z dlaždic půdních plochy přes 1 m2</t>
  </si>
  <si>
    <t>-285115949</t>
  </si>
  <si>
    <t xml:space="preserve">5,0*6,0                                 "Pdl22"</t>
  </si>
  <si>
    <t>105</t>
  </si>
  <si>
    <t>971033361</t>
  </si>
  <si>
    <t>Vybourání otvorů ve zdivu cihelném pl do 0,09 m2 na MVC nebo MV tl do 600 mm</t>
  </si>
  <si>
    <t>-67250814</t>
  </si>
  <si>
    <t>106</t>
  </si>
  <si>
    <t>971033371</t>
  </si>
  <si>
    <t>Vybourání otvorů ve zdivu cihelném pl do 0,09 m2 na MVC nebo MV tl do 750 mm</t>
  </si>
  <si>
    <t>-967006220</t>
  </si>
  <si>
    <t>107</t>
  </si>
  <si>
    <t>973031325</t>
  </si>
  <si>
    <t>Vysekání kapes ve zdivu cihelném na MV nebo MVC pl do 0,10 m2 hl do 300 mm</t>
  </si>
  <si>
    <t>32970128</t>
  </si>
  <si>
    <t>108</t>
  </si>
  <si>
    <t>9760741211</t>
  </si>
  <si>
    <t>Demontáž prvků na fasádě - dle OS38</t>
  </si>
  <si>
    <t>-1747715275</t>
  </si>
  <si>
    <t>109</t>
  </si>
  <si>
    <t>979024441</t>
  </si>
  <si>
    <t>Očištění vybouraných obrubníků a krajníků zahradních</t>
  </si>
  <si>
    <t>-1409458411</t>
  </si>
  <si>
    <t>110</t>
  </si>
  <si>
    <t>979054451</t>
  </si>
  <si>
    <t>Očištění vybouraných zámkových dlaždic s původním spárováním z kameniva těženého</t>
  </si>
  <si>
    <t>-1717612462</t>
  </si>
  <si>
    <t>111</t>
  </si>
  <si>
    <t>993111111</t>
  </si>
  <si>
    <t>Dovoz a odvoz lešení řadového do 10 km včetně naložení a složení</t>
  </si>
  <si>
    <t>-1165067335</t>
  </si>
  <si>
    <t>997</t>
  </si>
  <si>
    <t>Doprava suti a vybouraných hmot</t>
  </si>
  <si>
    <t>112</t>
  </si>
  <si>
    <t>997013153</t>
  </si>
  <si>
    <t>Vnitrostaveništní doprava suti a vybouraných hmot pro budovy v přes 9 do 12 m s omezením mechanizace</t>
  </si>
  <si>
    <t>72222572</t>
  </si>
  <si>
    <t>113</t>
  </si>
  <si>
    <t>997013501</t>
  </si>
  <si>
    <t>Odvoz suti a vybouraných hmot na skládku nebo meziskládku do 1 km se složením</t>
  </si>
  <si>
    <t>1931909646</t>
  </si>
  <si>
    <t>114</t>
  </si>
  <si>
    <t>997013509</t>
  </si>
  <si>
    <t>Příplatek k odvozu suti a vybouraných hmot na skládku ZKD 1 km přes 1 km</t>
  </si>
  <si>
    <t>1426744801</t>
  </si>
  <si>
    <t>53,063*9 'Přepočtené koeficientem množství</t>
  </si>
  <si>
    <t>115</t>
  </si>
  <si>
    <t>997013645</t>
  </si>
  <si>
    <t>Poplatek za uložení na skládce (skládkovné) odpadu asfaltového bez dehtu kód odpadu 17 03 02</t>
  </si>
  <si>
    <t>1519851299</t>
  </si>
  <si>
    <t>116</t>
  </si>
  <si>
    <t>997013811</t>
  </si>
  <si>
    <t>Poplatek za uložení na skládce (skládkovné) stavebního odpadu dřevěného kód odpadu 17 02 01</t>
  </si>
  <si>
    <t>-463605157</t>
  </si>
  <si>
    <t>117</t>
  </si>
  <si>
    <t>997013869</t>
  </si>
  <si>
    <t>Poplatek za uložení stavebního odpadu na recyklační skládce (skládkovné) ze směsí betonu, cihel a keramických výrobků kód odpadu 17 01 07</t>
  </si>
  <si>
    <t>1717226029</t>
  </si>
  <si>
    <t>998</t>
  </si>
  <si>
    <t>Přesun hmot</t>
  </si>
  <si>
    <t>118</t>
  </si>
  <si>
    <t>998012042</t>
  </si>
  <si>
    <t>Přesun hmot pro budovy monolitické s omezením mechanizace pro budovy v přes 6 do 12 m</t>
  </si>
  <si>
    <t>332066116</t>
  </si>
  <si>
    <t>PSV</t>
  </si>
  <si>
    <t>Práce a dodávky PSV</t>
  </si>
  <si>
    <t>711</t>
  </si>
  <si>
    <t>Izolace proti vodě, vlhkosti a plynům</t>
  </si>
  <si>
    <t>119</t>
  </si>
  <si>
    <t>711112001</t>
  </si>
  <si>
    <t>Provedení izolace proti zemní vlhkosti svislé za studena nátěrem penetračním</t>
  </si>
  <si>
    <t>-2020597740</t>
  </si>
  <si>
    <t>120</t>
  </si>
  <si>
    <t>11163150</t>
  </si>
  <si>
    <t>lak penetrační asfaltový</t>
  </si>
  <si>
    <t>-1251469583</t>
  </si>
  <si>
    <t>fig14*0,00035</t>
  </si>
  <si>
    <t>fig15*0,00035</t>
  </si>
  <si>
    <t>121</t>
  </si>
  <si>
    <t>711142559</t>
  </si>
  <si>
    <t>Provedení izolace proti zemní vlhkosti pásy přitavením svislé NAIP</t>
  </si>
  <si>
    <t>-210639968</t>
  </si>
  <si>
    <t>122</t>
  </si>
  <si>
    <t>62853004</t>
  </si>
  <si>
    <t>pás asfaltový natavitelný modifikovaný SBS s vložkou ze skleněné tkaniny a spalitelnou PE fólií nebo jemnozrnným minerálním posypem na horním povrchu tl 4,0mm</t>
  </si>
  <si>
    <t>-989318286</t>
  </si>
  <si>
    <t>fig14*1,20</t>
  </si>
  <si>
    <t>fig15*1,20</t>
  </si>
  <si>
    <t>123</t>
  </si>
  <si>
    <t>711161212</t>
  </si>
  <si>
    <t>Izolace proti zemní vlhkosti nopovou fólií svislá, nopek v 8,0 mm, tl do 0,6 mm</t>
  </si>
  <si>
    <t>-1841676817</t>
  </si>
  <si>
    <t>124</t>
  </si>
  <si>
    <t>711161384</t>
  </si>
  <si>
    <t>Izolace proti zemní vlhkosti nopovou fólií ukončení provětrávací lištou</t>
  </si>
  <si>
    <t>-332776714</t>
  </si>
  <si>
    <t xml:space="preserve">(7,27+19,4)                               "sokl pod terénem"</t>
  </si>
  <si>
    <t xml:space="preserve">7,28                                             "sokl pod terénem"</t>
  </si>
  <si>
    <t xml:space="preserve">27,58                                               "sokl pod terénem"</t>
  </si>
  <si>
    <t>3,47</t>
  </si>
  <si>
    <t xml:space="preserve">Součet                                                                  "Os28"</t>
  </si>
  <si>
    <t>125</t>
  </si>
  <si>
    <t>998711112</t>
  </si>
  <si>
    <t>Přesun hmot tonážní pro izolace proti vodě, vlhkosti a plynům s omezením mechanizace v objektech v přes 6 do 12 m</t>
  </si>
  <si>
    <t>1592481699</t>
  </si>
  <si>
    <t>712</t>
  </si>
  <si>
    <t>Povlakové krytiny</t>
  </si>
  <si>
    <t>126</t>
  </si>
  <si>
    <t>712361705</t>
  </si>
  <si>
    <t>Provedení povlakové krytiny střech do 10° fólií lepenou se svařovanými spoji</t>
  </si>
  <si>
    <t>1433381794</t>
  </si>
  <si>
    <t>127</t>
  </si>
  <si>
    <t>28322012</t>
  </si>
  <si>
    <t>fólie hydroizolační střešní mPVC mechanicky kotvená šedá tl 1,5mm</t>
  </si>
  <si>
    <t>-61124308</t>
  </si>
  <si>
    <t>fig32*1,20</t>
  </si>
  <si>
    <t>128</t>
  </si>
  <si>
    <t>712363352</t>
  </si>
  <si>
    <t>Povlakové krytiny střech do 10° z tvarovaných poplastovaných lišt délky 2 m koutová lišta vnitřní rš 100 mm</t>
  </si>
  <si>
    <t>922890167</t>
  </si>
  <si>
    <t>2,57+2,43</t>
  </si>
  <si>
    <t>129</t>
  </si>
  <si>
    <t>712363354</t>
  </si>
  <si>
    <t>Povlakové krytiny střech do 10° z tvarovaných poplastovaných lišt délky 2 m stěnová lišta vyhnutá rš 70 mm</t>
  </si>
  <si>
    <t>1512443380</t>
  </si>
  <si>
    <t>130</t>
  </si>
  <si>
    <t>712363356</t>
  </si>
  <si>
    <t>Povlakové krytiny střech do 10° z tvarovaných poplastovaných lišt délky 2 m okapnice široká rš 200 mm</t>
  </si>
  <si>
    <t>1210775564</t>
  </si>
  <si>
    <t>131</t>
  </si>
  <si>
    <t>712363358</t>
  </si>
  <si>
    <t>Povlakové krytiny střech do 10° z tvarovaných poplastovaných lišt délky 2 m závětrná lišta rš 250 mm</t>
  </si>
  <si>
    <t>-377830730</t>
  </si>
  <si>
    <t>1,13*2+0,90*2</t>
  </si>
  <si>
    <t>132</t>
  </si>
  <si>
    <t>712391171</t>
  </si>
  <si>
    <t>Provedení povlakové krytiny střech do 10° podkladní textilní vrstvy</t>
  </si>
  <si>
    <t>2009087330</t>
  </si>
  <si>
    <t>133</t>
  </si>
  <si>
    <t>9882759</t>
  </si>
  <si>
    <t>fig32*1,15</t>
  </si>
  <si>
    <t>134</t>
  </si>
  <si>
    <t>712431111</t>
  </si>
  <si>
    <t>Provedení povlakové krytiny střech přes 10° do 30° podkladní vrstvy pásy na sucho samolepící</t>
  </si>
  <si>
    <t>-679437887</t>
  </si>
  <si>
    <t>135</t>
  </si>
  <si>
    <t>62866281</t>
  </si>
  <si>
    <t>pás asfaltový samolepicí modifikovaný SBS s vložkou ze skleněné tkaniny se spalitelnou fólií nebo jemnozrnným minerálním posypem nebo textilií na horním povrchu tl 3,0mm</t>
  </si>
  <si>
    <t>96936993</t>
  </si>
  <si>
    <t>fig31*1,20</t>
  </si>
  <si>
    <t>136</t>
  </si>
  <si>
    <t>712431801</t>
  </si>
  <si>
    <t>Odstranění povlakové krytiny střech přes 10° do 30° z pásů uložených na sucho AIP nebo NAIP</t>
  </si>
  <si>
    <t>371837849</t>
  </si>
  <si>
    <t>137</t>
  </si>
  <si>
    <t>712440831</t>
  </si>
  <si>
    <t>Odstranění povlakové krytiny střech přes 10° do 30° z pásů NAIP přitavených v plné ploše jednovrstvé</t>
  </si>
  <si>
    <t>613491901</t>
  </si>
  <si>
    <t>138</t>
  </si>
  <si>
    <t>712441559</t>
  </si>
  <si>
    <t>Provedení povlakové krytiny střech přes 10° do 30° pásy přitavením NAIP v plné ploše</t>
  </si>
  <si>
    <t>-1712594411</t>
  </si>
  <si>
    <t>139</t>
  </si>
  <si>
    <t>1586058028</t>
  </si>
  <si>
    <t>140</t>
  </si>
  <si>
    <t>998712112</t>
  </si>
  <si>
    <t>Přesun hmot tonážní pro krytiny povlakové s omezením mechanizace v objektech v přes 6 do 12 m</t>
  </si>
  <si>
    <t>-934837275</t>
  </si>
  <si>
    <t>713</t>
  </si>
  <si>
    <t>Izolace tepelné</t>
  </si>
  <si>
    <t>141</t>
  </si>
  <si>
    <t>713121121</t>
  </si>
  <si>
    <t>Montáž izolace tepelné podlah volně kladenými rohožemi, pásy, dílci, deskami 2 vrstvy</t>
  </si>
  <si>
    <t>1210151298</t>
  </si>
  <si>
    <t xml:space="preserve">2,5*6,3                               "Pdl21"</t>
  </si>
  <si>
    <t xml:space="preserve">2,75*3,05                           "Pdl21"</t>
  </si>
  <si>
    <t>142</t>
  </si>
  <si>
    <t>63152099</t>
  </si>
  <si>
    <t>pás tepelně izolační univerzální λ=0,032-0,033 tl 100mm</t>
  </si>
  <si>
    <t>-626127040</t>
  </si>
  <si>
    <t>fig52*2*1,05</t>
  </si>
  <si>
    <t>143</t>
  </si>
  <si>
    <t>713121122</t>
  </si>
  <si>
    <t>Montáž izolace tepelné podlah volně kladenými mezi trámy nebo rošt rohožemi, pásy, dílci, deskami 2 vrstvy</t>
  </si>
  <si>
    <t>-1544111767</t>
  </si>
  <si>
    <t xml:space="preserve">28,2                                        "Pdl22" </t>
  </si>
  <si>
    <t xml:space="preserve">4,8                                          "Pdl23" </t>
  </si>
  <si>
    <t>144</t>
  </si>
  <si>
    <t>63152098</t>
  </si>
  <si>
    <t>pás tepelně izolační univerzální λ=0,032-0,033 tl 80mm</t>
  </si>
  <si>
    <t>2095886977</t>
  </si>
  <si>
    <t>fig51*2*1,05</t>
  </si>
  <si>
    <t>145</t>
  </si>
  <si>
    <t>713141136</t>
  </si>
  <si>
    <t>Montáž izolace tepelné střech plochých lepené za studena nízkoexpanzní (PUR) pěnou 1 vrstva rohoží, pásů, dílců, desek</t>
  </si>
  <si>
    <t>-508581309</t>
  </si>
  <si>
    <t>2,57*1,13</t>
  </si>
  <si>
    <t>2,43*0,90</t>
  </si>
  <si>
    <t xml:space="preserve">Mezisoučet                  "stříšky nad vstupy  - Sch 21"</t>
  </si>
  <si>
    <t>146</t>
  </si>
  <si>
    <t>28372305</t>
  </si>
  <si>
    <t>deska EPS 100 pro konstrukce s běžným zatížením λ=0,037 tl 50mm</t>
  </si>
  <si>
    <t>-1735587620</t>
  </si>
  <si>
    <t>fig55*1,05</t>
  </si>
  <si>
    <t>147</t>
  </si>
  <si>
    <t>713191132</t>
  </si>
  <si>
    <t>Montáž izolace tepelné podlah, stropů vrchem nebo střech překrytí separační fólií z PE</t>
  </si>
  <si>
    <t>-585947191</t>
  </si>
  <si>
    <t>148</t>
  </si>
  <si>
    <t>28329320</t>
  </si>
  <si>
    <t>fólie kontaktní (pouze na TI) difuzně propustná pro doplňkovou hydroizolační vrstvu, třívrstvá mikroporézní PP 115-121g/m2</t>
  </si>
  <si>
    <t>1341001232</t>
  </si>
  <si>
    <t>fig52*1,15</t>
  </si>
  <si>
    <t>149</t>
  </si>
  <si>
    <t>998713112</t>
  </si>
  <si>
    <t>Přesun hmot tonážní pro izolace tepelné s omezením mechanizace v objektech v přes 6 do 12 m</t>
  </si>
  <si>
    <t>-275152024</t>
  </si>
  <si>
    <t>721</t>
  </si>
  <si>
    <t>Zdravotechnika - vnitřní kanalizace</t>
  </si>
  <si>
    <t>150</t>
  </si>
  <si>
    <t>721210824</t>
  </si>
  <si>
    <t>Demontáž vpustí střešních DN 150</t>
  </si>
  <si>
    <t>1839445449</t>
  </si>
  <si>
    <t xml:space="preserve">4                                               "Os26"</t>
  </si>
  <si>
    <t>151</t>
  </si>
  <si>
    <t>721233114</t>
  </si>
  <si>
    <t>Střešní vtok polypropylen PP pro ploché střechy svislý odtok DN 160</t>
  </si>
  <si>
    <t>-520827696</t>
  </si>
  <si>
    <t>762</t>
  </si>
  <si>
    <t>Konstrukce tesařské</t>
  </si>
  <si>
    <t>152</t>
  </si>
  <si>
    <t>762083122</t>
  </si>
  <si>
    <t>Impregnace řeziva proti dřevokaznému hmyzu, houbám a plísním máčením třída ohrožení 3 a 4</t>
  </si>
  <si>
    <t>-818303219</t>
  </si>
  <si>
    <t>fig33*0,032*0,16</t>
  </si>
  <si>
    <t>fig34*0,12*0,16</t>
  </si>
  <si>
    <t>fig35*0,14*0,18</t>
  </si>
  <si>
    <t>fig36*0,024</t>
  </si>
  <si>
    <t>fig37*0,06*0,04</t>
  </si>
  <si>
    <t>fig38*0,06*0,04</t>
  </si>
  <si>
    <t>fig41*0,08*0,11</t>
  </si>
  <si>
    <t>fig43*0,06*0,10</t>
  </si>
  <si>
    <t>153</t>
  </si>
  <si>
    <t>762086112</t>
  </si>
  <si>
    <t>Montáž KDK hmotnosti prvku přes 5 do 10 kg</t>
  </si>
  <si>
    <t>kg</t>
  </si>
  <si>
    <t>-1684313788</t>
  </si>
  <si>
    <t xml:space="preserve">9                                "Z21 - L 70/70/4"</t>
  </si>
  <si>
    <t>154</t>
  </si>
  <si>
    <t>130104281</t>
  </si>
  <si>
    <t>úhelník ocelový rovnostranný 70x70x6mm - Z21</t>
  </si>
  <si>
    <t>1501077955</t>
  </si>
  <si>
    <t xml:space="preserve">0,009                                "Z21 - L 70/70/4"</t>
  </si>
  <si>
    <t>155</t>
  </si>
  <si>
    <t>762321911</t>
  </si>
  <si>
    <t>Zavětrování a ztužení vazníků prkny tl do 32 mm</t>
  </si>
  <si>
    <t>1503832192</t>
  </si>
  <si>
    <t xml:space="preserve">2,9*2+2,0*4+1,2*4                   "příložky 32/160"</t>
  </si>
  <si>
    <t>156</t>
  </si>
  <si>
    <t>762331812</t>
  </si>
  <si>
    <t>Demontáž vázaných kcí krovů z hranolů průřezové pl přes 120 do 224 cm2</t>
  </si>
  <si>
    <t>-327762402</t>
  </si>
  <si>
    <t>(13,72+14,83)/2*18</t>
  </si>
  <si>
    <t>(14,05+14,50)/2*19</t>
  </si>
  <si>
    <t xml:space="preserve">Mezisoučet                                      "krokve - sedlová střecha"</t>
  </si>
  <si>
    <t>157</t>
  </si>
  <si>
    <t>762332132</t>
  </si>
  <si>
    <t>Montáž vázaných kcí krovů pravidelných pomocí tesařských spojů z hraněného řeziva průřezové pl přes 120 do 224 cm2</t>
  </si>
  <si>
    <t>-391748594</t>
  </si>
  <si>
    <t xml:space="preserve">1,5*16                                         "120/160"</t>
  </si>
  <si>
    <t>158</t>
  </si>
  <si>
    <t>60512130</t>
  </si>
  <si>
    <t>hranol stavební řezivo průřezu do 224cm2 do dl 6m</t>
  </si>
  <si>
    <t>-1772415506</t>
  </si>
  <si>
    <t>fig34*0,12*0,16*1,1</t>
  </si>
  <si>
    <t>159</t>
  </si>
  <si>
    <t>762332133</t>
  </si>
  <si>
    <t>Montáž vázaných kcí krovů pravidelných pomocí tesařských spojů z hraněného řeziva průřezové pl přes 224 do 288 cm2</t>
  </si>
  <si>
    <t>200857585</t>
  </si>
  <si>
    <t xml:space="preserve">Mezisoučet                       "140/180 - krokve"</t>
  </si>
  <si>
    <t>160</t>
  </si>
  <si>
    <t>60512135</t>
  </si>
  <si>
    <t>hranol stavební řezivo průřezu do 288cm2 do dl 6m</t>
  </si>
  <si>
    <t>966240850</t>
  </si>
  <si>
    <t>fig35*0,14*0,18*1,1</t>
  </si>
  <si>
    <t>161</t>
  </si>
  <si>
    <t>762341210</t>
  </si>
  <si>
    <t>Montáž bednění střech rovných a šikmých sklonu do 60° z hrubých prken na sraz tl do 32 mm</t>
  </si>
  <si>
    <t>341019081</t>
  </si>
  <si>
    <t>(11,6+14,2)/2*18,93</t>
  </si>
  <si>
    <t>11,71*0,8</t>
  </si>
  <si>
    <t>(12,9+12,7)/2*18,93</t>
  </si>
  <si>
    <t>11,30*0,8</t>
  </si>
  <si>
    <t xml:space="preserve">Mezisoučet                              "sedlová střecha"</t>
  </si>
  <si>
    <t>(23,0+24,0)/2*6,4</t>
  </si>
  <si>
    <t xml:space="preserve">Mezisoučet                               "pultová střecha"</t>
  </si>
  <si>
    <t xml:space="preserve">Součet                                             "24 mm"</t>
  </si>
  <si>
    <t>162</t>
  </si>
  <si>
    <t>60511110</t>
  </si>
  <si>
    <t>řezivo jehličnaté smrk, borovice š přes 80mm tl 24mm dl 4m</t>
  </si>
  <si>
    <t>1063339876</t>
  </si>
  <si>
    <t>fig36*0,024*1,1</t>
  </si>
  <si>
    <t>163</t>
  </si>
  <si>
    <t>762341811</t>
  </si>
  <si>
    <t>Demontáž bednění střech z prken</t>
  </si>
  <si>
    <t>1830273858</t>
  </si>
  <si>
    <t>164</t>
  </si>
  <si>
    <t>762342511</t>
  </si>
  <si>
    <t>Montáž kontralatí na podklad bez tepelné izolace</t>
  </si>
  <si>
    <t>1636475436</t>
  </si>
  <si>
    <t xml:space="preserve">Mezisoučet                       "140/180 - nové krokve"</t>
  </si>
  <si>
    <t>6,5*21</t>
  </si>
  <si>
    <t>9,0*2</t>
  </si>
  <si>
    <t xml:space="preserve">Mezisoučet                        "130/160 - stávající krokve"</t>
  </si>
  <si>
    <t>165</t>
  </si>
  <si>
    <t>60514112</t>
  </si>
  <si>
    <t>řezivo jehličnaté lať surová dl 4m</t>
  </si>
  <si>
    <t>-1793618423</t>
  </si>
  <si>
    <t>fig37*0,06*0,04*1,1</t>
  </si>
  <si>
    <t>fig38*0,06*0,04*1,1</t>
  </si>
  <si>
    <t>166</t>
  </si>
  <si>
    <t>762395000</t>
  </si>
  <si>
    <t>Spojovací prostředky krovů, bednění, laťování, nadstřešních konstrukcí</t>
  </si>
  <si>
    <t>351130376</t>
  </si>
  <si>
    <t>167</t>
  </si>
  <si>
    <t>762511274</t>
  </si>
  <si>
    <t>Podlahové kce podkladové z desek OSB tl 18 mm broušených na pero a drážku šroubovaných</t>
  </si>
  <si>
    <t>-417295900</t>
  </si>
  <si>
    <t xml:space="preserve">21,0                                      "Pdl24"</t>
  </si>
  <si>
    <t>fig44</t>
  </si>
  <si>
    <t>168</t>
  </si>
  <si>
    <t>762511296</t>
  </si>
  <si>
    <t>Podlahové kce podkladové dvouvrstvé z desek OSB tl 2x18 mm broušených na pero a drážku šroubovaných</t>
  </si>
  <si>
    <t>121054330</t>
  </si>
  <si>
    <t xml:space="preserve">45,3                               "Pdl22, Pdl23"</t>
  </si>
  <si>
    <t>fig42</t>
  </si>
  <si>
    <t>169</t>
  </si>
  <si>
    <t>762512261</t>
  </si>
  <si>
    <t>Montáž podlahové kce podkladového roštu</t>
  </si>
  <si>
    <t>137256519</t>
  </si>
  <si>
    <t xml:space="preserve">4,85*11+0,50*10                "110/80 - Pdl22"</t>
  </si>
  <si>
    <t xml:space="preserve">3,6*3+1,35*3                        "80/110 - Pdl23"</t>
  </si>
  <si>
    <t xml:space="preserve">1,86*8+1,06*16+1,4*6+3,85*3+7,9*3+4,0*2+0,01                  "60/100 - Pdl24"</t>
  </si>
  <si>
    <t>170</t>
  </si>
  <si>
    <t>60512125</t>
  </si>
  <si>
    <t>hranol stavební řezivo průřezu do 120cm2 do dl 6m</t>
  </si>
  <si>
    <t>554820509</t>
  </si>
  <si>
    <t>fig41*0,08*0,11*1,1</t>
  </si>
  <si>
    <t>fig43*0,06*0,10*1,1</t>
  </si>
  <si>
    <t>171</t>
  </si>
  <si>
    <t>998762112</t>
  </si>
  <si>
    <t>Přesun hmot tonážní pro kce tesařské s omezením mechanizace v objektech v přes 6 do 12 m</t>
  </si>
  <si>
    <t>-1864669290</t>
  </si>
  <si>
    <t>763</t>
  </si>
  <si>
    <t>Konstrukce suché výstavby</t>
  </si>
  <si>
    <t>172</t>
  </si>
  <si>
    <t>763111417</t>
  </si>
  <si>
    <t>SDK příčka tl 150 mm profil CW+UW 100 desky 2xA 12,5 s izolací EI 60 Rw do 56 dB</t>
  </si>
  <si>
    <t>-1993194112</t>
  </si>
  <si>
    <t>8,5*2,2</t>
  </si>
  <si>
    <t>5,0*(2,2+3,2)/2</t>
  </si>
  <si>
    <t xml:space="preserve">Mezisoučet                                 "SN 22"</t>
  </si>
  <si>
    <t>173</t>
  </si>
  <si>
    <t>763111717</t>
  </si>
  <si>
    <t>SDK příčka základní penetrační nátěr (oboustranně)</t>
  </si>
  <si>
    <t>1771884757</t>
  </si>
  <si>
    <t>174</t>
  </si>
  <si>
    <t>763111742</t>
  </si>
  <si>
    <t>Montáž jedné vrstvy tepelné izolace do SDK příčky</t>
  </si>
  <si>
    <t>1827911146</t>
  </si>
  <si>
    <t>175</t>
  </si>
  <si>
    <t>63150966</t>
  </si>
  <si>
    <t>role akustická a tepelně izolační ze skelných vláken tl 50mm</t>
  </si>
  <si>
    <t>-1654502616</t>
  </si>
  <si>
    <t>fig61*1,05</t>
  </si>
  <si>
    <t>176</t>
  </si>
  <si>
    <t>63150968</t>
  </si>
  <si>
    <t>role akustická a tepelně izolační ze skelných vláken tl 100mm</t>
  </si>
  <si>
    <t>-1210961346</t>
  </si>
  <si>
    <t>fig62*1,05</t>
  </si>
  <si>
    <t>177</t>
  </si>
  <si>
    <t>763121714</t>
  </si>
  <si>
    <t>SDK stěna předsazená základní penetrační nátěr</t>
  </si>
  <si>
    <t>547319021</t>
  </si>
  <si>
    <t>178</t>
  </si>
  <si>
    <t>763122415</t>
  </si>
  <si>
    <t>SDK stěna šachtová tl 125 mm profil CW+UW 100 desky 2xDF 12,5 bez TI EI 30</t>
  </si>
  <si>
    <t>-843373797</t>
  </si>
  <si>
    <t xml:space="preserve">(1,8+0,85)*(0,70+3,43)              "115,218 - svislá část"</t>
  </si>
  <si>
    <t xml:space="preserve">1,80*0,85                                       "115 - vodorovná část"</t>
  </si>
  <si>
    <t>179</t>
  </si>
  <si>
    <t>763131441</t>
  </si>
  <si>
    <t>SDK podhled desky 2xDF 12,5 bez izolace dvouvrstvá spodní kce profil CD+UD REI 120</t>
  </si>
  <si>
    <t>-355972132</t>
  </si>
  <si>
    <t>5,0*8,5</t>
  </si>
  <si>
    <t xml:space="preserve">Mezisoučet                          "Pdhl20"</t>
  </si>
  <si>
    <t>180</t>
  </si>
  <si>
    <t>763131714</t>
  </si>
  <si>
    <t>SDK podhled základní penetrační nátěr</t>
  </si>
  <si>
    <t>1545975996</t>
  </si>
  <si>
    <t>fig65*0,8</t>
  </si>
  <si>
    <t>fig66*1,2</t>
  </si>
  <si>
    <t>181</t>
  </si>
  <si>
    <t>763131752</t>
  </si>
  <si>
    <t>Montáž jedné vrstvy tepelné izolace do SDK podhledu</t>
  </si>
  <si>
    <t>-1747014161</t>
  </si>
  <si>
    <t>fig63*2</t>
  </si>
  <si>
    <t>182</t>
  </si>
  <si>
    <t>-71885323</t>
  </si>
  <si>
    <t>fig63*2*1,05</t>
  </si>
  <si>
    <t>183</t>
  </si>
  <si>
    <t>763135811</t>
  </si>
  <si>
    <t>Demontáž podhledu sádrokartonového kazetového na roštu viditelném</t>
  </si>
  <si>
    <t>866417924</t>
  </si>
  <si>
    <t xml:space="preserve">5,0                                  "114a"</t>
  </si>
  <si>
    <t>184</t>
  </si>
  <si>
    <t>763164716</t>
  </si>
  <si>
    <t>SDK obklad kcí uzavřeného tvaru š do 0,8 m desky 1xDF 15</t>
  </si>
  <si>
    <t>940359403</t>
  </si>
  <si>
    <t xml:space="preserve">1,5*2*2                                 "pásky"</t>
  </si>
  <si>
    <t>185</t>
  </si>
  <si>
    <t>763164736</t>
  </si>
  <si>
    <t>SDK obklad kcí uzavřeného tvaru š do 1,6 m desky 1xDF 15</t>
  </si>
  <si>
    <t>-1454825039</t>
  </si>
  <si>
    <t xml:space="preserve">2,0*2+2,5*1                    "sloupky"</t>
  </si>
  <si>
    <t xml:space="preserve">5,0*2                                 "vazné trámy"</t>
  </si>
  <si>
    <t>186</t>
  </si>
  <si>
    <t>763181312</t>
  </si>
  <si>
    <t>Montáž dvoukřídlové kovové zárubně do SDK příčky</t>
  </si>
  <si>
    <t>224112457</t>
  </si>
  <si>
    <t xml:space="preserve">1                                  "20"</t>
  </si>
  <si>
    <t>187</t>
  </si>
  <si>
    <t>55331776</t>
  </si>
  <si>
    <t>zárubeň dvoukřídlá ocelová pro sádrokartonové příčky tl stěny 110-150mm rozměru 1250/1970, 2100mm</t>
  </si>
  <si>
    <t>1263645914</t>
  </si>
  <si>
    <t>188</t>
  </si>
  <si>
    <t>763431001</t>
  </si>
  <si>
    <t>Montáž minerálního podhledu s vyjímatelnými panely vel. do 0,36 m2 na zavěšený viditelný rošt</t>
  </si>
  <si>
    <t>1094944786</t>
  </si>
  <si>
    <t>189</t>
  </si>
  <si>
    <t>59036513</t>
  </si>
  <si>
    <t>deska podhledová minerální rovná bílá jemná hladká 15x600x600mm</t>
  </si>
  <si>
    <t>1838806710</t>
  </si>
  <si>
    <t>190</t>
  </si>
  <si>
    <t>998763322</t>
  </si>
  <si>
    <t>Přesun hmot tonážní pro konstrukce montované z desek s omezením mechanizace v objektech v přes 6 do 12 m</t>
  </si>
  <si>
    <t>1223735562</t>
  </si>
  <si>
    <t>764</t>
  </si>
  <si>
    <t>Konstrukce klempířské</t>
  </si>
  <si>
    <t>191</t>
  </si>
  <si>
    <t>764001821</t>
  </si>
  <si>
    <t>Demontáž krytiny ze svitků nebo tabulí do suti</t>
  </si>
  <si>
    <t>-1111183629</t>
  </si>
  <si>
    <t>2,57*(0,1+1,13+0,15)</t>
  </si>
  <si>
    <t>2,43*(0,1+0,9+0,15)</t>
  </si>
  <si>
    <t>192</t>
  </si>
  <si>
    <t>764002821</t>
  </si>
  <si>
    <t>Demontáž střešního výlezu do suti</t>
  </si>
  <si>
    <t>2064790427</t>
  </si>
  <si>
    <t>193</t>
  </si>
  <si>
    <t>764002831</t>
  </si>
  <si>
    <t>Demontáž sněhového zachytávače průběžného do suti</t>
  </si>
  <si>
    <t>-160877379</t>
  </si>
  <si>
    <t>11,0*2</t>
  </si>
  <si>
    <t>194</t>
  </si>
  <si>
    <t>764002841</t>
  </si>
  <si>
    <t>Demontáž oplechování horních ploch zdí a nadezdívek do suti</t>
  </si>
  <si>
    <t>-647533171</t>
  </si>
  <si>
    <t xml:space="preserve">13,9+12,3+11,6+12,9          "štítová a požární zeď"</t>
  </si>
  <si>
    <t xml:space="preserve">0,5+7,5+0,85*2+0,8*2+8,03+0,75*2+24,57+0,85*4+7,96+0,8*2+7,7+0,5                       "obvodové atiky"</t>
  </si>
  <si>
    <t>195</t>
  </si>
  <si>
    <t>764002851</t>
  </si>
  <si>
    <t>Demontáž oplechování parapetů do suti</t>
  </si>
  <si>
    <t>-2005140196</t>
  </si>
  <si>
    <t xml:space="preserve">25,4                                     </t>
  </si>
  <si>
    <t xml:space="preserve">Mezisoučet                                                 "římsa"</t>
  </si>
  <si>
    <t>1,61*3</t>
  </si>
  <si>
    <t>1,52*1</t>
  </si>
  <si>
    <t>1,26*2</t>
  </si>
  <si>
    <t>1,78*3</t>
  </si>
  <si>
    <t>1,85*1</t>
  </si>
  <si>
    <t>0,63*2</t>
  </si>
  <si>
    <t>1,07*9</t>
  </si>
  <si>
    <t>1,40*1</t>
  </si>
  <si>
    <t>1,55*1</t>
  </si>
  <si>
    <t>0,95*2</t>
  </si>
  <si>
    <t>1,26*8</t>
  </si>
  <si>
    <t>1,50*2</t>
  </si>
  <si>
    <t>196</t>
  </si>
  <si>
    <t>764002881</t>
  </si>
  <si>
    <t>Demontáž lemování střešních prostupů do suti</t>
  </si>
  <si>
    <t>168672067</t>
  </si>
  <si>
    <t>(1,35+0,45)*2*0,5*3</t>
  </si>
  <si>
    <t>(1,05+0,45)*2*0,5*1</t>
  </si>
  <si>
    <t>(0,75+0,45)*2*0,5*2</t>
  </si>
  <si>
    <t>(0,45+0,45)*2*0,5*1</t>
  </si>
  <si>
    <t>197</t>
  </si>
  <si>
    <t>764004801</t>
  </si>
  <si>
    <t>Demontáž podokapního žlabu do suti</t>
  </si>
  <si>
    <t>948437928</t>
  </si>
  <si>
    <t>11,71+11,30</t>
  </si>
  <si>
    <t>198</t>
  </si>
  <si>
    <t>764004861</t>
  </si>
  <si>
    <t>Demontáž svodu do suti</t>
  </si>
  <si>
    <t>-771429240</t>
  </si>
  <si>
    <t>9,5*4</t>
  </si>
  <si>
    <t>199</t>
  </si>
  <si>
    <t>764021422</t>
  </si>
  <si>
    <t>Dilatační připojovací lišta z Al plechu včetně tmelení rš 120 mm</t>
  </si>
  <si>
    <t>-197270201</t>
  </si>
  <si>
    <t xml:space="preserve">12,7+14,2+0,8+4,0+1,85+0,8*2+0,9+11,6+12,9+0,7+0,8*2+2,0+3,7+1,2            "sedlová střecha"</t>
  </si>
  <si>
    <t xml:space="preserve">12,9+11,6+0,8+4,5+0,8+1,8+3,4+2,26+0,15+8,22+0,15+2,28+3,4+1,8+1,24+3,95+1,0   "pultová střecha"</t>
  </si>
  <si>
    <t>200</t>
  </si>
  <si>
    <t>764121411</t>
  </si>
  <si>
    <t>Krytina střechy rovné drážkováním ze svitků z Al plechu rš 670 mm sklonu do 30°</t>
  </si>
  <si>
    <t>883145951</t>
  </si>
  <si>
    <t>(11,6+0,15+14,2+0,15)/2*(18,93+0,15*2)</t>
  </si>
  <si>
    <t>(12,9+0,15+12,7+0,15)/2*(18,93+0,15*2)</t>
  </si>
  <si>
    <t>(23,0+0,15*2+24,0+0,15*2)/2*(0,15+6,4+0,15)</t>
  </si>
  <si>
    <t>201</t>
  </si>
  <si>
    <t>764221406</t>
  </si>
  <si>
    <t>Oplechování větraného hřebene s větrací mřížkou z Al plechu rš 500 mm</t>
  </si>
  <si>
    <t>1698890224</t>
  </si>
  <si>
    <t xml:space="preserve">18,93                                    "sedlová střecha"</t>
  </si>
  <si>
    <t>202</t>
  </si>
  <si>
    <t>764221441</t>
  </si>
  <si>
    <t>Oplechování nevětraného nároží z Al plechu spojením na dvojitou stojatou drážku</t>
  </si>
  <si>
    <t>-1260721126</t>
  </si>
  <si>
    <t>203</t>
  </si>
  <si>
    <t>764222432</t>
  </si>
  <si>
    <t>Oplechování rovné okapové hrany z Al plechu rš 200 mm</t>
  </si>
  <si>
    <t>1501047649</t>
  </si>
  <si>
    <t>204</t>
  </si>
  <si>
    <t>764223452</t>
  </si>
  <si>
    <t>Střešní výlez pro krytinu skládanou nebo plechovou z Al plechu</t>
  </si>
  <si>
    <t>346886115</t>
  </si>
  <si>
    <t xml:space="preserve">5                                      "26"</t>
  </si>
  <si>
    <t>205</t>
  </si>
  <si>
    <t>764223456</t>
  </si>
  <si>
    <t>Sněhový zachytávač krytiny z Al plechu průběžný dvoutrubkový</t>
  </si>
  <si>
    <t>1469640261</t>
  </si>
  <si>
    <t xml:space="preserve">11,0*2                                        "Os25"</t>
  </si>
  <si>
    <t>206</t>
  </si>
  <si>
    <t>764224407</t>
  </si>
  <si>
    <t>Oplechování horních ploch a nadezdívek (atik) bez rohů z Al plechu mechanicky kotvené rš 670 mm</t>
  </si>
  <si>
    <t>2117131465</t>
  </si>
  <si>
    <t>207</t>
  </si>
  <si>
    <t>764224411</t>
  </si>
  <si>
    <t>Oplechování horních ploch a nadezdívek (atik) bez rohů z Al plechu mechanicky kotvené rš přes 800 mm</t>
  </si>
  <si>
    <t>-1348449737</t>
  </si>
  <si>
    <t xml:space="preserve">(0,5+7,5+0,85*2+0,8*2+8,03+0,75*2+24,57+0,85*4+7,96+0,8*2+7,7+0,5)*1,5                       "obvodové atiky"</t>
  </si>
  <si>
    <t>208</t>
  </si>
  <si>
    <t>764225446</t>
  </si>
  <si>
    <t>Příplatek za zvýšenou pracnost při oplechování rohů nadezdívek (atik) z Al plechu rš přes 400 mm</t>
  </si>
  <si>
    <t>-1312727285</t>
  </si>
  <si>
    <t>209</t>
  </si>
  <si>
    <t>764226445</t>
  </si>
  <si>
    <t>Oplechování parapetů rovných celoplošně lepené z Al plechu rš 400 mm</t>
  </si>
  <si>
    <t>1161601895</t>
  </si>
  <si>
    <t>210</t>
  </si>
  <si>
    <t>764324412</t>
  </si>
  <si>
    <t>Lemování prostupů střech s krytinou skládanou nebo plechovou bez lišty z Al plechu</t>
  </si>
  <si>
    <t>-1001592359</t>
  </si>
  <si>
    <t>211</t>
  </si>
  <si>
    <t>764326441</t>
  </si>
  <si>
    <t>Ventilační turbína z Al plechu na skládané nebo plechové krytině D do 300 mm</t>
  </si>
  <si>
    <t>-470189657</t>
  </si>
  <si>
    <t xml:space="preserve">1                                           "Os21"</t>
  </si>
  <si>
    <t xml:space="preserve">3                                           "Os22"</t>
  </si>
  <si>
    <t>212</t>
  </si>
  <si>
    <t>764521404</t>
  </si>
  <si>
    <t>Žlab podokapní půlkruhový z Al plechu rš 330 mm</t>
  </si>
  <si>
    <t>-1366576068</t>
  </si>
  <si>
    <t>213</t>
  </si>
  <si>
    <t>764521444</t>
  </si>
  <si>
    <t>Kotlík oválný (trychtýřový) pro podokapní žlaby z Al plechu 330/100 mm</t>
  </si>
  <si>
    <t>914627823</t>
  </si>
  <si>
    <t>2+2</t>
  </si>
  <si>
    <t>214</t>
  </si>
  <si>
    <t>764528423</t>
  </si>
  <si>
    <t>Svody kruhové včetně objímek, kolen, odskoků z Al plechu průměru 120 mm</t>
  </si>
  <si>
    <t>-375471837</t>
  </si>
  <si>
    <t>215</t>
  </si>
  <si>
    <t>998764112</t>
  </si>
  <si>
    <t>Přesun hmot tonážní pro konstrukce klempířské s omezením mechanizace v objektech v přes 6 do 12 m</t>
  </si>
  <si>
    <t>-1592874220</t>
  </si>
  <si>
    <t>765</t>
  </si>
  <si>
    <t>Krytina skládaná</t>
  </si>
  <si>
    <t>216</t>
  </si>
  <si>
    <t>765113112</t>
  </si>
  <si>
    <t>okapová hrana s větracím pásem kovovým</t>
  </si>
  <si>
    <t>-1356717724</t>
  </si>
  <si>
    <t xml:space="preserve">11,71+11,30                                              "Os24"</t>
  </si>
  <si>
    <t>217</t>
  </si>
  <si>
    <t>765192011</t>
  </si>
  <si>
    <t>Provizorní zakrytí střechy ochrannou plachtou</t>
  </si>
  <si>
    <t>1327554872</t>
  </si>
  <si>
    <t>218</t>
  </si>
  <si>
    <t>28329204</t>
  </si>
  <si>
    <t>plachta krycí PVC olemovaná s oky 180g/m2</t>
  </si>
  <si>
    <t>-1286892750</t>
  </si>
  <si>
    <t>fig71*1,1</t>
  </si>
  <si>
    <t>219</t>
  </si>
  <si>
    <t>998765112</t>
  </si>
  <si>
    <t>Přesun hmot tonážní pro krytiny skládané s omezením mechanizace v objektech v přes 6 do 12 m</t>
  </si>
  <si>
    <t>62193193</t>
  </si>
  <si>
    <t>766</t>
  </si>
  <si>
    <t>Konstrukce truhlářské</t>
  </si>
  <si>
    <t>220</t>
  </si>
  <si>
    <t>766660001</t>
  </si>
  <si>
    <t>Montáž dveřních křídel otvíravých jednokřídlových š do 0,8 m do ocelové zárubně</t>
  </si>
  <si>
    <t>-533869945</t>
  </si>
  <si>
    <t>221</t>
  </si>
  <si>
    <t>61162026</t>
  </si>
  <si>
    <t>dveře jednokřídlé dřevotřískové povrch fóliový plné 800x1970-2100mm</t>
  </si>
  <si>
    <t>1978122782</t>
  </si>
  <si>
    <t>222</t>
  </si>
  <si>
    <t>766660002</t>
  </si>
  <si>
    <t>Montáž dveřních křídel otvíravých jednokřídlových š přes 0,8 m do ocelové zárubně</t>
  </si>
  <si>
    <t>131528797</t>
  </si>
  <si>
    <t xml:space="preserve">2                                 "23"</t>
  </si>
  <si>
    <t>223</t>
  </si>
  <si>
    <t>61162027</t>
  </si>
  <si>
    <t>dveře jednokřídlé dřevotřískové povrch fóliový plné 900x1970-2100mm</t>
  </si>
  <si>
    <t>298564433</t>
  </si>
  <si>
    <t>224</t>
  </si>
  <si>
    <t>766660022</t>
  </si>
  <si>
    <t>Montáž dveřních křídel otvíravých jednokřídlových š přes 0,8 m požárních do ocelové zárubně</t>
  </si>
  <si>
    <t>-888579570</t>
  </si>
  <si>
    <t xml:space="preserve">1                                 "22"</t>
  </si>
  <si>
    <t>225</t>
  </si>
  <si>
    <t>61162039</t>
  </si>
  <si>
    <t>dveře jednokřídlé dřevotřískové protipožární EI (EW) 30 D3 povrch fóliový plné 900x1970-2100mm</t>
  </si>
  <si>
    <t>-1359462453</t>
  </si>
  <si>
    <t>226</t>
  </si>
  <si>
    <t>766660031</t>
  </si>
  <si>
    <t>Montáž dveřních křídel otvíravých dvoukřídlových požárních do ocelové zárubně</t>
  </si>
  <si>
    <t>-1870804614</t>
  </si>
  <si>
    <t>227</t>
  </si>
  <si>
    <t>61162066</t>
  </si>
  <si>
    <t>dveře dvoukřídlé dřevotřískové protipožární EI (EW) 30 D3 povrch fóliový plné 1250x1970-2100mm</t>
  </si>
  <si>
    <t>-1701217126</t>
  </si>
  <si>
    <t>228</t>
  </si>
  <si>
    <t>766660728</t>
  </si>
  <si>
    <t>Montáž dveřního interiérového kování - zámku</t>
  </si>
  <si>
    <t>1942122910</t>
  </si>
  <si>
    <t xml:space="preserve">1                                  "21"</t>
  </si>
  <si>
    <t xml:space="preserve">1                                  "22"</t>
  </si>
  <si>
    <t xml:space="preserve">2                                  "23"</t>
  </si>
  <si>
    <t>229</t>
  </si>
  <si>
    <t>54924004</t>
  </si>
  <si>
    <t>zámek zadlabací mezipokojový levý pro cylindrickou vložku rozteč 72x55mm</t>
  </si>
  <si>
    <t>-1320961436</t>
  </si>
  <si>
    <t>230</t>
  </si>
  <si>
    <t>766660729</t>
  </si>
  <si>
    <t>Montáž dveřního interiérového kování - štítku s klikou</t>
  </si>
  <si>
    <t>736612843</t>
  </si>
  <si>
    <t>231</t>
  </si>
  <si>
    <t>54914123</t>
  </si>
  <si>
    <t>kování rozetové klika/klika</t>
  </si>
  <si>
    <t>1463578027</t>
  </si>
  <si>
    <t>232</t>
  </si>
  <si>
    <t>998766112</t>
  </si>
  <si>
    <t>Přesun hmot tonážní pro kce truhlářské s omezením mechanizace v objektech v přes 6 do 12 m</t>
  </si>
  <si>
    <t>-663234601</t>
  </si>
  <si>
    <t>767</t>
  </si>
  <si>
    <t>Konstrukce zámečnické</t>
  </si>
  <si>
    <t>233</t>
  </si>
  <si>
    <t>767316312</t>
  </si>
  <si>
    <t>Montáž střešního bodového světlíku přes 1,5 do 2 m2</t>
  </si>
  <si>
    <t>145263506</t>
  </si>
  <si>
    <t xml:space="preserve">1                                                     "25"</t>
  </si>
  <si>
    <t>234</t>
  </si>
  <si>
    <t>562453551</t>
  </si>
  <si>
    <t>střešní atypický světlík 950/2000 - 25</t>
  </si>
  <si>
    <t>2108928618</t>
  </si>
  <si>
    <t>235</t>
  </si>
  <si>
    <t>7678811511</t>
  </si>
  <si>
    <t>M + D záchytného systému na střeše - Z22</t>
  </si>
  <si>
    <t>soubor</t>
  </si>
  <si>
    <t>1944149310</t>
  </si>
  <si>
    <t xml:space="preserve">1                                          "Z22"</t>
  </si>
  <si>
    <t>236</t>
  </si>
  <si>
    <t>998767112</t>
  </si>
  <si>
    <t>Přesun hmot tonážní pro zámečnické konstrukce s omezením mechanizace v objektech v přes 6 do 12 m</t>
  </si>
  <si>
    <t>1482876927</t>
  </si>
  <si>
    <t>776</t>
  </si>
  <si>
    <t>Podlahy povlakové</t>
  </si>
  <si>
    <t>237</t>
  </si>
  <si>
    <t>776111311</t>
  </si>
  <si>
    <t>Vysátí podkladu povlakových podlah</t>
  </si>
  <si>
    <t>-394647095</t>
  </si>
  <si>
    <t xml:space="preserve">17,7+25,5                           "301,302"</t>
  </si>
  <si>
    <t>238</t>
  </si>
  <si>
    <t>776121112</t>
  </si>
  <si>
    <t>Vodou ředitelná penetrace savého podkladu povlakových podlah</t>
  </si>
  <si>
    <t>-1723188550</t>
  </si>
  <si>
    <t>239</t>
  </si>
  <si>
    <t>776141111</t>
  </si>
  <si>
    <t>Stěrka podlahová nivelační pro vyrovnání podkladu povlakových podlah pevnosti 20 MPa tl do 3 mm</t>
  </si>
  <si>
    <t>-647618149</t>
  </si>
  <si>
    <t>240</t>
  </si>
  <si>
    <t>776211111</t>
  </si>
  <si>
    <t>Lepení textilních pásů</t>
  </si>
  <si>
    <t>-1140788768</t>
  </si>
  <si>
    <t>241</t>
  </si>
  <si>
    <t>69751061</t>
  </si>
  <si>
    <t>koberec zátěžový vpichovaný role š 2m, vlákno 100% PA, hm 400g/m2, zátěž 33, útlum 21dB, hořlavost Bfl S1</t>
  </si>
  <si>
    <t>-19690816</t>
  </si>
  <si>
    <t xml:space="preserve">(17,7+25,5)*1,1                           "301,302"</t>
  </si>
  <si>
    <t>242</t>
  </si>
  <si>
    <t>776411111</t>
  </si>
  <si>
    <t>Montáž obvodových soklíků výšky do 80 mm</t>
  </si>
  <si>
    <t>-100811769</t>
  </si>
  <si>
    <t xml:space="preserve">(3,0+6,4+4,4+5,8)*2                   "301,302"</t>
  </si>
  <si>
    <t>243</t>
  </si>
  <si>
    <t>28411004</t>
  </si>
  <si>
    <t>lišta soklová PVC samolepící 30x30mm</t>
  </si>
  <si>
    <t>416287275</t>
  </si>
  <si>
    <t>244</t>
  </si>
  <si>
    <t>998776112</t>
  </si>
  <si>
    <t>Přesun hmot tonážní pro podlahy povlakové s omezením mechanizace v objektech v přes 6 do 12 m</t>
  </si>
  <si>
    <t>-605009696</t>
  </si>
  <si>
    <t>782</t>
  </si>
  <si>
    <t>Dokončovací práce - obklady z kamene</t>
  </si>
  <si>
    <t>245</t>
  </si>
  <si>
    <t>782112111</t>
  </si>
  <si>
    <t>Montáž obkladu stěn z pravoúhlých desek z měkkého kamene do lepidla tl do 25 mm</t>
  </si>
  <si>
    <t>-202979909</t>
  </si>
  <si>
    <t>246</t>
  </si>
  <si>
    <t>58381191</t>
  </si>
  <si>
    <t>skládaný obklad z přírodního kamene tvar "Z" 55x15x0,5-3 kvarcit</t>
  </si>
  <si>
    <t>-725584658</t>
  </si>
  <si>
    <t>fig15*1,1</t>
  </si>
  <si>
    <t>247</t>
  </si>
  <si>
    <t>782991111</t>
  </si>
  <si>
    <t>Penetrace podkladu obkladu z kamene</t>
  </si>
  <si>
    <t>-280688883</t>
  </si>
  <si>
    <t>248</t>
  </si>
  <si>
    <t>998782112</t>
  </si>
  <si>
    <t>Přesun hmot tonážní pro obklady kamenné s omezením mechanizace v objektech v přes 6 do 12 m</t>
  </si>
  <si>
    <t>674203653</t>
  </si>
  <si>
    <t>783</t>
  </si>
  <si>
    <t>Dokončovací práce - nátěry</t>
  </si>
  <si>
    <t>249</t>
  </si>
  <si>
    <t>783201401</t>
  </si>
  <si>
    <t>Ometení tesařských konstrukcí před provedením nátěru</t>
  </si>
  <si>
    <t>1103883458</t>
  </si>
  <si>
    <t xml:space="preserve">(19,0+18,7*4)*(0,16+0,18)*2                "vaznice - sedlová střecha"</t>
  </si>
  <si>
    <t xml:space="preserve">(3,0*2+17,0+10,7)*(0,17+0,18)*2                "vaznice - pultová střecha"</t>
  </si>
  <si>
    <t>(23,7+24,2+24,7+25,2+25,7)*(0,20+0,26)*2 "vazný trám - sedlová střecha"</t>
  </si>
  <si>
    <t>(4,7+8,2+5,9+5,7*3+6,0+8,2+4,0)*(0,20+0,26)*2 "vazný trám - pultová střecha"</t>
  </si>
  <si>
    <t xml:space="preserve">(3,0*2+2,0*10+1,0*10)*(0,16+0,16)*2      "sloupky - sedlová střecha"</t>
  </si>
  <si>
    <t xml:space="preserve">(1,8*7+0,8*9)*(0,20+0,26)*2      "sloupky - pultová střecha"</t>
  </si>
  <si>
    <t xml:space="preserve">(7,0+7,5+8,0+8,5+9,0+8,0*5)*(0,16+0,16)*2     "vzpěry - sedlová střecha"</t>
  </si>
  <si>
    <t xml:space="preserve">(6,5*21+9,0*2)*(0,13+0,16)*2                    "krokve - pultová střecha"</t>
  </si>
  <si>
    <t xml:space="preserve">1,5*16*(0,12+0,16)*2                      "pásky - pultová střecha"</t>
  </si>
  <si>
    <t>250</t>
  </si>
  <si>
    <t>783201403</t>
  </si>
  <si>
    <t>Oprášení tesařských konstrukcí před provedením nátěru</t>
  </si>
  <si>
    <t>1037321789</t>
  </si>
  <si>
    <t>251</t>
  </si>
  <si>
    <t>783213111</t>
  </si>
  <si>
    <t>Napouštěcí jednonásobný syntetický biocidní nátěr tesařských konstrukcí zabudovaných do konstrukce</t>
  </si>
  <si>
    <t>-76846247</t>
  </si>
  <si>
    <t>784</t>
  </si>
  <si>
    <t>Dokončovací práce - malby a tapety</t>
  </si>
  <si>
    <t>252</t>
  </si>
  <si>
    <t>784181101</t>
  </si>
  <si>
    <t>Základní akrylátová jednonásobná bezbarvá penetrace podkladu v místnostech v do 3,80 m</t>
  </si>
  <si>
    <t>-2083133881</t>
  </si>
  <si>
    <t>75,0+39,6+50,5+42,2+56,4+47,5+68,5 "102b,104,105,106,110,114,115"</t>
  </si>
  <si>
    <t>66,0+57,0+54,8+85,8+50,7+70,3 "201b,204,208,212,217,218"</t>
  </si>
  <si>
    <t xml:space="preserve">1,75*1,85                                    "107"</t>
  </si>
  <si>
    <t xml:space="preserve">17,7+25,5+45,3                         "301,302,303" </t>
  </si>
  <si>
    <t xml:space="preserve">Mezisoučet                                 "stropy"</t>
  </si>
  <si>
    <t xml:space="preserve">(1,75+1,85)*2*9,2                      "107"</t>
  </si>
  <si>
    <t xml:space="preserve">(4,36+15,97+2,45)*2*3,68          "102b"</t>
  </si>
  <si>
    <t xml:space="preserve">(7,08+5,88+6,38+5,93)*3,61        "104"</t>
  </si>
  <si>
    <t xml:space="preserve">(8,72+5,64)*2*3,51                          "105"</t>
  </si>
  <si>
    <t xml:space="preserve">(7,18+5,99)*2*3,66                          "106"           </t>
  </si>
  <si>
    <t xml:space="preserve">(9,06+6,17)*2*3,62                          "110"    </t>
  </si>
  <si>
    <t xml:space="preserve">(8,66+5,73+7,94+5,78)*3,61           "114" </t>
  </si>
  <si>
    <t xml:space="preserve">(9,73+6,9+9,34+7,16)*3,6               "115"</t>
  </si>
  <si>
    <t xml:space="preserve">(4,36+12,5+2,65)*2*3,0                  "201b"</t>
  </si>
  <si>
    <t xml:space="preserve">(10,2+5,89+9,44+5,93)*3,36          "204"</t>
  </si>
  <si>
    <t xml:space="preserve">(9,24+5,98+9,05+5,98)*3,36            "208" </t>
  </si>
  <si>
    <t xml:space="preserve">(9,3+9,21)*2*3,64                              "212"</t>
  </si>
  <si>
    <t xml:space="preserve">(9,22+5,73+8,49+5,78)*3,24           "217"</t>
  </si>
  <si>
    <t xml:space="preserve">(10,5+6,9+9,6+7,17)*3,43                "218"</t>
  </si>
  <si>
    <t xml:space="preserve">(3,0+6,4)*2*2,5                         "301"</t>
  </si>
  <si>
    <t xml:space="preserve">(4,4+5,8)*2*2,5                         "302"</t>
  </si>
  <si>
    <t xml:space="preserve">(4,85+8,5)*2*(1,5+2,5)/2        "303"</t>
  </si>
  <si>
    <t xml:space="preserve">Mezisoučet                                  "stěny"</t>
  </si>
  <si>
    <t>253</t>
  </si>
  <si>
    <t>784221101</t>
  </si>
  <si>
    <t>Dvojnásobné bílé malby ze směsí za sucha dobře otěruvzdorných v místnostech do 3,80 m</t>
  </si>
  <si>
    <t>965594901</t>
  </si>
  <si>
    <t>HZS</t>
  </si>
  <si>
    <t>Hodinové zúčtovací sazby</t>
  </si>
  <si>
    <t>254</t>
  </si>
  <si>
    <t>HZS1291</t>
  </si>
  <si>
    <t>Hodinová zúčtovací sazba pomocný stavební dělník</t>
  </si>
  <si>
    <t>hod</t>
  </si>
  <si>
    <t>512</t>
  </si>
  <si>
    <t>2020933148</t>
  </si>
  <si>
    <t xml:space="preserve">100                             "vyklízení zařízení na půdě"</t>
  </si>
  <si>
    <t>2 - VZT - CU 2025/2</t>
  </si>
  <si>
    <t xml:space="preserve"> </t>
  </si>
  <si>
    <t xml:space="preserve">    751-3 - Zařízení č.1</t>
  </si>
  <si>
    <t xml:space="preserve">    751-4 - Zařízení č.2</t>
  </si>
  <si>
    <t>751-3</t>
  </si>
  <si>
    <t>Zařízení č.1</t>
  </si>
  <si>
    <t>751611115</t>
  </si>
  <si>
    <t>Montáž vzduchotechnické jednotky s rekuperací tepla stojaté s výměnou vzduchu do 1 000 m3/h</t>
  </si>
  <si>
    <t>429143710</t>
  </si>
  <si>
    <t>Větrací jednotka včetně komponentů dle PD VZT</t>
  </si>
  <si>
    <t>429143711</t>
  </si>
  <si>
    <t>Fasádní mřížka (horizontální nebo vertikální včetně průchodek fasádou)</t>
  </si>
  <si>
    <t>429143712</t>
  </si>
  <si>
    <t>Integrovaný ohřívač PTC, 0,99kW</t>
  </si>
  <si>
    <t>429143713</t>
  </si>
  <si>
    <t>Obklad jednotky, buk</t>
  </si>
  <si>
    <t>429143714</t>
  </si>
  <si>
    <t>Zákryt potrubního připojení (pozink, pro obklad jednotky, stříbrný lakovaný plech)</t>
  </si>
  <si>
    <t>429143715</t>
  </si>
  <si>
    <t>Obklad jednotky, stříbrný lakovaný plech - zákryt</t>
  </si>
  <si>
    <t>7511999999</t>
  </si>
  <si>
    <t>Instalace CO2 v provedení IR čidla, provedení ovládání regulace, propojení s VZT jednotkou</t>
  </si>
  <si>
    <t>751613113a</t>
  </si>
  <si>
    <t>Jádrové vrtání D300</t>
  </si>
  <si>
    <t>751-4</t>
  </si>
  <si>
    <t>Zařízení č.2</t>
  </si>
  <si>
    <t>751611116</t>
  </si>
  <si>
    <t>Montáž vzduchotechnické jednotky s rekuperací tepla centrální stojaté s výměnou vzduchu přes 1000 do 5000 m3/h</t>
  </si>
  <si>
    <t>751611116a</t>
  </si>
  <si>
    <t>751611131</t>
  </si>
  <si>
    <t>Montáž vzduchotechnické jednotky s rekuperací tepla Příplatek k cenám za montáž jednotky po částech</t>
  </si>
  <si>
    <t>751614121</t>
  </si>
  <si>
    <t>Montáž monitorovacího, řídícího a ovládacího zařízení čidla CO2</t>
  </si>
  <si>
    <t>751614130</t>
  </si>
  <si>
    <t>Montáž monitorovacího, řídícího a ovládacího zařízení regulace, ovladače, dotykového ovladače, mechanického ovladače VZT jednotky na omítku</t>
  </si>
  <si>
    <t>751311113</t>
  </si>
  <si>
    <t>Montáž vyústi čtyřhranné do kruhového potrubí, průřezu přes 0,080 do 0,150 m2</t>
  </si>
  <si>
    <t>42973028a</t>
  </si>
  <si>
    <t>výusť jednořadá do kruhového potrubí SPIRO Pz 825x125mm</t>
  </si>
  <si>
    <t>42973053a</t>
  </si>
  <si>
    <t>výusť dvouřadá do kruhového potrubí SPIRO Pz 825x125mm</t>
  </si>
  <si>
    <t>751691111</t>
  </si>
  <si>
    <t>Zaregulování systému vzduchotechnického zařízení za 1 koncový (distribuční) prvek</t>
  </si>
  <si>
    <t>751344115</t>
  </si>
  <si>
    <t>Montáž tlumičů hluku pro kruhové potrubí, průměru přes 400 do 500 mm</t>
  </si>
  <si>
    <t>42976014</t>
  </si>
  <si>
    <t>tlumič hluku kruhový Pz, D 500mm, l=1000mm</t>
  </si>
  <si>
    <t>751398043</t>
  </si>
  <si>
    <t>Montáž ostatních zařízení protidešťové žaluzie nebo žaluziové klapky na kruhové potrubí, průměru přes 400 do 500 mm</t>
  </si>
  <si>
    <t>42972908</t>
  </si>
  <si>
    <t>žaluzie protidešťová plastová s pevnými lamelami, pro potrubí D 500mm</t>
  </si>
  <si>
    <t>751510043</t>
  </si>
  <si>
    <t>Vzduchotechnické potrubí z pozinkovaného plechu kruhové, trouba spirálně vinutá bez příruby, průměru přes 200 do 300 mm</t>
  </si>
  <si>
    <t>751510044</t>
  </si>
  <si>
    <t>Vzduchotechnické potrubí z pozinkovaného plechu kruhové, trouba spirálně vinutá bez příruby, průměru přes 300 do 400 mm</t>
  </si>
  <si>
    <t>751510045</t>
  </si>
  <si>
    <t>Vzduchotechnické potrubí z pozinkovaného plechu kruhové, trouba spirálně vinutá bez příruby, průměru přes 400 do 500 mm</t>
  </si>
  <si>
    <t>751514765</t>
  </si>
  <si>
    <t>Montáž protidešťové stříšky nebo výfukové hlavice do plechového potrubí kruhové s přírubou, průměru přes 400 do 500 mm</t>
  </si>
  <si>
    <t>42974015</t>
  </si>
  <si>
    <t>stříška protidešťová s lemem Pz D 500mm</t>
  </si>
  <si>
    <t>751572033</t>
  </si>
  <si>
    <t>Závěs kruhového potrubí na montovanou konstrukci z nosníku, kotvenou do betonu průměru potrubí přes 200 do 300 mm</t>
  </si>
  <si>
    <t>751572034</t>
  </si>
  <si>
    <t>Závěs kruhového potrubí na montovanou konstrukci z nosníku, kotvenou do betonu průměru potrubí přes 300 do 400 mm</t>
  </si>
  <si>
    <t>751572035</t>
  </si>
  <si>
    <t>Závěs kruhového potrubí na montovanou konstrukci z nosníku, kotvenou do betonu průměru potrubí přes 400 do 500 mm</t>
  </si>
  <si>
    <t>751613113</t>
  </si>
  <si>
    <t>Montáž ostatních zařízení dodatečné izolace potrubí kruhového izolačním návlekem</t>
  </si>
  <si>
    <t>63152511</t>
  </si>
  <si>
    <t>návlek tepelně izolační protipožární tl 25mm s hliníkovým laminátem pro VZT potrubí, délka 10m D 508mm</t>
  </si>
  <si>
    <t>63152510</t>
  </si>
  <si>
    <t>návlek tepelně izolační protipožární tl 25mm s hliníkovým laminátem pro VZT potrubí, délka 10m D 406mm</t>
  </si>
  <si>
    <t>751613113b</t>
  </si>
  <si>
    <t>Jádrové vrtání D400</t>
  </si>
  <si>
    <t>998751101</t>
  </si>
  <si>
    <t>Přesun hmot pro vzduchotechniku stanovený z hmotnosti přesunovaného materiálu vodorovná dopravní vzdálenost do 100 m v objektech výšky do 12 m</t>
  </si>
  <si>
    <t>HZS3211</t>
  </si>
  <si>
    <t xml:space="preserve">Hodinové zúčtovací sazby montáží technologických zařízení  na stavebních objektech montér vzduchotechniky a chlazení</t>
  </si>
  <si>
    <t>262144</t>
  </si>
  <si>
    <t>3 - Elektroinstalace - CU 2025/2</t>
  </si>
  <si>
    <t>M - Práce a dodávky M</t>
  </si>
  <si>
    <t xml:space="preserve">    211-M - Elektromontáže</t>
  </si>
  <si>
    <t xml:space="preserve">    212-M - Elektromontáže</t>
  </si>
  <si>
    <t xml:space="preserve">    213-M - Elektromontáže</t>
  </si>
  <si>
    <t xml:space="preserve">    214-M - Elektromontáže</t>
  </si>
  <si>
    <t xml:space="preserve">      D2 - ÚLOŽNÝ MATERIÁL</t>
  </si>
  <si>
    <t xml:space="preserve">      D3 - KABELY</t>
  </si>
  <si>
    <t xml:space="preserve">      D4 - PŘÍSTROJE</t>
  </si>
  <si>
    <t xml:space="preserve">      D5 - SVÍTIDLA</t>
  </si>
  <si>
    <t xml:space="preserve">    215-M - Elektromontáže</t>
  </si>
  <si>
    <t xml:space="preserve">    216-M - Elektromontáže</t>
  </si>
  <si>
    <t xml:space="preserve">    217-M - Elektromontáže</t>
  </si>
  <si>
    <t xml:space="preserve">      D1 - Elektromontáž</t>
  </si>
  <si>
    <t xml:space="preserve">    218-M - Elektromontáže</t>
  </si>
  <si>
    <t xml:space="preserve">    219-M - Elektromontáže</t>
  </si>
  <si>
    <t>Práce a dodávky M</t>
  </si>
  <si>
    <t>211-M</t>
  </si>
  <si>
    <t>Elektromontáže</t>
  </si>
  <si>
    <t>000000000</t>
  </si>
  <si>
    <t xml:space="preserve">nástěnný IP55                  ozn.RP3</t>
  </si>
  <si>
    <t>ks</t>
  </si>
  <si>
    <t>212-M</t>
  </si>
  <si>
    <t>999999061</t>
  </si>
  <si>
    <t>Elektroinstalace - doprava dodávek</t>
  </si>
  <si>
    <t>kpl</t>
  </si>
  <si>
    <t>256</t>
  </si>
  <si>
    <t>-452698266</t>
  </si>
  <si>
    <t>213-M</t>
  </si>
  <si>
    <t>999999062</t>
  </si>
  <si>
    <t>Elektroinstalace - přesun dodávek</t>
  </si>
  <si>
    <t>-1707973821</t>
  </si>
  <si>
    <t>214-M</t>
  </si>
  <si>
    <t>D2</t>
  </si>
  <si>
    <t>ÚLOŽNÝ MATERIÁL</t>
  </si>
  <si>
    <t>000321122</t>
  </si>
  <si>
    <t>trubka ohebná PVC 16</t>
  </si>
  <si>
    <t>000321164</t>
  </si>
  <si>
    <t>trubka ohebná PVC 23</t>
  </si>
  <si>
    <t>000322112</t>
  </si>
  <si>
    <t>trubka tuhá PVC 16</t>
  </si>
  <si>
    <t>000311412</t>
  </si>
  <si>
    <t>krabice přístrojová KP68 do SDK</t>
  </si>
  <si>
    <t>000311425</t>
  </si>
  <si>
    <t>krabice přístrojová KP68 dvojitá do SDK</t>
  </si>
  <si>
    <t>000311427</t>
  </si>
  <si>
    <t>krabice přístrojová KP68 čtyřnásobná do SDK</t>
  </si>
  <si>
    <t>D3</t>
  </si>
  <si>
    <t>KABELY</t>
  </si>
  <si>
    <t>000101005</t>
  </si>
  <si>
    <t>kabel CYKY 2x1,5</t>
  </si>
  <si>
    <t>000101105</t>
  </si>
  <si>
    <t>kabel CYKY 3x1,5</t>
  </si>
  <si>
    <t>000101106</t>
  </si>
  <si>
    <t>kabel CYKY 3x2,5</t>
  </si>
  <si>
    <t>000101306</t>
  </si>
  <si>
    <t>kabel CYKY 5x2,5</t>
  </si>
  <si>
    <t>000209403</t>
  </si>
  <si>
    <t>kabel U/UTP Cat.5e</t>
  </si>
  <si>
    <t>D4</t>
  </si>
  <si>
    <t>PŘÍSTROJE</t>
  </si>
  <si>
    <t>000409021</t>
  </si>
  <si>
    <t>spínač řaz.5 IP20 pod om.</t>
  </si>
  <si>
    <t>000413101</t>
  </si>
  <si>
    <t>spínač řaz.1 IP44 na om.</t>
  </si>
  <si>
    <t>000419100</t>
  </si>
  <si>
    <t>zásuvka 230V 16A IP20 pod om.</t>
  </si>
  <si>
    <t>000423111</t>
  </si>
  <si>
    <t>zásuvka 230V 16A IP44 na om.</t>
  </si>
  <si>
    <t>000420203</t>
  </si>
  <si>
    <t>zásuvka sdělovací 2násobná</t>
  </si>
  <si>
    <t>000420191</t>
  </si>
  <si>
    <t>rámeček pro 1 přístroj</t>
  </si>
  <si>
    <t>000420192</t>
  </si>
  <si>
    <t>rámeček pro 2 přístroje</t>
  </si>
  <si>
    <t>000420194</t>
  </si>
  <si>
    <t>rámeček pro 4 přístroje</t>
  </si>
  <si>
    <t>D5</t>
  </si>
  <si>
    <t>SVÍTIDLA</t>
  </si>
  <si>
    <t>000509301</t>
  </si>
  <si>
    <t>K-svítidlo LED 600x600 přisazené 36W 4100lm IP40</t>
  </si>
  <si>
    <t>000509303</t>
  </si>
  <si>
    <t>L-svítidlo LED 600x600 přisazené 27W 3200lm IP40</t>
  </si>
  <si>
    <t>000521037</t>
  </si>
  <si>
    <t>P-svítidlo LED L=1570mm přisazené 50W 7500lm IP65</t>
  </si>
  <si>
    <t>000509035</t>
  </si>
  <si>
    <t>R-svítidlo LED D=375mm přisazené 27W 2900lm IP44</t>
  </si>
  <si>
    <t>000509036</t>
  </si>
  <si>
    <t>S-svítidlo LED D=375mm přisazené 27W 2900lm IP44</t>
  </si>
  <si>
    <t>000552051</t>
  </si>
  <si>
    <t>N-svítidlo LED nouzové autonomní 1h IP20</t>
  </si>
  <si>
    <t>000509459</t>
  </si>
  <si>
    <t>montážní sada pro přisazenou montáž 600x600mm</t>
  </si>
  <si>
    <t>215-M</t>
  </si>
  <si>
    <t>999999063</t>
  </si>
  <si>
    <t>Elektroinstalace - prořez</t>
  </si>
  <si>
    <t>1159198016</t>
  </si>
  <si>
    <t>216-M</t>
  </si>
  <si>
    <t>999999064</t>
  </si>
  <si>
    <t>Elektroinstalace - materiál podružný</t>
  </si>
  <si>
    <t>-920846388</t>
  </si>
  <si>
    <t>217-M</t>
  </si>
  <si>
    <t>D1</t>
  </si>
  <si>
    <t>Elektromontáž</t>
  </si>
  <si>
    <t>210100001</t>
  </si>
  <si>
    <t>ukončení v rozvaděči vč.zapojení vodiče do 2,5mm2</t>
  </si>
  <si>
    <t>210100002</t>
  </si>
  <si>
    <t>ukončení v rozvaděči vč.zapojení vodiče do 6mm2</t>
  </si>
  <si>
    <t>210100003</t>
  </si>
  <si>
    <t>ukončení v rozvaděči vč.zapojení vodiče do 16mm2</t>
  </si>
  <si>
    <t>210100004</t>
  </si>
  <si>
    <t>ukončení v rozvaděči vč.zapojení vodiče do 25mm2</t>
  </si>
  <si>
    <t>210190001</t>
  </si>
  <si>
    <t>rozvodnice/elektrozařízení do hmotnosti 20kg</t>
  </si>
  <si>
    <t>210010002</t>
  </si>
  <si>
    <t>210010004</t>
  </si>
  <si>
    <t>210010021</t>
  </si>
  <si>
    <t>210010311</t>
  </si>
  <si>
    <t>210010305</t>
  </si>
  <si>
    <t>210010306</t>
  </si>
  <si>
    <t>210810048</t>
  </si>
  <si>
    <t>kabel CYKY 2x1.5 pevně</t>
  </si>
  <si>
    <t>210810048.1</t>
  </si>
  <si>
    <t>kabel CYKY 3x1.5 pevně</t>
  </si>
  <si>
    <t>210810048.2</t>
  </si>
  <si>
    <t>kabel CYKY 3x2.5 pevně</t>
  </si>
  <si>
    <t>210810048.3</t>
  </si>
  <si>
    <t>kabel CYKY 5x2.5 pevně</t>
  </si>
  <si>
    <t>210950341</t>
  </si>
  <si>
    <t>210110043</t>
  </si>
  <si>
    <t>210110021</t>
  </si>
  <si>
    <t>210111011</t>
  </si>
  <si>
    <t>210111031</t>
  </si>
  <si>
    <t>210111312</t>
  </si>
  <si>
    <t>zásuvka sdělovací 2násobná vč.zapojení</t>
  </si>
  <si>
    <t>210201002</t>
  </si>
  <si>
    <t>K-svítidlo LED 600X600 přisazené</t>
  </si>
  <si>
    <t>210201002.1</t>
  </si>
  <si>
    <t>L-svítidlo LED 600x600 přisazené</t>
  </si>
  <si>
    <t>210201102</t>
  </si>
  <si>
    <t>P-svítidlo LED L=1570mm přisazené</t>
  </si>
  <si>
    <t>210200012</t>
  </si>
  <si>
    <t>R-svitidlo LED D=375mm přisazené</t>
  </si>
  <si>
    <t>210200012.1</t>
  </si>
  <si>
    <t>S-svítidlo LED D=375mm přisazené</t>
  </si>
  <si>
    <t>210201201</t>
  </si>
  <si>
    <t>N-svítidlo LED nouzové autonomní</t>
  </si>
  <si>
    <t>218-M</t>
  </si>
  <si>
    <t>999999065</t>
  </si>
  <si>
    <t>Elektroinstalace - PPV pro elektromontáže</t>
  </si>
  <si>
    <t>216463743</t>
  </si>
  <si>
    <t>219-M</t>
  </si>
  <si>
    <t>999999066</t>
  </si>
  <si>
    <t>Elektroinstalace - ostatní náklady + recyklace</t>
  </si>
  <si>
    <t>301732024</t>
  </si>
  <si>
    <t>999999067</t>
  </si>
  <si>
    <t>Elektroinstalace - kompletační činnost</t>
  </si>
  <si>
    <t>92274984</t>
  </si>
  <si>
    <t>999999068</t>
  </si>
  <si>
    <t>Elektroinstalace - revize</t>
  </si>
  <si>
    <t>-565652105</t>
  </si>
  <si>
    <t>4 - Hromosvod - CU 2025/2</t>
  </si>
  <si>
    <t>000295001</t>
  </si>
  <si>
    <t>vedení FeZn 30/4 (0,96kg/m)</t>
  </si>
  <si>
    <t>000295068</t>
  </si>
  <si>
    <t>tyč zemnící ZT1,5 Kprofil FeZn 1500/50mm vč.SR3b</t>
  </si>
  <si>
    <t>000295011</t>
  </si>
  <si>
    <t>vedení FeZn pr.10mm(0,63kg/m)</t>
  </si>
  <si>
    <t>000298352</t>
  </si>
  <si>
    <t>UF - krabice pro ZS 230x150x12</t>
  </si>
  <si>
    <t>000298382</t>
  </si>
  <si>
    <t>Štítek pro označení svodu Al</t>
  </si>
  <si>
    <t>000295601</t>
  </si>
  <si>
    <t>drát AlMgSi pr.8mm polotvrdý 0,135kg/m</t>
  </si>
  <si>
    <t>000297742</t>
  </si>
  <si>
    <t>Svorka MV Al pro pr8-10mm šroub se 6-hr hlavou</t>
  </si>
  <si>
    <t>000296223</t>
  </si>
  <si>
    <t>podpěra vrut+hmož do zdiva</t>
  </si>
  <si>
    <t>000298482</t>
  </si>
  <si>
    <t>přip členy + montážní materiál pro vodič HVI</t>
  </si>
  <si>
    <t>sada</t>
  </si>
  <si>
    <t>000298492</t>
  </si>
  <si>
    <t>podpůrná trubka pro vodič HVI</t>
  </si>
  <si>
    <t>000298557</t>
  </si>
  <si>
    <t>000298558</t>
  </si>
  <si>
    <t>PA svorka nerez pro vodič HVI</t>
  </si>
  <si>
    <t>000298583</t>
  </si>
  <si>
    <t>Podpěra vedení pro vodič HVI</t>
  </si>
  <si>
    <t>000298475</t>
  </si>
  <si>
    <t>Vodič HVI</t>
  </si>
  <si>
    <t>000298587</t>
  </si>
  <si>
    <t>Podpěra vedení HVI pro střechy se stojatým falcem</t>
  </si>
  <si>
    <t>000298571</t>
  </si>
  <si>
    <t>PV na ploché střechy se základnou</t>
  </si>
  <si>
    <t>000298046</t>
  </si>
  <si>
    <t>TR jímač D16mm L2500mm</t>
  </si>
  <si>
    <t>000298003</t>
  </si>
  <si>
    <t>zaváděcí tyč</t>
  </si>
  <si>
    <t>000000127</t>
  </si>
  <si>
    <t>smršťovací trubice RPK 50/16</t>
  </si>
  <si>
    <t>933276383</t>
  </si>
  <si>
    <t>-2002292806</t>
  </si>
  <si>
    <t>000046221</t>
  </si>
  <si>
    <t>asfalt 80</t>
  </si>
  <si>
    <t>210220025</t>
  </si>
  <si>
    <t>uzemň.vedení v zemi/město úplná mtž FeZn do 120mm2</t>
  </si>
  <si>
    <t>210220361</t>
  </si>
  <si>
    <t>tyčový zemnič 2m vč.připojení</t>
  </si>
  <si>
    <t>210220022</t>
  </si>
  <si>
    <t>uzemňov.vedení v zemi úplná mtž FeZn pr.8-10mm</t>
  </si>
  <si>
    <t>210010315</t>
  </si>
  <si>
    <t>skříň rozvodná bez svorkovnice a zapojení</t>
  </si>
  <si>
    <t>210220401</t>
  </si>
  <si>
    <t>označení svodu štítkem</t>
  </si>
  <si>
    <t>210220101</t>
  </si>
  <si>
    <t>svod vč.podpěr drát do pr.10mm</t>
  </si>
  <si>
    <t>210220301</t>
  </si>
  <si>
    <t>svorka hromosvodová do 2 šroubů</t>
  </si>
  <si>
    <t>210100272</t>
  </si>
  <si>
    <t>ukončení kabelu smršťovací trubicí do 1x120</t>
  </si>
  <si>
    <t>210220241</t>
  </si>
  <si>
    <t>jímací stožár do 6m</t>
  </si>
  <si>
    <t>210220231</t>
  </si>
  <si>
    <t>jímací tyč do 3m montáž na stojan</t>
  </si>
  <si>
    <t>210220212</t>
  </si>
  <si>
    <t>jímací tyč do 3m montáž do zdi</t>
  </si>
  <si>
    <t>210220441</t>
  </si>
  <si>
    <t>ochrana zemní svorky asfaltovým nátěrem</t>
  </si>
  <si>
    <t>210220446</t>
  </si>
  <si>
    <t>ochrana zemní svorky smršťovací trubicí 50/16mm</t>
  </si>
  <si>
    <t>210220361.1</t>
  </si>
  <si>
    <t>vytyčení sítí</t>
  </si>
  <si>
    <t>460200253</t>
  </si>
  <si>
    <t>výkop kabel.rýhy šířka 50/hloubka 70cm tz.3/ko1.0</t>
  </si>
  <si>
    <t>460070103</t>
  </si>
  <si>
    <t>jáma úplná pro zemnící desku 2000x250x3 tz.3/ko1.0</t>
  </si>
  <si>
    <t>460560253</t>
  </si>
  <si>
    <t>zához kabelové rýhy šířka 50/hloubka 70cm tz.3</t>
  </si>
  <si>
    <t>460600001</t>
  </si>
  <si>
    <t>odvoz zeminy do 10km vč.poplatku za skládku</t>
  </si>
  <si>
    <t>477623046</t>
  </si>
  <si>
    <t>Elektroinstalace - PPV pro zemní práce</t>
  </si>
  <si>
    <t>-645198200</t>
  </si>
  <si>
    <t>-550309968</t>
  </si>
  <si>
    <t>Elektroinstalace - projekty</t>
  </si>
  <si>
    <t>527435591</t>
  </si>
  <si>
    <t>5 - Vedlejší náklady - CU 2025/2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</si>
  <si>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</si>
  <si>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</si>
  <si>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</si>
  <si>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</si>
  <si>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</si>
  <si>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</si>
  <si>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</si>
  <si>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</si>
  <si>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</si>
  <si>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</si>
  <si>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</si>
  <si>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</si>
  <si>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</si>
  <si>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</si>
  <si>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</si>
  <si>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Průzkumné, zeměměřičské a projektové práce</t>
  </si>
  <si>
    <t>1024</t>
  </si>
  <si>
    <t>-1295283071</t>
  </si>
  <si>
    <t>VRN2</t>
  </si>
  <si>
    <t>Příprava staveniště</t>
  </si>
  <si>
    <t>020001000</t>
  </si>
  <si>
    <t>1211880588</t>
  </si>
  <si>
    <t>VRN3</t>
  </si>
  <si>
    <t>Zařízení staveniště</t>
  </si>
  <si>
    <t>030001000</t>
  </si>
  <si>
    <t>163533675</t>
  </si>
  <si>
    <t>VRN4</t>
  </si>
  <si>
    <t>Inženýrská činnost</t>
  </si>
  <si>
    <t>040001000</t>
  </si>
  <si>
    <t>-75951315</t>
  </si>
  <si>
    <t>VRN5</t>
  </si>
  <si>
    <t>Finanční náklady</t>
  </si>
  <si>
    <t>050001000</t>
  </si>
  <si>
    <t>860434815</t>
  </si>
  <si>
    <t>VRN6</t>
  </si>
  <si>
    <t>Územní vlivy</t>
  </si>
  <si>
    <t>060001000</t>
  </si>
  <si>
    <t>1583716384</t>
  </si>
  <si>
    <t>VRN7</t>
  </si>
  <si>
    <t>Provozní vlivy</t>
  </si>
  <si>
    <t>070001000</t>
  </si>
  <si>
    <t>-558258213</t>
  </si>
  <si>
    <t>VRN8</t>
  </si>
  <si>
    <t>Přesun stavebních kapacit</t>
  </si>
  <si>
    <t>080001000</t>
  </si>
  <si>
    <t>Další náklady na pracovníky</t>
  </si>
  <si>
    <t>-208826211</t>
  </si>
  <si>
    <t>VRN9</t>
  </si>
  <si>
    <t>Ostatní náklady</t>
  </si>
  <si>
    <t>090001000</t>
  </si>
  <si>
    <t>1387700224</t>
  </si>
  <si>
    <t>SEZNAM FIGUR</t>
  </si>
  <si>
    <t>Výměra</t>
  </si>
  <si>
    <t>celková plocha fasády</t>
  </si>
  <si>
    <t>Použití figury:</t>
  </si>
  <si>
    <t>podlaha - 2x OSB 18 mm</t>
  </si>
  <si>
    <t xml:space="preserve">podlaha - pochozí lávka 1x OSB 18 mm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</si>
</sst>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0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6" fillId="3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jpg" /><Relationship Id="rId2" Type="http://schemas.openxmlformats.org/officeDocument/2006/relationships/image" Target="../media/image17.jpg" /><Relationship Id="rId3" Type="http://schemas.openxmlformats.org/officeDocument/2006/relationships/image" Target="../media/image18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20.jpg" /><Relationship Id="rId2" Type="http://schemas.openxmlformats.org/officeDocument/2006/relationships/image" Target="../media/image21.jpg" /><Relationship Id="rId3" Type="http://schemas.openxmlformats.org/officeDocument/2006/relationships/image" Target="../media/image22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129</xdr:row>
      <xdr:rowOff>0</xdr:rowOff>
    </xdr:from>
    <xdr:to>
      <xdr:col>9</xdr:col>
      <xdr:colOff>1215390</xdr:colOff>
      <xdr:row>133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106</xdr:row>
      <xdr:rowOff>0</xdr:rowOff>
    </xdr:from>
    <xdr:to>
      <xdr:col>9</xdr:col>
      <xdr:colOff>1215390</xdr:colOff>
      <xdr:row>110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121</xdr:row>
      <xdr:rowOff>0</xdr:rowOff>
    </xdr:from>
    <xdr:to>
      <xdr:col>9</xdr:col>
      <xdr:colOff>1215390</xdr:colOff>
      <xdr:row>125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112</xdr:row>
      <xdr:rowOff>0</xdr:rowOff>
    </xdr:from>
    <xdr:to>
      <xdr:col>9</xdr:col>
      <xdr:colOff>1215390</xdr:colOff>
      <xdr:row>116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112</xdr:row>
      <xdr:rowOff>0</xdr:rowOff>
    </xdr:from>
    <xdr:to>
      <xdr:col>9</xdr:col>
      <xdr:colOff>1215390</xdr:colOff>
      <xdr:row>116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16</v>
      </c>
      <c r="BS5" s="18" t="s">
        <v>6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19</v>
      </c>
      <c r="K7" s="26" t="s">
        <v>1</v>
      </c>
      <c r="AK7" s="31" t="s">
        <v>20</v>
      </c>
      <c r="AN7" s="26" t="s">
        <v>1</v>
      </c>
      <c r="AR7" s="21"/>
      <c r="BE7" s="30"/>
      <c r="BS7" s="18" t="s">
        <v>8</v>
      </c>
    </row>
    <row r="8" s="1" customFormat="1" ht="12" customHeight="1">
      <c r="B8" s="21"/>
      <c r="D8" s="31" t="s">
        <v>21</v>
      </c>
      <c r="K8" s="26" t="s">
        <v>22</v>
      </c>
      <c r="AK8" s="31" t="s">
        <v>23</v>
      </c>
      <c r="AN8" s="32" t="s">
        <v>24</v>
      </c>
      <c r="AR8" s="21"/>
      <c r="BE8" s="30"/>
      <c r="BS8" s="18" t="s">
        <v>8</v>
      </c>
    </row>
    <row r="9" s="1" customFormat="1" ht="14.4" customHeight="1">
      <c r="B9" s="21"/>
      <c r="AR9" s="21"/>
      <c r="BE9" s="30"/>
      <c r="BS9" s="18" t="s">
        <v>8</v>
      </c>
    </row>
    <row r="10" s="1" customFormat="1" ht="12" customHeight="1">
      <c r="B10" s="21"/>
      <c r="D10" s="31" t="s">
        <v>25</v>
      </c>
      <c r="AK10" s="31" t="s">
        <v>26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8</v>
      </c>
    </row>
    <row r="13" s="1" customFormat="1" ht="12" customHeight="1">
      <c r="B13" s="21"/>
      <c r="D13" s="31" t="s">
        <v>29</v>
      </c>
      <c r="AK13" s="31" t="s">
        <v>26</v>
      </c>
      <c r="AN13" s="33" t="s">
        <v>30</v>
      </c>
      <c r="AR13" s="21"/>
      <c r="BE13" s="30"/>
      <c r="BS13" s="18" t="s">
        <v>8</v>
      </c>
    </row>
    <row r="14">
      <c r="B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30</v>
      </c>
      <c r="AR14" s="21"/>
      <c r="BE14" s="30"/>
      <c r="BS14" s="18" t="s">
        <v>8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31</v>
      </c>
      <c r="AK16" s="31" t="s">
        <v>26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32</v>
      </c>
      <c r="AK17" s="31" t="s">
        <v>28</v>
      </c>
      <c r="AN17" s="26" t="s">
        <v>1</v>
      </c>
      <c r="AR17" s="21"/>
      <c r="BE17" s="30"/>
      <c r="BS17" s="18" t="s">
        <v>33</v>
      </c>
    </row>
    <row r="18" s="1" customFormat="1" ht="6.96" customHeight="1">
      <c r="B18" s="21"/>
      <c r="AR18" s="21"/>
      <c r="BE18" s="30"/>
      <c r="BS18" s="18" t="s">
        <v>8</v>
      </c>
    </row>
    <row r="19" s="1" customFormat="1" ht="12" customHeight="1">
      <c r="B19" s="21"/>
      <c r="D19" s="31" t="s">
        <v>34</v>
      </c>
      <c r="AK19" s="31" t="s">
        <v>26</v>
      </c>
      <c r="AN19" s="26" t="s">
        <v>1</v>
      </c>
      <c r="AR19" s="21"/>
      <c r="BE19" s="30"/>
      <c r="BS19" s="18" t="s">
        <v>8</v>
      </c>
    </row>
    <row r="20" s="1" customFormat="1" ht="18.48" customHeight="1">
      <c r="B20" s="21"/>
      <c r="E20" s="26" t="s">
        <v>35</v>
      </c>
      <c r="AK20" s="31" t="s">
        <v>28</v>
      </c>
      <c r="AN20" s="26" t="s">
        <v>1</v>
      </c>
      <c r="AR20" s="21"/>
      <c r="BE20" s="30"/>
      <c r="BS20" s="18" t="s">
        <v>33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36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ROUND(AG94,0)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41</v>
      </c>
      <c r="E29" s="3"/>
      <c r="F29" s="31" t="s">
        <v>42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0)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0)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43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0)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0)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44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0)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45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0)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46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0)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52</v>
      </c>
      <c r="AI60" s="40"/>
      <c r="AJ60" s="40"/>
      <c r="AK60" s="40"/>
      <c r="AL60" s="40"/>
      <c r="AM60" s="57" t="s">
        <v>53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55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52</v>
      </c>
      <c r="AI75" s="40"/>
      <c r="AJ75" s="40"/>
      <c r="AK75" s="40"/>
      <c r="AL75" s="40"/>
      <c r="AM75" s="57" t="s">
        <v>53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14</v>
      </c>
      <c r="D84" s="4"/>
      <c r="E84" s="4"/>
      <c r="F84" s="4"/>
      <c r="G84" s="4"/>
      <c r="H84" s="4"/>
      <c r="I84" s="4"/>
      <c r="J84" s="4"/>
      <c r="K84" s="4"/>
      <c r="L84" s="4" t="str">
        <f>K5</f>
        <v>Projektis3161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17</v>
      </c>
      <c r="D85" s="5"/>
      <c r="E85" s="5"/>
      <c r="F85" s="5"/>
      <c r="G85" s="5"/>
      <c r="H85" s="5"/>
      <c r="I85" s="5"/>
      <c r="J85" s="5"/>
      <c r="K85" s="5"/>
      <c r="L85" s="66" t="str">
        <f>K6</f>
        <v>Snížení EN SPOŠ Dvůr Králové - budova H, 2.etapa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21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Dvůr Králové nad Labem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23</v>
      </c>
      <c r="AJ87" s="37"/>
      <c r="AK87" s="37"/>
      <c r="AL87" s="37"/>
      <c r="AM87" s="68" t="str">
        <f>IF(AN8= "","",AN8)</f>
        <v>17. 10. 2025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25.65" customHeight="1">
      <c r="A89" s="37"/>
      <c r="B89" s="38"/>
      <c r="C89" s="31" t="s">
        <v>25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SPOŠ Dvůr Králové n.L., E.Krásnohorské 2069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31</v>
      </c>
      <c r="AJ89" s="37"/>
      <c r="AK89" s="37"/>
      <c r="AL89" s="37"/>
      <c r="AM89" s="69" t="str">
        <f>IF(E17="","",E17)</f>
        <v>Projektis DK s.r.o., Legionářská 562, D.K.n.L.</v>
      </c>
      <c r="AN89" s="4"/>
      <c r="AO89" s="4"/>
      <c r="AP89" s="4"/>
      <c r="AQ89" s="37"/>
      <c r="AR89" s="38"/>
      <c r="AS89" s="70" t="s">
        <v>57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29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34</v>
      </c>
      <c r="AJ90" s="37"/>
      <c r="AK90" s="37"/>
      <c r="AL90" s="37"/>
      <c r="AM90" s="69" t="str">
        <f>IF(E20="","",E20)</f>
        <v>ing. V. Švehla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58</v>
      </c>
      <c r="D92" s="79"/>
      <c r="E92" s="79"/>
      <c r="F92" s="79"/>
      <c r="G92" s="79"/>
      <c r="H92" s="80"/>
      <c r="I92" s="81" t="s">
        <v>59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60</v>
      </c>
      <c r="AH92" s="79"/>
      <c r="AI92" s="79"/>
      <c r="AJ92" s="79"/>
      <c r="AK92" s="79"/>
      <c r="AL92" s="79"/>
      <c r="AM92" s="79"/>
      <c r="AN92" s="81" t="s">
        <v>61</v>
      </c>
      <c r="AO92" s="79"/>
      <c r="AP92" s="83"/>
      <c r="AQ92" s="84" t="s">
        <v>62</v>
      </c>
      <c r="AR92" s="38"/>
      <c r="AS92" s="85" t="s">
        <v>63</v>
      </c>
      <c r="AT92" s="86" t="s">
        <v>64</v>
      </c>
      <c r="AU92" s="86" t="s">
        <v>65</v>
      </c>
      <c r="AV92" s="86" t="s">
        <v>66</v>
      </c>
      <c r="AW92" s="86" t="s">
        <v>67</v>
      </c>
      <c r="AX92" s="86" t="s">
        <v>68</v>
      </c>
      <c r="AY92" s="86" t="s">
        <v>69</v>
      </c>
      <c r="AZ92" s="86" t="s">
        <v>70</v>
      </c>
      <c r="BA92" s="86" t="s">
        <v>71</v>
      </c>
      <c r="BB92" s="86" t="s">
        <v>72</v>
      </c>
      <c r="BC92" s="86" t="s">
        <v>73</v>
      </c>
      <c r="BD92" s="87" t="s">
        <v>74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75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ROUND(SUM(AG95:AG99),0)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ROUND(SUM(AS95:AS99),0)</f>
        <v>0</v>
      </c>
      <c r="AT94" s="98">
        <f>ROUND(SUM(AV94:AW94),0)</f>
        <v>0</v>
      </c>
      <c r="AU94" s="99">
        <f>ROUND(SUM(AU95:AU99),5)</f>
        <v>0</v>
      </c>
      <c r="AV94" s="98">
        <f>ROUND(AZ94*L29,0)</f>
        <v>0</v>
      </c>
      <c r="AW94" s="98">
        <f>ROUND(BA94*L30,0)</f>
        <v>0</v>
      </c>
      <c r="AX94" s="98">
        <f>ROUND(BB94*L29,0)</f>
        <v>0</v>
      </c>
      <c r="AY94" s="98">
        <f>ROUND(BC94*L30,0)</f>
        <v>0</v>
      </c>
      <c r="AZ94" s="98">
        <f>ROUND(SUM(AZ95:AZ99),0)</f>
        <v>0</v>
      </c>
      <c r="BA94" s="98">
        <f>ROUND(SUM(BA95:BA99),0)</f>
        <v>0</v>
      </c>
      <c r="BB94" s="98">
        <f>ROUND(SUM(BB95:BB99),0)</f>
        <v>0</v>
      </c>
      <c r="BC94" s="98">
        <f>ROUND(SUM(BC95:BC99),0)</f>
        <v>0</v>
      </c>
      <c r="BD94" s="100">
        <f>ROUND(SUM(BD95:BD99),0)</f>
        <v>0</v>
      </c>
      <c r="BE94" s="6"/>
      <c r="BS94" s="101" t="s">
        <v>76</v>
      </c>
      <c r="BT94" s="101" t="s">
        <v>77</v>
      </c>
      <c r="BU94" s="102" t="s">
        <v>78</v>
      </c>
      <c r="BV94" s="101" t="s">
        <v>79</v>
      </c>
      <c r="BW94" s="101" t="s">
        <v>4</v>
      </c>
      <c r="BX94" s="101" t="s">
        <v>80</v>
      </c>
      <c r="CL94" s="101" t="s">
        <v>1</v>
      </c>
    </row>
    <row r="95" s="7" customFormat="1" ht="16.5" customHeight="1">
      <c r="A95" s="103" t="s">
        <v>81</v>
      </c>
      <c r="B95" s="104"/>
      <c r="C95" s="105"/>
      <c r="D95" s="106" t="s">
        <v>8</v>
      </c>
      <c r="E95" s="106"/>
      <c r="F95" s="106"/>
      <c r="G95" s="106"/>
      <c r="H95" s="106"/>
      <c r="I95" s="107"/>
      <c r="J95" s="106" t="s">
        <v>82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'1 - AR a ST část - CU 2025-2'!J30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83</v>
      </c>
      <c r="AR95" s="104"/>
      <c r="AS95" s="110">
        <v>0</v>
      </c>
      <c r="AT95" s="111">
        <f>ROUND(SUM(AV95:AW95),0)</f>
        <v>0</v>
      </c>
      <c r="AU95" s="112">
        <f>'1 - AR a ST část - CU 2025-2'!P143</f>
        <v>0</v>
      </c>
      <c r="AV95" s="111">
        <f>'1 - AR a ST část - CU 2025-2'!J33</f>
        <v>0</v>
      </c>
      <c r="AW95" s="111">
        <f>'1 - AR a ST část - CU 2025-2'!J34</f>
        <v>0</v>
      </c>
      <c r="AX95" s="111">
        <f>'1 - AR a ST část - CU 2025-2'!J35</f>
        <v>0</v>
      </c>
      <c r="AY95" s="111">
        <f>'1 - AR a ST část - CU 2025-2'!J36</f>
        <v>0</v>
      </c>
      <c r="AZ95" s="111">
        <f>'1 - AR a ST část - CU 2025-2'!F33</f>
        <v>0</v>
      </c>
      <c r="BA95" s="111">
        <f>'1 - AR a ST část - CU 2025-2'!F34</f>
        <v>0</v>
      </c>
      <c r="BB95" s="111">
        <f>'1 - AR a ST část - CU 2025-2'!F35</f>
        <v>0</v>
      </c>
      <c r="BC95" s="111">
        <f>'1 - AR a ST část - CU 2025-2'!F36</f>
        <v>0</v>
      </c>
      <c r="BD95" s="113">
        <f>'1 - AR a ST část - CU 2025-2'!F37</f>
        <v>0</v>
      </c>
      <c r="BE95" s="7"/>
      <c r="BT95" s="114" t="s">
        <v>8</v>
      </c>
      <c r="BV95" s="114" t="s">
        <v>79</v>
      </c>
      <c r="BW95" s="114" t="s">
        <v>84</v>
      </c>
      <c r="BX95" s="114" t="s">
        <v>4</v>
      </c>
      <c r="CL95" s="114" t="s">
        <v>1</v>
      </c>
      <c r="CM95" s="114" t="s">
        <v>85</v>
      </c>
    </row>
    <row r="96" s="7" customFormat="1" ht="16.5" customHeight="1">
      <c r="A96" s="103" t="s">
        <v>81</v>
      </c>
      <c r="B96" s="104"/>
      <c r="C96" s="105"/>
      <c r="D96" s="106" t="s">
        <v>85</v>
      </c>
      <c r="E96" s="106"/>
      <c r="F96" s="106"/>
      <c r="G96" s="106"/>
      <c r="H96" s="106"/>
      <c r="I96" s="107"/>
      <c r="J96" s="106" t="s">
        <v>86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'2 - VZT - CU 2025-2'!J30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83</v>
      </c>
      <c r="AR96" s="104"/>
      <c r="AS96" s="110">
        <v>0</v>
      </c>
      <c r="AT96" s="111">
        <f>ROUND(SUM(AV96:AW96),0)</f>
        <v>0</v>
      </c>
      <c r="AU96" s="112">
        <f>'2 - VZT - CU 2025-2'!P120</f>
        <v>0</v>
      </c>
      <c r="AV96" s="111">
        <f>'2 - VZT - CU 2025-2'!J33</f>
        <v>0</v>
      </c>
      <c r="AW96" s="111">
        <f>'2 - VZT - CU 2025-2'!J34</f>
        <v>0</v>
      </c>
      <c r="AX96" s="111">
        <f>'2 - VZT - CU 2025-2'!J35</f>
        <v>0</v>
      </c>
      <c r="AY96" s="111">
        <f>'2 - VZT - CU 2025-2'!J36</f>
        <v>0</v>
      </c>
      <c r="AZ96" s="111">
        <f>'2 - VZT - CU 2025-2'!F33</f>
        <v>0</v>
      </c>
      <c r="BA96" s="111">
        <f>'2 - VZT - CU 2025-2'!F34</f>
        <v>0</v>
      </c>
      <c r="BB96" s="111">
        <f>'2 - VZT - CU 2025-2'!F35</f>
        <v>0</v>
      </c>
      <c r="BC96" s="111">
        <f>'2 - VZT - CU 2025-2'!F36</f>
        <v>0</v>
      </c>
      <c r="BD96" s="113">
        <f>'2 - VZT - CU 2025-2'!F37</f>
        <v>0</v>
      </c>
      <c r="BE96" s="7"/>
      <c r="BT96" s="114" t="s">
        <v>8</v>
      </c>
      <c r="BV96" s="114" t="s">
        <v>79</v>
      </c>
      <c r="BW96" s="114" t="s">
        <v>87</v>
      </c>
      <c r="BX96" s="114" t="s">
        <v>4</v>
      </c>
      <c r="CL96" s="114" t="s">
        <v>1</v>
      </c>
      <c r="CM96" s="114" t="s">
        <v>85</v>
      </c>
    </row>
    <row r="97" s="7" customFormat="1" ht="16.5" customHeight="1">
      <c r="A97" s="103" t="s">
        <v>81</v>
      </c>
      <c r="B97" s="104"/>
      <c r="C97" s="105"/>
      <c r="D97" s="106" t="s">
        <v>88</v>
      </c>
      <c r="E97" s="106"/>
      <c r="F97" s="106"/>
      <c r="G97" s="106"/>
      <c r="H97" s="106"/>
      <c r="I97" s="107"/>
      <c r="J97" s="106" t="s">
        <v>89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'3 - Elektroinstalace - CU...'!J30</f>
        <v>0</v>
      </c>
      <c r="AH97" s="107"/>
      <c r="AI97" s="107"/>
      <c r="AJ97" s="107"/>
      <c r="AK97" s="107"/>
      <c r="AL97" s="107"/>
      <c r="AM97" s="107"/>
      <c r="AN97" s="108">
        <f>SUM(AG97,AT97)</f>
        <v>0</v>
      </c>
      <c r="AO97" s="107"/>
      <c r="AP97" s="107"/>
      <c r="AQ97" s="109" t="s">
        <v>83</v>
      </c>
      <c r="AR97" s="104"/>
      <c r="AS97" s="110">
        <v>0</v>
      </c>
      <c r="AT97" s="111">
        <f>ROUND(SUM(AV97:AW97),0)</f>
        <v>0</v>
      </c>
      <c r="AU97" s="112">
        <f>'3 - Elektroinstalace - CU...'!P135</f>
        <v>0</v>
      </c>
      <c r="AV97" s="111">
        <f>'3 - Elektroinstalace - CU...'!J33</f>
        <v>0</v>
      </c>
      <c r="AW97" s="111">
        <f>'3 - Elektroinstalace - CU...'!J34</f>
        <v>0</v>
      </c>
      <c r="AX97" s="111">
        <f>'3 - Elektroinstalace - CU...'!J35</f>
        <v>0</v>
      </c>
      <c r="AY97" s="111">
        <f>'3 - Elektroinstalace - CU...'!J36</f>
        <v>0</v>
      </c>
      <c r="AZ97" s="111">
        <f>'3 - Elektroinstalace - CU...'!F33</f>
        <v>0</v>
      </c>
      <c r="BA97" s="111">
        <f>'3 - Elektroinstalace - CU...'!F34</f>
        <v>0</v>
      </c>
      <c r="BB97" s="111">
        <f>'3 - Elektroinstalace - CU...'!F35</f>
        <v>0</v>
      </c>
      <c r="BC97" s="111">
        <f>'3 - Elektroinstalace - CU...'!F36</f>
        <v>0</v>
      </c>
      <c r="BD97" s="113">
        <f>'3 - Elektroinstalace - CU...'!F37</f>
        <v>0</v>
      </c>
      <c r="BE97" s="7"/>
      <c r="BT97" s="114" t="s">
        <v>8</v>
      </c>
      <c r="BV97" s="114" t="s">
        <v>79</v>
      </c>
      <c r="BW97" s="114" t="s">
        <v>90</v>
      </c>
      <c r="BX97" s="114" t="s">
        <v>4</v>
      </c>
      <c r="CL97" s="114" t="s">
        <v>1</v>
      </c>
      <c r="CM97" s="114" t="s">
        <v>85</v>
      </c>
    </row>
    <row r="98" s="7" customFormat="1" ht="16.5" customHeight="1">
      <c r="A98" s="103" t="s">
        <v>81</v>
      </c>
      <c r="B98" s="104"/>
      <c r="C98" s="105"/>
      <c r="D98" s="106" t="s">
        <v>91</v>
      </c>
      <c r="E98" s="106"/>
      <c r="F98" s="106"/>
      <c r="G98" s="106"/>
      <c r="H98" s="106"/>
      <c r="I98" s="107"/>
      <c r="J98" s="106" t="s">
        <v>92</v>
      </c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8">
        <f>'4 - Hromosvod - CU 2025-2'!J30</f>
        <v>0</v>
      </c>
      <c r="AH98" s="107"/>
      <c r="AI98" s="107"/>
      <c r="AJ98" s="107"/>
      <c r="AK98" s="107"/>
      <c r="AL98" s="107"/>
      <c r="AM98" s="107"/>
      <c r="AN98" s="108">
        <f>SUM(AG98,AT98)</f>
        <v>0</v>
      </c>
      <c r="AO98" s="107"/>
      <c r="AP98" s="107"/>
      <c r="AQ98" s="109" t="s">
        <v>83</v>
      </c>
      <c r="AR98" s="104"/>
      <c r="AS98" s="110">
        <v>0</v>
      </c>
      <c r="AT98" s="111">
        <f>ROUND(SUM(AV98:AW98),0)</f>
        <v>0</v>
      </c>
      <c r="AU98" s="112">
        <f>'4 - Hromosvod - CU 2025-2'!P126</f>
        <v>0</v>
      </c>
      <c r="AV98" s="111">
        <f>'4 - Hromosvod - CU 2025-2'!J33</f>
        <v>0</v>
      </c>
      <c r="AW98" s="111">
        <f>'4 - Hromosvod - CU 2025-2'!J34</f>
        <v>0</v>
      </c>
      <c r="AX98" s="111">
        <f>'4 - Hromosvod - CU 2025-2'!J35</f>
        <v>0</v>
      </c>
      <c r="AY98" s="111">
        <f>'4 - Hromosvod - CU 2025-2'!J36</f>
        <v>0</v>
      </c>
      <c r="AZ98" s="111">
        <f>'4 - Hromosvod - CU 2025-2'!F33</f>
        <v>0</v>
      </c>
      <c r="BA98" s="111">
        <f>'4 - Hromosvod - CU 2025-2'!F34</f>
        <v>0</v>
      </c>
      <c r="BB98" s="111">
        <f>'4 - Hromosvod - CU 2025-2'!F35</f>
        <v>0</v>
      </c>
      <c r="BC98" s="111">
        <f>'4 - Hromosvod - CU 2025-2'!F36</f>
        <v>0</v>
      </c>
      <c r="BD98" s="113">
        <f>'4 - Hromosvod - CU 2025-2'!F37</f>
        <v>0</v>
      </c>
      <c r="BE98" s="7"/>
      <c r="BT98" s="114" t="s">
        <v>8</v>
      </c>
      <c r="BV98" s="114" t="s">
        <v>79</v>
      </c>
      <c r="BW98" s="114" t="s">
        <v>93</v>
      </c>
      <c r="BX98" s="114" t="s">
        <v>4</v>
      </c>
      <c r="CL98" s="114" t="s">
        <v>1</v>
      </c>
      <c r="CM98" s="114" t="s">
        <v>85</v>
      </c>
    </row>
    <row r="99" s="7" customFormat="1" ht="16.5" customHeight="1">
      <c r="A99" s="103" t="s">
        <v>81</v>
      </c>
      <c r="B99" s="104"/>
      <c r="C99" s="105"/>
      <c r="D99" s="106" t="s">
        <v>94</v>
      </c>
      <c r="E99" s="106"/>
      <c r="F99" s="106"/>
      <c r="G99" s="106"/>
      <c r="H99" s="106"/>
      <c r="I99" s="107"/>
      <c r="J99" s="106" t="s">
        <v>95</v>
      </c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8">
        <f>'5 - Vedlejší náklady - CU...'!J30</f>
        <v>0</v>
      </c>
      <c r="AH99" s="107"/>
      <c r="AI99" s="107"/>
      <c r="AJ99" s="107"/>
      <c r="AK99" s="107"/>
      <c r="AL99" s="107"/>
      <c r="AM99" s="107"/>
      <c r="AN99" s="108">
        <f>SUM(AG99,AT99)</f>
        <v>0</v>
      </c>
      <c r="AO99" s="107"/>
      <c r="AP99" s="107"/>
      <c r="AQ99" s="109" t="s">
        <v>83</v>
      </c>
      <c r="AR99" s="104"/>
      <c r="AS99" s="115">
        <v>0</v>
      </c>
      <c r="AT99" s="116">
        <f>ROUND(SUM(AV99:AW99),0)</f>
        <v>0</v>
      </c>
      <c r="AU99" s="117">
        <f>'5 - Vedlejší náklady - CU...'!P126</f>
        <v>0</v>
      </c>
      <c r="AV99" s="116">
        <f>'5 - Vedlejší náklady - CU...'!J33</f>
        <v>0</v>
      </c>
      <c r="AW99" s="116">
        <f>'5 - Vedlejší náklady - CU...'!J34</f>
        <v>0</v>
      </c>
      <c r="AX99" s="116">
        <f>'5 - Vedlejší náklady - CU...'!J35</f>
        <v>0</v>
      </c>
      <c r="AY99" s="116">
        <f>'5 - Vedlejší náklady - CU...'!J36</f>
        <v>0</v>
      </c>
      <c r="AZ99" s="116">
        <f>'5 - Vedlejší náklady - CU...'!F33</f>
        <v>0</v>
      </c>
      <c r="BA99" s="116">
        <f>'5 - Vedlejší náklady - CU...'!F34</f>
        <v>0</v>
      </c>
      <c r="BB99" s="116">
        <f>'5 - Vedlejší náklady - CU...'!F35</f>
        <v>0</v>
      </c>
      <c r="BC99" s="116">
        <f>'5 - Vedlejší náklady - CU...'!F36</f>
        <v>0</v>
      </c>
      <c r="BD99" s="118">
        <f>'5 - Vedlejší náklady - CU...'!F37</f>
        <v>0</v>
      </c>
      <c r="BE99" s="7"/>
      <c r="BT99" s="114" t="s">
        <v>8</v>
      </c>
      <c r="BV99" s="114" t="s">
        <v>79</v>
      </c>
      <c r="BW99" s="114" t="s">
        <v>96</v>
      </c>
      <c r="BX99" s="114" t="s">
        <v>4</v>
      </c>
      <c r="CL99" s="114" t="s">
        <v>1</v>
      </c>
      <c r="CM99" s="114" t="s">
        <v>85</v>
      </c>
    </row>
    <row r="100" s="2" customFormat="1" ht="30" customHeight="1">
      <c r="A100" s="37"/>
      <c r="B100" s="38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8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  <c r="AP101" s="60"/>
      <c r="AQ101" s="60"/>
      <c r="AR101" s="38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AR a ST část - CU 2025-2'!C2" display="/"/>
    <hyperlink ref="A96" location="'2 - VZT - CU 2025-2'!C2" display="/"/>
    <hyperlink ref="A97" location="'3 - Elektroinstalace - CU...'!C2" display="/"/>
    <hyperlink ref="A98" location="'4 - Hromosvod - CU 2025-2'!C2" display="/"/>
    <hyperlink ref="A99" location="'5 - Vedlejší náklady - CU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  <c r="AZ2" s="119" t="s">
        <v>97</v>
      </c>
      <c r="BA2" s="119" t="s">
        <v>98</v>
      </c>
      <c r="BB2" s="119" t="s">
        <v>1</v>
      </c>
      <c r="BC2" s="119" t="s">
        <v>99</v>
      </c>
      <c r="BD2" s="119" t="s">
        <v>85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119" t="s">
        <v>100</v>
      </c>
      <c r="BA3" s="119" t="s">
        <v>101</v>
      </c>
      <c r="BB3" s="119" t="s">
        <v>1</v>
      </c>
      <c r="BC3" s="119" t="s">
        <v>102</v>
      </c>
      <c r="BD3" s="119" t="s">
        <v>85</v>
      </c>
    </row>
    <row r="4" s="1" customFormat="1" ht="24.96" customHeight="1">
      <c r="B4" s="21"/>
      <c r="D4" s="22" t="s">
        <v>103</v>
      </c>
      <c r="L4" s="21"/>
      <c r="M4" s="120" t="s">
        <v>11</v>
      </c>
      <c r="AT4" s="18" t="s">
        <v>3</v>
      </c>
      <c r="AZ4" s="119" t="s">
        <v>104</v>
      </c>
      <c r="BA4" s="119" t="s">
        <v>105</v>
      </c>
      <c r="BB4" s="119" t="s">
        <v>1</v>
      </c>
      <c r="BC4" s="119" t="s">
        <v>106</v>
      </c>
      <c r="BD4" s="119" t="s">
        <v>85</v>
      </c>
    </row>
    <row r="5" s="1" customFormat="1" ht="6.96" customHeight="1">
      <c r="B5" s="21"/>
      <c r="L5" s="21"/>
      <c r="AZ5" s="119" t="s">
        <v>107</v>
      </c>
      <c r="BA5" s="119" t="s">
        <v>108</v>
      </c>
      <c r="BB5" s="119" t="s">
        <v>1</v>
      </c>
      <c r="BC5" s="119" t="s">
        <v>109</v>
      </c>
      <c r="BD5" s="119" t="s">
        <v>85</v>
      </c>
    </row>
    <row r="6" s="1" customFormat="1" ht="12" customHeight="1">
      <c r="B6" s="21"/>
      <c r="D6" s="31" t="s">
        <v>17</v>
      </c>
      <c r="L6" s="21"/>
      <c r="AZ6" s="119" t="s">
        <v>110</v>
      </c>
      <c r="BA6" s="119" t="s">
        <v>111</v>
      </c>
      <c r="BB6" s="119" t="s">
        <v>1</v>
      </c>
      <c r="BC6" s="119" t="s">
        <v>112</v>
      </c>
      <c r="BD6" s="119" t="s">
        <v>85</v>
      </c>
    </row>
    <row r="7" s="1" customFormat="1" ht="16.5" customHeight="1">
      <c r="B7" s="21"/>
      <c r="E7" s="121" t="str">
        <f>'Rekapitulace stavby'!K6</f>
        <v>Snížení EN SPOŠ Dvůr Králové - budova H, 2.etapa</v>
      </c>
      <c r="F7" s="31"/>
      <c r="G7" s="31"/>
      <c r="H7" s="31"/>
      <c r="L7" s="21"/>
      <c r="AZ7" s="119" t="s">
        <v>113</v>
      </c>
      <c r="BA7" s="119" t="s">
        <v>114</v>
      </c>
      <c r="BB7" s="119" t="s">
        <v>1</v>
      </c>
      <c r="BC7" s="119" t="s">
        <v>115</v>
      </c>
      <c r="BD7" s="119" t="s">
        <v>85</v>
      </c>
    </row>
    <row r="8" s="2" customFormat="1" ht="12" customHeight="1">
      <c r="A8" s="37"/>
      <c r="B8" s="38"/>
      <c r="C8" s="37"/>
      <c r="D8" s="31" t="s">
        <v>116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19" t="s">
        <v>117</v>
      </c>
      <c r="BA8" s="119" t="s">
        <v>118</v>
      </c>
      <c r="BB8" s="119" t="s">
        <v>1</v>
      </c>
      <c r="BC8" s="119" t="s">
        <v>119</v>
      </c>
      <c r="BD8" s="119" t="s">
        <v>85</v>
      </c>
    </row>
    <row r="9" s="2" customFormat="1" ht="16.5" customHeight="1">
      <c r="A9" s="37"/>
      <c r="B9" s="38"/>
      <c r="C9" s="37"/>
      <c r="D9" s="37"/>
      <c r="E9" s="66" t="s">
        <v>120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19" t="s">
        <v>121</v>
      </c>
      <c r="BA9" s="119" t="s">
        <v>122</v>
      </c>
      <c r="BB9" s="119" t="s">
        <v>1</v>
      </c>
      <c r="BC9" s="119" t="s">
        <v>123</v>
      </c>
      <c r="BD9" s="119" t="s">
        <v>85</v>
      </c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19" t="s">
        <v>124</v>
      </c>
      <c r="BA10" s="119" t="s">
        <v>125</v>
      </c>
      <c r="BB10" s="119" t="s">
        <v>1</v>
      </c>
      <c r="BC10" s="119" t="s">
        <v>126</v>
      </c>
      <c r="BD10" s="119" t="s">
        <v>85</v>
      </c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19" t="s">
        <v>127</v>
      </c>
      <c r="BA11" s="119" t="s">
        <v>128</v>
      </c>
      <c r="BB11" s="119" t="s">
        <v>1</v>
      </c>
      <c r="BC11" s="119" t="s">
        <v>129</v>
      </c>
      <c r="BD11" s="119" t="s">
        <v>85</v>
      </c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8" t="str">
        <f>'Rekapitulace stavby'!AN8</f>
        <v>17. 10. 2025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19" t="s">
        <v>130</v>
      </c>
      <c r="BA12" s="119" t="s">
        <v>131</v>
      </c>
      <c r="BB12" s="119" t="s">
        <v>1</v>
      </c>
      <c r="BC12" s="119" t="s">
        <v>132</v>
      </c>
      <c r="BD12" s="119" t="s">
        <v>85</v>
      </c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Z13" s="119" t="s">
        <v>133</v>
      </c>
      <c r="BA13" s="119" t="s">
        <v>134</v>
      </c>
      <c r="BB13" s="119" t="s">
        <v>1</v>
      </c>
      <c r="BC13" s="119" t="s">
        <v>135</v>
      </c>
      <c r="BD13" s="119" t="s">
        <v>85</v>
      </c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Z14" s="119" t="s">
        <v>136</v>
      </c>
      <c r="BA14" s="119" t="s">
        <v>137</v>
      </c>
      <c r="BB14" s="119" t="s">
        <v>1</v>
      </c>
      <c r="BC14" s="119" t="s">
        <v>138</v>
      </c>
      <c r="BD14" s="119" t="s">
        <v>85</v>
      </c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Z15" s="119" t="s">
        <v>139</v>
      </c>
      <c r="BA15" s="119" t="s">
        <v>140</v>
      </c>
      <c r="BB15" s="119" t="s">
        <v>1</v>
      </c>
      <c r="BC15" s="119" t="s">
        <v>141</v>
      </c>
      <c r="BD15" s="119" t="s">
        <v>85</v>
      </c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Z16" s="119" t="s">
        <v>142</v>
      </c>
      <c r="BA16" s="119" t="s">
        <v>143</v>
      </c>
      <c r="BB16" s="119" t="s">
        <v>1</v>
      </c>
      <c r="BC16" s="119" t="s">
        <v>144</v>
      </c>
      <c r="BD16" s="119" t="s">
        <v>85</v>
      </c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Z17" s="119" t="s">
        <v>145</v>
      </c>
      <c r="BA17" s="119" t="s">
        <v>146</v>
      </c>
      <c r="BB17" s="119" t="s">
        <v>1</v>
      </c>
      <c r="BC17" s="119" t="s">
        <v>147</v>
      </c>
      <c r="BD17" s="119" t="s">
        <v>85</v>
      </c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Z18" s="119" t="s">
        <v>148</v>
      </c>
      <c r="BA18" s="119" t="s">
        <v>149</v>
      </c>
      <c r="BB18" s="119" t="s">
        <v>1</v>
      </c>
      <c r="BC18" s="119" t="s">
        <v>150</v>
      </c>
      <c r="BD18" s="119" t="s">
        <v>85</v>
      </c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Z19" s="119" t="s">
        <v>151</v>
      </c>
      <c r="BA19" s="119" t="s">
        <v>152</v>
      </c>
      <c r="BB19" s="119" t="s">
        <v>1</v>
      </c>
      <c r="BC19" s="119" t="s">
        <v>153</v>
      </c>
      <c r="BD19" s="119" t="s">
        <v>85</v>
      </c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Z20" s="119" t="s">
        <v>154</v>
      </c>
      <c r="BA20" s="119" t="s">
        <v>155</v>
      </c>
      <c r="BB20" s="119" t="s">
        <v>1</v>
      </c>
      <c r="BC20" s="119" t="s">
        <v>156</v>
      </c>
      <c r="BD20" s="119" t="s">
        <v>85</v>
      </c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31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Z21" s="119" t="s">
        <v>157</v>
      </c>
      <c r="BA21" s="119" t="s">
        <v>158</v>
      </c>
      <c r="BB21" s="119" t="s">
        <v>1</v>
      </c>
      <c r="BC21" s="119" t="s">
        <v>159</v>
      </c>
      <c r="BD21" s="119" t="s">
        <v>85</v>
      </c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Z22" s="119" t="s">
        <v>160</v>
      </c>
      <c r="BA22" s="119" t="s">
        <v>161</v>
      </c>
      <c r="BB22" s="119" t="s">
        <v>1</v>
      </c>
      <c r="BC22" s="119" t="s">
        <v>162</v>
      </c>
      <c r="BD22" s="119" t="s">
        <v>85</v>
      </c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Z23" s="119" t="s">
        <v>163</v>
      </c>
      <c r="BA23" s="119" t="s">
        <v>164</v>
      </c>
      <c r="BB23" s="119" t="s">
        <v>1</v>
      </c>
      <c r="BC23" s="119" t="s">
        <v>165</v>
      </c>
      <c r="BD23" s="119" t="s">
        <v>85</v>
      </c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28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Z24" s="119" t="s">
        <v>166</v>
      </c>
      <c r="BA24" s="119" t="s">
        <v>167</v>
      </c>
      <c r="BB24" s="119" t="s">
        <v>1</v>
      </c>
      <c r="BC24" s="119" t="s">
        <v>159</v>
      </c>
      <c r="BD24" s="119" t="s">
        <v>85</v>
      </c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Z25" s="119" t="s">
        <v>168</v>
      </c>
      <c r="BA25" s="119" t="s">
        <v>169</v>
      </c>
      <c r="BB25" s="119" t="s">
        <v>1</v>
      </c>
      <c r="BC25" s="119" t="s">
        <v>170</v>
      </c>
      <c r="BD25" s="119" t="s">
        <v>85</v>
      </c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Z26" s="119" t="s">
        <v>171</v>
      </c>
      <c r="BA26" s="119" t="s">
        <v>172</v>
      </c>
      <c r="BB26" s="119" t="s">
        <v>1</v>
      </c>
      <c r="BC26" s="119" t="s">
        <v>173</v>
      </c>
      <c r="BD26" s="119" t="s">
        <v>85</v>
      </c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Z27" s="125" t="s">
        <v>174</v>
      </c>
      <c r="BA27" s="125" t="s">
        <v>175</v>
      </c>
      <c r="BB27" s="125" t="s">
        <v>1</v>
      </c>
      <c r="BC27" s="125" t="s">
        <v>162</v>
      </c>
      <c r="BD27" s="125" t="s">
        <v>85</v>
      </c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Z28" s="119" t="s">
        <v>176</v>
      </c>
      <c r="BA28" s="119" t="s">
        <v>177</v>
      </c>
      <c r="BB28" s="119" t="s">
        <v>1</v>
      </c>
      <c r="BC28" s="119" t="s">
        <v>173</v>
      </c>
      <c r="BD28" s="119" t="s">
        <v>85</v>
      </c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Z29" s="119" t="s">
        <v>178</v>
      </c>
      <c r="BA29" s="119" t="s">
        <v>179</v>
      </c>
      <c r="BB29" s="119" t="s">
        <v>1</v>
      </c>
      <c r="BC29" s="119" t="s">
        <v>180</v>
      </c>
      <c r="BD29" s="119" t="s">
        <v>85</v>
      </c>
    </row>
    <row r="30" s="2" customFormat="1" ht="25.44" customHeight="1">
      <c r="A30" s="37"/>
      <c r="B30" s="38"/>
      <c r="C30" s="37"/>
      <c r="D30" s="126" t="s">
        <v>37</v>
      </c>
      <c r="E30" s="37"/>
      <c r="F30" s="37"/>
      <c r="G30" s="37"/>
      <c r="H30" s="37"/>
      <c r="I30" s="37"/>
      <c r="J30" s="95">
        <f>ROUND(J143,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Z30" s="119" t="s">
        <v>181</v>
      </c>
      <c r="BA30" s="119" t="s">
        <v>182</v>
      </c>
      <c r="BB30" s="119" t="s">
        <v>1</v>
      </c>
      <c r="BC30" s="119" t="s">
        <v>183</v>
      </c>
      <c r="BD30" s="119" t="s">
        <v>85</v>
      </c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Z31" s="119" t="s">
        <v>184</v>
      </c>
      <c r="BA31" s="119" t="s">
        <v>185</v>
      </c>
      <c r="BB31" s="119" t="s">
        <v>1</v>
      </c>
      <c r="BC31" s="119" t="s">
        <v>186</v>
      </c>
      <c r="BD31" s="119" t="s">
        <v>85</v>
      </c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Z32" s="119" t="s">
        <v>187</v>
      </c>
      <c r="BA32" s="119" t="s">
        <v>188</v>
      </c>
      <c r="BB32" s="119" t="s">
        <v>1</v>
      </c>
      <c r="BC32" s="119" t="s">
        <v>189</v>
      </c>
      <c r="BD32" s="119" t="s">
        <v>85</v>
      </c>
    </row>
    <row r="33" s="2" customFormat="1" ht="14.4" customHeight="1">
      <c r="A33" s="37"/>
      <c r="B33" s="38"/>
      <c r="C33" s="37"/>
      <c r="D33" s="127" t="s">
        <v>41</v>
      </c>
      <c r="E33" s="31" t="s">
        <v>42</v>
      </c>
      <c r="F33" s="128">
        <f>ROUND((SUM(BE143:BE1227)),  0)</f>
        <v>0</v>
      </c>
      <c r="G33" s="37"/>
      <c r="H33" s="37"/>
      <c r="I33" s="129">
        <v>0.20999999999999999</v>
      </c>
      <c r="J33" s="128">
        <f>ROUND(((SUM(BE143:BE1227))*I33),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Z33" s="119" t="s">
        <v>190</v>
      </c>
      <c r="BA33" s="119" t="s">
        <v>191</v>
      </c>
      <c r="BB33" s="119" t="s">
        <v>1</v>
      </c>
      <c r="BC33" s="119" t="s">
        <v>192</v>
      </c>
      <c r="BD33" s="119" t="s">
        <v>85</v>
      </c>
    </row>
    <row r="34" s="2" customFormat="1" ht="14.4" customHeight="1">
      <c r="A34" s="37"/>
      <c r="B34" s="38"/>
      <c r="C34" s="37"/>
      <c r="D34" s="37"/>
      <c r="E34" s="31" t="s">
        <v>43</v>
      </c>
      <c r="F34" s="128">
        <f>ROUND((SUM(BF143:BF1227)),  0)</f>
        <v>0</v>
      </c>
      <c r="G34" s="37"/>
      <c r="H34" s="37"/>
      <c r="I34" s="129">
        <v>0.12</v>
      </c>
      <c r="J34" s="128">
        <f>ROUND(((SUM(BF143:BF1227))*I34),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Z34" s="119" t="s">
        <v>193</v>
      </c>
      <c r="BA34" s="119" t="s">
        <v>194</v>
      </c>
      <c r="BB34" s="119" t="s">
        <v>1</v>
      </c>
      <c r="BC34" s="119" t="s">
        <v>195</v>
      </c>
      <c r="BD34" s="119" t="s">
        <v>85</v>
      </c>
    </row>
    <row r="35" hidden="1" s="2" customFormat="1" ht="14.4" customHeight="1">
      <c r="A35" s="37"/>
      <c r="B35" s="38"/>
      <c r="C35" s="37"/>
      <c r="D35" s="37"/>
      <c r="E35" s="31" t="s">
        <v>44</v>
      </c>
      <c r="F35" s="128">
        <f>ROUND((SUM(BG143:BG1227)),  0)</f>
        <v>0</v>
      </c>
      <c r="G35" s="37"/>
      <c r="H35" s="37"/>
      <c r="I35" s="129">
        <v>0.20999999999999999</v>
      </c>
      <c r="J35" s="128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Z35" s="119" t="s">
        <v>196</v>
      </c>
      <c r="BA35" s="119" t="s">
        <v>197</v>
      </c>
      <c r="BB35" s="119" t="s">
        <v>1</v>
      </c>
      <c r="BC35" s="119" t="s">
        <v>198</v>
      </c>
      <c r="BD35" s="119" t="s">
        <v>85</v>
      </c>
    </row>
    <row r="36" hidden="1" s="2" customFormat="1" ht="14.4" customHeight="1">
      <c r="A36" s="37"/>
      <c r="B36" s="38"/>
      <c r="C36" s="37"/>
      <c r="D36" s="37"/>
      <c r="E36" s="31" t="s">
        <v>45</v>
      </c>
      <c r="F36" s="128">
        <f>ROUND((SUM(BH143:BH1227)),  0)</f>
        <v>0</v>
      </c>
      <c r="G36" s="37"/>
      <c r="H36" s="37"/>
      <c r="I36" s="129">
        <v>0.12</v>
      </c>
      <c r="J36" s="128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Z36" s="119" t="s">
        <v>199</v>
      </c>
      <c r="BA36" s="119" t="s">
        <v>200</v>
      </c>
      <c r="BB36" s="119" t="s">
        <v>1</v>
      </c>
      <c r="BC36" s="119" t="s">
        <v>201</v>
      </c>
      <c r="BD36" s="119" t="s">
        <v>85</v>
      </c>
    </row>
    <row r="37" hidden="1" s="2" customFormat="1" ht="14.4" customHeight="1">
      <c r="A37" s="37"/>
      <c r="B37" s="38"/>
      <c r="C37" s="37"/>
      <c r="D37" s="37"/>
      <c r="E37" s="31" t="s">
        <v>46</v>
      </c>
      <c r="F37" s="128">
        <f>ROUND((SUM(BI143:BI1227)),  0)</f>
        <v>0</v>
      </c>
      <c r="G37" s="37"/>
      <c r="H37" s="37"/>
      <c r="I37" s="129">
        <v>0</v>
      </c>
      <c r="J37" s="128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Z37" s="119" t="s">
        <v>202</v>
      </c>
      <c r="BA37" s="119" t="s">
        <v>203</v>
      </c>
      <c r="BB37" s="119" t="s">
        <v>1</v>
      </c>
      <c r="BC37" s="119" t="s">
        <v>204</v>
      </c>
      <c r="BD37" s="119" t="s">
        <v>85</v>
      </c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Z38" s="119" t="s">
        <v>205</v>
      </c>
      <c r="BA38" s="119" t="s">
        <v>206</v>
      </c>
      <c r="BB38" s="119" t="s">
        <v>1</v>
      </c>
      <c r="BC38" s="119" t="s">
        <v>207</v>
      </c>
      <c r="BD38" s="119" t="s">
        <v>85</v>
      </c>
    </row>
    <row r="39" s="2" customFormat="1" ht="25.44" customHeight="1">
      <c r="A39" s="37"/>
      <c r="B39" s="38"/>
      <c r="C39" s="130"/>
      <c r="D39" s="131" t="s">
        <v>47</v>
      </c>
      <c r="E39" s="80"/>
      <c r="F39" s="80"/>
      <c r="G39" s="132" t="s">
        <v>48</v>
      </c>
      <c r="H39" s="133" t="s">
        <v>49</v>
      </c>
      <c r="I39" s="80"/>
      <c r="J39" s="134">
        <f>SUM(J30:J37)</f>
        <v>0</v>
      </c>
      <c r="K39" s="135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Z39" s="119" t="s">
        <v>208</v>
      </c>
      <c r="BA39" s="119" t="s">
        <v>209</v>
      </c>
      <c r="BB39" s="119" t="s">
        <v>1</v>
      </c>
      <c r="BC39" s="119" t="s">
        <v>210</v>
      </c>
      <c r="BD39" s="119" t="s">
        <v>85</v>
      </c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Z40" s="119" t="s">
        <v>211</v>
      </c>
      <c r="BA40" s="119" t="s">
        <v>212</v>
      </c>
      <c r="BB40" s="119" t="s">
        <v>1</v>
      </c>
      <c r="BC40" s="119" t="s">
        <v>213</v>
      </c>
      <c r="BD40" s="119" t="s">
        <v>85</v>
      </c>
    </row>
    <row r="41" s="1" customFormat="1" ht="14.4" customHeight="1">
      <c r="B41" s="21"/>
      <c r="L41" s="21"/>
      <c r="AZ41" s="119" t="s">
        <v>214</v>
      </c>
      <c r="BA41" s="119" t="s">
        <v>215</v>
      </c>
      <c r="BB41" s="119" t="s">
        <v>1</v>
      </c>
      <c r="BC41" s="119" t="s">
        <v>216</v>
      </c>
      <c r="BD41" s="119" t="s">
        <v>85</v>
      </c>
    </row>
    <row r="42" s="1" customFormat="1" ht="14.4" customHeight="1">
      <c r="B42" s="21"/>
      <c r="L42" s="21"/>
      <c r="AZ42" s="119" t="s">
        <v>217</v>
      </c>
      <c r="BA42" s="119" t="s">
        <v>218</v>
      </c>
      <c r="BB42" s="119" t="s">
        <v>1</v>
      </c>
      <c r="BC42" s="119" t="s">
        <v>219</v>
      </c>
      <c r="BD42" s="119" t="s">
        <v>85</v>
      </c>
    </row>
    <row r="43" s="1" customFormat="1" ht="14.4" customHeight="1">
      <c r="B43" s="21"/>
      <c r="L43" s="21"/>
      <c r="AZ43" s="119" t="s">
        <v>220</v>
      </c>
      <c r="BA43" s="119" t="s">
        <v>221</v>
      </c>
      <c r="BB43" s="119" t="s">
        <v>1</v>
      </c>
      <c r="BC43" s="119" t="s">
        <v>222</v>
      </c>
      <c r="BD43" s="119" t="s">
        <v>85</v>
      </c>
    </row>
    <row r="44" s="1" customFormat="1" ht="14.4" customHeight="1">
      <c r="B44" s="21"/>
      <c r="L44" s="21"/>
      <c r="AZ44" s="119" t="s">
        <v>223</v>
      </c>
      <c r="BA44" s="119" t="s">
        <v>224</v>
      </c>
      <c r="BB44" s="119" t="s">
        <v>1</v>
      </c>
      <c r="BC44" s="119" t="s">
        <v>225</v>
      </c>
      <c r="BD44" s="119" t="s">
        <v>85</v>
      </c>
    </row>
    <row r="45" s="1" customFormat="1" ht="14.4" customHeight="1">
      <c r="B45" s="21"/>
      <c r="L45" s="21"/>
      <c r="AZ45" s="119" t="s">
        <v>226</v>
      </c>
      <c r="BA45" s="119" t="s">
        <v>227</v>
      </c>
      <c r="BB45" s="119" t="s">
        <v>1</v>
      </c>
      <c r="BC45" s="119" t="s">
        <v>228</v>
      </c>
      <c r="BD45" s="119" t="s">
        <v>85</v>
      </c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6" t="s">
        <v>53</v>
      </c>
      <c r="G61" s="57" t="s">
        <v>52</v>
      </c>
      <c r="H61" s="40"/>
      <c r="I61" s="40"/>
      <c r="J61" s="137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6" t="s">
        <v>53</v>
      </c>
      <c r="G76" s="57" t="s">
        <v>52</v>
      </c>
      <c r="H76" s="40"/>
      <c r="I76" s="40"/>
      <c r="J76" s="137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229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Snížení EN SPOŠ Dvůr Králové - budova H, 2.etapa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1 - AR a ST část - CU 2025/2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Dvůr Králové nad Labem</v>
      </c>
      <c r="G89" s="37"/>
      <c r="H89" s="37"/>
      <c r="I89" s="31" t="s">
        <v>23</v>
      </c>
      <c r="J89" s="68" t="str">
        <f>IF(J12="","",J12)</f>
        <v>17. 10. 2025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SPOŠ Dvůr Králové n.L., E.Krásnohorské 2069</v>
      </c>
      <c r="G91" s="37"/>
      <c r="H91" s="37"/>
      <c r="I91" s="31" t="s">
        <v>31</v>
      </c>
      <c r="J91" s="35" t="str">
        <f>E21</f>
        <v>Projektis DK s.r.o.,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8" t="s">
        <v>230</v>
      </c>
      <c r="D94" s="130"/>
      <c r="E94" s="130"/>
      <c r="F94" s="130"/>
      <c r="G94" s="130"/>
      <c r="H94" s="130"/>
      <c r="I94" s="130"/>
      <c r="J94" s="139" t="s">
        <v>231</v>
      </c>
      <c r="K94" s="130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0" t="s">
        <v>232</v>
      </c>
      <c r="D96" s="37"/>
      <c r="E96" s="37"/>
      <c r="F96" s="37"/>
      <c r="G96" s="37"/>
      <c r="H96" s="37"/>
      <c r="I96" s="37"/>
      <c r="J96" s="95">
        <f>J143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233</v>
      </c>
    </row>
    <row r="97" s="9" customFormat="1" ht="24.96" customHeight="1">
      <c r="A97" s="9"/>
      <c r="B97" s="141"/>
      <c r="C97" s="9"/>
      <c r="D97" s="142" t="s">
        <v>234</v>
      </c>
      <c r="E97" s="143"/>
      <c r="F97" s="143"/>
      <c r="G97" s="143"/>
      <c r="H97" s="143"/>
      <c r="I97" s="143"/>
      <c r="J97" s="144">
        <f>J144</f>
        <v>0</v>
      </c>
      <c r="K97" s="9"/>
      <c r="L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235</v>
      </c>
      <c r="E98" s="147"/>
      <c r="F98" s="147"/>
      <c r="G98" s="147"/>
      <c r="H98" s="147"/>
      <c r="I98" s="147"/>
      <c r="J98" s="148">
        <f>J145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236</v>
      </c>
      <c r="E99" s="147"/>
      <c r="F99" s="147"/>
      <c r="G99" s="147"/>
      <c r="H99" s="147"/>
      <c r="I99" s="147"/>
      <c r="J99" s="148">
        <f>J170</f>
        <v>0</v>
      </c>
      <c r="K99" s="10"/>
      <c r="L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5"/>
      <c r="C100" s="10"/>
      <c r="D100" s="146" t="s">
        <v>237</v>
      </c>
      <c r="E100" s="147"/>
      <c r="F100" s="147"/>
      <c r="G100" s="147"/>
      <c r="H100" s="147"/>
      <c r="I100" s="147"/>
      <c r="J100" s="148">
        <f>J177</f>
        <v>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238</v>
      </c>
      <c r="E101" s="147"/>
      <c r="F101" s="147"/>
      <c r="G101" s="147"/>
      <c r="H101" s="147"/>
      <c r="I101" s="147"/>
      <c r="J101" s="148">
        <f>J200</f>
        <v>0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239</v>
      </c>
      <c r="E102" s="147"/>
      <c r="F102" s="147"/>
      <c r="G102" s="147"/>
      <c r="H102" s="147"/>
      <c r="I102" s="147"/>
      <c r="J102" s="148">
        <f>J207</f>
        <v>0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240</v>
      </c>
      <c r="E103" s="147"/>
      <c r="F103" s="147"/>
      <c r="G103" s="147"/>
      <c r="H103" s="147"/>
      <c r="I103" s="147"/>
      <c r="J103" s="148">
        <f>J214</f>
        <v>0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5"/>
      <c r="C104" s="10"/>
      <c r="D104" s="146" t="s">
        <v>241</v>
      </c>
      <c r="E104" s="147"/>
      <c r="F104" s="147"/>
      <c r="G104" s="147"/>
      <c r="H104" s="147"/>
      <c r="I104" s="147"/>
      <c r="J104" s="148">
        <f>J644</f>
        <v>0</v>
      </c>
      <c r="K104" s="10"/>
      <c r="L104" s="14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5"/>
      <c r="C105" s="10"/>
      <c r="D105" s="146" t="s">
        <v>242</v>
      </c>
      <c r="E105" s="147"/>
      <c r="F105" s="147"/>
      <c r="G105" s="147"/>
      <c r="H105" s="147"/>
      <c r="I105" s="147"/>
      <c r="J105" s="148">
        <f>J655</f>
        <v>0</v>
      </c>
      <c r="K105" s="10"/>
      <c r="L105" s="14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5"/>
      <c r="C106" s="10"/>
      <c r="D106" s="146" t="s">
        <v>243</v>
      </c>
      <c r="E106" s="147"/>
      <c r="F106" s="147"/>
      <c r="G106" s="147"/>
      <c r="H106" s="147"/>
      <c r="I106" s="147"/>
      <c r="J106" s="148">
        <f>J720</f>
        <v>0</v>
      </c>
      <c r="K106" s="10"/>
      <c r="L106" s="14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5"/>
      <c r="C107" s="10"/>
      <c r="D107" s="146" t="s">
        <v>244</v>
      </c>
      <c r="E107" s="147"/>
      <c r="F107" s="147"/>
      <c r="G107" s="147"/>
      <c r="H107" s="147"/>
      <c r="I107" s="147"/>
      <c r="J107" s="148">
        <f>J728</f>
        <v>0</v>
      </c>
      <c r="K107" s="10"/>
      <c r="L107" s="14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1"/>
      <c r="C108" s="9"/>
      <c r="D108" s="142" t="s">
        <v>245</v>
      </c>
      <c r="E108" s="143"/>
      <c r="F108" s="143"/>
      <c r="G108" s="143"/>
      <c r="H108" s="143"/>
      <c r="I108" s="143"/>
      <c r="J108" s="144">
        <f>J730</f>
        <v>0</v>
      </c>
      <c r="K108" s="9"/>
      <c r="L108" s="141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45"/>
      <c r="C109" s="10"/>
      <c r="D109" s="146" t="s">
        <v>246</v>
      </c>
      <c r="E109" s="147"/>
      <c r="F109" s="147"/>
      <c r="G109" s="147"/>
      <c r="H109" s="147"/>
      <c r="I109" s="147"/>
      <c r="J109" s="148">
        <f>J731</f>
        <v>0</v>
      </c>
      <c r="K109" s="10"/>
      <c r="L109" s="14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5"/>
      <c r="C110" s="10"/>
      <c r="D110" s="146" t="s">
        <v>247</v>
      </c>
      <c r="E110" s="147"/>
      <c r="F110" s="147"/>
      <c r="G110" s="147"/>
      <c r="H110" s="147"/>
      <c r="I110" s="147"/>
      <c r="J110" s="148">
        <f>J760</f>
        <v>0</v>
      </c>
      <c r="K110" s="10"/>
      <c r="L110" s="14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5"/>
      <c r="C111" s="10"/>
      <c r="D111" s="146" t="s">
        <v>248</v>
      </c>
      <c r="E111" s="147"/>
      <c r="F111" s="147"/>
      <c r="G111" s="147"/>
      <c r="H111" s="147"/>
      <c r="I111" s="147"/>
      <c r="J111" s="148">
        <f>J794</f>
        <v>0</v>
      </c>
      <c r="K111" s="10"/>
      <c r="L111" s="14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5"/>
      <c r="C112" s="10"/>
      <c r="D112" s="146" t="s">
        <v>249</v>
      </c>
      <c r="E112" s="147"/>
      <c r="F112" s="147"/>
      <c r="G112" s="147"/>
      <c r="H112" s="147"/>
      <c r="I112" s="147"/>
      <c r="J112" s="148">
        <f>J822</f>
        <v>0</v>
      </c>
      <c r="K112" s="10"/>
      <c r="L112" s="14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5"/>
      <c r="C113" s="10"/>
      <c r="D113" s="146" t="s">
        <v>250</v>
      </c>
      <c r="E113" s="147"/>
      <c r="F113" s="147"/>
      <c r="G113" s="147"/>
      <c r="H113" s="147"/>
      <c r="I113" s="147"/>
      <c r="J113" s="148">
        <f>J827</f>
        <v>0</v>
      </c>
      <c r="K113" s="10"/>
      <c r="L113" s="14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5"/>
      <c r="C114" s="10"/>
      <c r="D114" s="146" t="s">
        <v>251</v>
      </c>
      <c r="E114" s="147"/>
      <c r="F114" s="147"/>
      <c r="G114" s="147"/>
      <c r="H114" s="147"/>
      <c r="I114" s="147"/>
      <c r="J114" s="148">
        <f>J911</f>
        <v>0</v>
      </c>
      <c r="K114" s="10"/>
      <c r="L114" s="14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5"/>
      <c r="C115" s="10"/>
      <c r="D115" s="146" t="s">
        <v>252</v>
      </c>
      <c r="E115" s="147"/>
      <c r="F115" s="147"/>
      <c r="G115" s="147"/>
      <c r="H115" s="147"/>
      <c r="I115" s="147"/>
      <c r="J115" s="148">
        <f>J962</f>
        <v>0</v>
      </c>
      <c r="K115" s="10"/>
      <c r="L115" s="14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45"/>
      <c r="C116" s="10"/>
      <c r="D116" s="146" t="s">
        <v>253</v>
      </c>
      <c r="E116" s="147"/>
      <c r="F116" s="147"/>
      <c r="G116" s="147"/>
      <c r="H116" s="147"/>
      <c r="I116" s="147"/>
      <c r="J116" s="148">
        <f>J1101</f>
        <v>0</v>
      </c>
      <c r="K116" s="10"/>
      <c r="L116" s="145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45"/>
      <c r="C117" s="10"/>
      <c r="D117" s="146" t="s">
        <v>254</v>
      </c>
      <c r="E117" s="147"/>
      <c r="F117" s="147"/>
      <c r="G117" s="147"/>
      <c r="H117" s="147"/>
      <c r="I117" s="147"/>
      <c r="J117" s="148">
        <f>J1109</f>
        <v>0</v>
      </c>
      <c r="K117" s="10"/>
      <c r="L117" s="145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45"/>
      <c r="C118" s="10"/>
      <c r="D118" s="146" t="s">
        <v>255</v>
      </c>
      <c r="E118" s="147"/>
      <c r="F118" s="147"/>
      <c r="G118" s="147"/>
      <c r="H118" s="147"/>
      <c r="I118" s="147"/>
      <c r="J118" s="148">
        <f>J1141</f>
        <v>0</v>
      </c>
      <c r="K118" s="10"/>
      <c r="L118" s="145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45"/>
      <c r="C119" s="10"/>
      <c r="D119" s="146" t="s">
        <v>256</v>
      </c>
      <c r="E119" s="147"/>
      <c r="F119" s="147"/>
      <c r="G119" s="147"/>
      <c r="H119" s="147"/>
      <c r="I119" s="147"/>
      <c r="J119" s="148">
        <f>J1149</f>
        <v>0</v>
      </c>
      <c r="K119" s="10"/>
      <c r="L119" s="145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45"/>
      <c r="C120" s="10"/>
      <c r="D120" s="146" t="s">
        <v>257</v>
      </c>
      <c r="E120" s="147"/>
      <c r="F120" s="147"/>
      <c r="G120" s="147"/>
      <c r="H120" s="147"/>
      <c r="I120" s="147"/>
      <c r="J120" s="148">
        <f>J1165</f>
        <v>0</v>
      </c>
      <c r="K120" s="10"/>
      <c r="L120" s="145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45"/>
      <c r="C121" s="10"/>
      <c r="D121" s="146" t="s">
        <v>258</v>
      </c>
      <c r="E121" s="147"/>
      <c r="F121" s="147"/>
      <c r="G121" s="147"/>
      <c r="H121" s="147"/>
      <c r="I121" s="147"/>
      <c r="J121" s="148">
        <f>J1173</f>
        <v>0</v>
      </c>
      <c r="K121" s="10"/>
      <c r="L121" s="145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45"/>
      <c r="C122" s="10"/>
      <c r="D122" s="146" t="s">
        <v>259</v>
      </c>
      <c r="E122" s="147"/>
      <c r="F122" s="147"/>
      <c r="G122" s="147"/>
      <c r="H122" s="147"/>
      <c r="I122" s="147"/>
      <c r="J122" s="148">
        <f>J1197</f>
        <v>0</v>
      </c>
      <c r="K122" s="10"/>
      <c r="L122" s="145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41"/>
      <c r="C123" s="9"/>
      <c r="D123" s="142" t="s">
        <v>260</v>
      </c>
      <c r="E123" s="143"/>
      <c r="F123" s="143"/>
      <c r="G123" s="143"/>
      <c r="H123" s="143"/>
      <c r="I123" s="143"/>
      <c r="J123" s="144">
        <f>J1225</f>
        <v>0</v>
      </c>
      <c r="K123" s="9"/>
      <c r="L123" s="141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2" customFormat="1" ht="21.84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59"/>
      <c r="C125" s="60"/>
      <c r="D125" s="60"/>
      <c r="E125" s="60"/>
      <c r="F125" s="60"/>
      <c r="G125" s="60"/>
      <c r="H125" s="60"/>
      <c r="I125" s="60"/>
      <c r="J125" s="60"/>
      <c r="K125" s="60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9" s="2" customFormat="1" ht="6.96" customHeight="1">
      <c r="A129" s="37"/>
      <c r="B129" s="61"/>
      <c r="C129" s="62"/>
      <c r="D129" s="62"/>
      <c r="E129" s="62"/>
      <c r="F129" s="62"/>
      <c r="G129" s="62"/>
      <c r="H129" s="62"/>
      <c r="I129" s="62"/>
      <c r="J129" s="62"/>
      <c r="K129" s="62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24.96" customHeight="1">
      <c r="A130" s="37"/>
      <c r="B130" s="38"/>
      <c r="C130" s="22" t="s">
        <v>261</v>
      </c>
      <c r="D130" s="37"/>
      <c r="E130" s="37"/>
      <c r="F130" s="37"/>
      <c r="G130" s="37"/>
      <c r="H130" s="37"/>
      <c r="I130" s="37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7"/>
      <c r="D131" s="37"/>
      <c r="E131" s="37"/>
      <c r="F131" s="37"/>
      <c r="G131" s="37"/>
      <c r="H131" s="37"/>
      <c r="I131" s="37"/>
      <c r="J131" s="37"/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2" customHeight="1">
      <c r="A132" s="37"/>
      <c r="B132" s="38"/>
      <c r="C132" s="31" t="s">
        <v>17</v>
      </c>
      <c r="D132" s="37"/>
      <c r="E132" s="37"/>
      <c r="F132" s="37"/>
      <c r="G132" s="37"/>
      <c r="H132" s="37"/>
      <c r="I132" s="37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6.5" customHeight="1">
      <c r="A133" s="37"/>
      <c r="B133" s="38"/>
      <c r="C133" s="37"/>
      <c r="D133" s="37"/>
      <c r="E133" s="121" t="str">
        <f>E7</f>
        <v>Snížení EN SPOŠ Dvůr Králové - budova H, 2.etapa</v>
      </c>
      <c r="F133" s="31"/>
      <c r="G133" s="31"/>
      <c r="H133" s="31"/>
      <c r="I133" s="37"/>
      <c r="J133" s="37"/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2" customHeight="1">
      <c r="A134" s="37"/>
      <c r="B134" s="38"/>
      <c r="C134" s="31" t="s">
        <v>116</v>
      </c>
      <c r="D134" s="37"/>
      <c r="E134" s="37"/>
      <c r="F134" s="37"/>
      <c r="G134" s="37"/>
      <c r="H134" s="37"/>
      <c r="I134" s="37"/>
      <c r="J134" s="37"/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6.5" customHeight="1">
      <c r="A135" s="37"/>
      <c r="B135" s="38"/>
      <c r="C135" s="37"/>
      <c r="D135" s="37"/>
      <c r="E135" s="66" t="str">
        <f>E9</f>
        <v>1 - AR a ST část - CU 2025/2</v>
      </c>
      <c r="F135" s="37"/>
      <c r="G135" s="37"/>
      <c r="H135" s="37"/>
      <c r="I135" s="37"/>
      <c r="J135" s="37"/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6.96" customHeight="1">
      <c r="A136" s="37"/>
      <c r="B136" s="38"/>
      <c r="C136" s="37"/>
      <c r="D136" s="37"/>
      <c r="E136" s="37"/>
      <c r="F136" s="37"/>
      <c r="G136" s="37"/>
      <c r="H136" s="37"/>
      <c r="I136" s="37"/>
      <c r="J136" s="37"/>
      <c r="K136" s="37"/>
      <c r="L136" s="54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2" customHeight="1">
      <c r="A137" s="37"/>
      <c r="B137" s="38"/>
      <c r="C137" s="31" t="s">
        <v>21</v>
      </c>
      <c r="D137" s="37"/>
      <c r="E137" s="37"/>
      <c r="F137" s="26" t="str">
        <f>F12</f>
        <v>Dvůr Králové nad Labem</v>
      </c>
      <c r="G137" s="37"/>
      <c r="H137" s="37"/>
      <c r="I137" s="31" t="s">
        <v>23</v>
      </c>
      <c r="J137" s="68" t="str">
        <f>IF(J12="","",J12)</f>
        <v>17. 10. 2025</v>
      </c>
      <c r="K137" s="37"/>
      <c r="L137" s="54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6.96" customHeight="1">
      <c r="A138" s="37"/>
      <c r="B138" s="38"/>
      <c r="C138" s="37"/>
      <c r="D138" s="37"/>
      <c r="E138" s="37"/>
      <c r="F138" s="37"/>
      <c r="G138" s="37"/>
      <c r="H138" s="37"/>
      <c r="I138" s="37"/>
      <c r="J138" s="37"/>
      <c r="K138" s="37"/>
      <c r="L138" s="54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40.05" customHeight="1">
      <c r="A139" s="37"/>
      <c r="B139" s="38"/>
      <c r="C139" s="31" t="s">
        <v>25</v>
      </c>
      <c r="D139" s="37"/>
      <c r="E139" s="37"/>
      <c r="F139" s="26" t="str">
        <f>E15</f>
        <v>SPOŠ Dvůr Králové n.L., E.Krásnohorské 2069</v>
      </c>
      <c r="G139" s="37"/>
      <c r="H139" s="37"/>
      <c r="I139" s="31" t="s">
        <v>31</v>
      </c>
      <c r="J139" s="35" t="str">
        <f>E21</f>
        <v>Projektis DK s.r.o., Legionářská 562, D.K.n.L.</v>
      </c>
      <c r="K139" s="37"/>
      <c r="L139" s="54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15.15" customHeight="1">
      <c r="A140" s="37"/>
      <c r="B140" s="38"/>
      <c r="C140" s="31" t="s">
        <v>29</v>
      </c>
      <c r="D140" s="37"/>
      <c r="E140" s="37"/>
      <c r="F140" s="26" t="str">
        <f>IF(E18="","",E18)</f>
        <v>Vyplň údaj</v>
      </c>
      <c r="G140" s="37"/>
      <c r="H140" s="37"/>
      <c r="I140" s="31" t="s">
        <v>34</v>
      </c>
      <c r="J140" s="35" t="str">
        <f>E24</f>
        <v>ing. V. Švehla</v>
      </c>
      <c r="K140" s="37"/>
      <c r="L140" s="54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10.32" customHeight="1">
      <c r="A141" s="37"/>
      <c r="B141" s="38"/>
      <c r="C141" s="37"/>
      <c r="D141" s="37"/>
      <c r="E141" s="37"/>
      <c r="F141" s="37"/>
      <c r="G141" s="37"/>
      <c r="H141" s="37"/>
      <c r="I141" s="37"/>
      <c r="J141" s="37"/>
      <c r="K141" s="37"/>
      <c r="L141" s="54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11" customFormat="1" ht="29.28" customHeight="1">
      <c r="A142" s="149"/>
      <c r="B142" s="150"/>
      <c r="C142" s="151" t="s">
        <v>262</v>
      </c>
      <c r="D142" s="152" t="s">
        <v>62</v>
      </c>
      <c r="E142" s="152" t="s">
        <v>58</v>
      </c>
      <c r="F142" s="152" t="s">
        <v>59</v>
      </c>
      <c r="G142" s="152" t="s">
        <v>263</v>
      </c>
      <c r="H142" s="152" t="s">
        <v>264</v>
      </c>
      <c r="I142" s="152" t="s">
        <v>265</v>
      </c>
      <c r="J142" s="152" t="s">
        <v>231</v>
      </c>
      <c r="K142" s="153" t="s">
        <v>266</v>
      </c>
      <c r="L142" s="154"/>
      <c r="M142" s="85" t="s">
        <v>1</v>
      </c>
      <c r="N142" s="86" t="s">
        <v>41</v>
      </c>
      <c r="O142" s="86" t="s">
        <v>267</v>
      </c>
      <c r="P142" s="86" t="s">
        <v>268</v>
      </c>
      <c r="Q142" s="86" t="s">
        <v>269</v>
      </c>
      <c r="R142" s="86" t="s">
        <v>270</v>
      </c>
      <c r="S142" s="86" t="s">
        <v>271</v>
      </c>
      <c r="T142" s="87" t="s">
        <v>272</v>
      </c>
      <c r="U142" s="149"/>
      <c r="V142" s="149"/>
      <c r="W142" s="149"/>
      <c r="X142" s="149"/>
      <c r="Y142" s="149"/>
      <c r="Z142" s="149"/>
      <c r="AA142" s="149"/>
      <c r="AB142" s="149"/>
      <c r="AC142" s="149"/>
      <c r="AD142" s="149"/>
      <c r="AE142" s="149"/>
    </row>
    <row r="143" s="2" customFormat="1" ht="22.8" customHeight="1">
      <c r="A143" s="37"/>
      <c r="B143" s="38"/>
      <c r="C143" s="92" t="s">
        <v>273</v>
      </c>
      <c r="D143" s="37"/>
      <c r="E143" s="37"/>
      <c r="F143" s="37"/>
      <c r="G143" s="37"/>
      <c r="H143" s="37"/>
      <c r="I143" s="37"/>
      <c r="J143" s="155">
        <f>BK143</f>
        <v>0</v>
      </c>
      <c r="K143" s="37"/>
      <c r="L143" s="38"/>
      <c r="M143" s="88"/>
      <c r="N143" s="72"/>
      <c r="O143" s="89"/>
      <c r="P143" s="156">
        <f>P144+P730+P1225</f>
        <v>0</v>
      </c>
      <c r="Q143" s="89"/>
      <c r="R143" s="156">
        <f>R144+R730+R1225</f>
        <v>179.36914933844201</v>
      </c>
      <c r="S143" s="89"/>
      <c r="T143" s="157">
        <f>T144+T730+T1225</f>
        <v>53.062817349999996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76</v>
      </c>
      <c r="AU143" s="18" t="s">
        <v>233</v>
      </c>
      <c r="BK143" s="158">
        <f>BK144+BK730+BK1225</f>
        <v>0</v>
      </c>
    </row>
    <row r="144" s="12" customFormat="1" ht="25.92" customHeight="1">
      <c r="A144" s="12"/>
      <c r="B144" s="159"/>
      <c r="C144" s="12"/>
      <c r="D144" s="160" t="s">
        <v>76</v>
      </c>
      <c r="E144" s="161" t="s">
        <v>274</v>
      </c>
      <c r="F144" s="161" t="s">
        <v>275</v>
      </c>
      <c r="G144" s="12"/>
      <c r="H144" s="12"/>
      <c r="I144" s="162"/>
      <c r="J144" s="163">
        <f>BK144</f>
        <v>0</v>
      </c>
      <c r="K144" s="12"/>
      <c r="L144" s="159"/>
      <c r="M144" s="164"/>
      <c r="N144" s="165"/>
      <c r="O144" s="165"/>
      <c r="P144" s="166">
        <f>P145+P170+P177+P200+P207+P214+P644+P655+P720+P728</f>
        <v>0</v>
      </c>
      <c r="Q144" s="165"/>
      <c r="R144" s="166">
        <f>R145+R170+R177+R200+R207+R214+R644+R655+R720+R728</f>
        <v>136.85347752624</v>
      </c>
      <c r="S144" s="165"/>
      <c r="T144" s="167">
        <f>T145+T170+T177+T200+T207+T214+T644+T655+T720+T728</f>
        <v>26.55422355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0" t="s">
        <v>8</v>
      </c>
      <c r="AT144" s="168" t="s">
        <v>76</v>
      </c>
      <c r="AU144" s="168" t="s">
        <v>77</v>
      </c>
      <c r="AY144" s="160" t="s">
        <v>276</v>
      </c>
      <c r="BK144" s="169">
        <f>BK145+BK170+BK177+BK200+BK207+BK214+BK644+BK655+BK720+BK728</f>
        <v>0</v>
      </c>
    </row>
    <row r="145" s="12" customFormat="1" ht="22.8" customHeight="1">
      <c r="A145" s="12"/>
      <c r="B145" s="159"/>
      <c r="C145" s="12"/>
      <c r="D145" s="160" t="s">
        <v>76</v>
      </c>
      <c r="E145" s="170" t="s">
        <v>8</v>
      </c>
      <c r="F145" s="170" t="s">
        <v>277</v>
      </c>
      <c r="G145" s="12"/>
      <c r="H145" s="12"/>
      <c r="I145" s="162"/>
      <c r="J145" s="171">
        <f>BK145</f>
        <v>0</v>
      </c>
      <c r="K145" s="12"/>
      <c r="L145" s="159"/>
      <c r="M145" s="164"/>
      <c r="N145" s="165"/>
      <c r="O145" s="165"/>
      <c r="P145" s="166">
        <f>SUM(P146:P169)</f>
        <v>0</v>
      </c>
      <c r="Q145" s="165"/>
      <c r="R145" s="166">
        <f>SUM(R146:R169)</f>
        <v>11</v>
      </c>
      <c r="S145" s="165"/>
      <c r="T145" s="167">
        <f>SUM(T146:T169)</f>
        <v>12.18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0" t="s">
        <v>8</v>
      </c>
      <c r="AT145" s="168" t="s">
        <v>76</v>
      </c>
      <c r="AU145" s="168" t="s">
        <v>8</v>
      </c>
      <c r="AY145" s="160" t="s">
        <v>276</v>
      </c>
      <c r="BK145" s="169">
        <f>SUM(BK146:BK169)</f>
        <v>0</v>
      </c>
    </row>
    <row r="146" s="2" customFormat="1" ht="24.15" customHeight="1">
      <c r="A146" s="37"/>
      <c r="B146" s="172"/>
      <c r="C146" s="173" t="s">
        <v>8</v>
      </c>
      <c r="D146" s="173" t="s">
        <v>278</v>
      </c>
      <c r="E146" s="174" t="s">
        <v>279</v>
      </c>
      <c r="F146" s="175" t="s">
        <v>280</v>
      </c>
      <c r="G146" s="176" t="s">
        <v>281</v>
      </c>
      <c r="H146" s="177">
        <v>39</v>
      </c>
      <c r="I146" s="178"/>
      <c r="J146" s="179">
        <f>ROUND(I146*H146,0)</f>
        <v>0</v>
      </c>
      <c r="K146" s="175" t="s">
        <v>282</v>
      </c>
      <c r="L146" s="38"/>
      <c r="M146" s="180" t="s">
        <v>1</v>
      </c>
      <c r="N146" s="181" t="s">
        <v>42</v>
      </c>
      <c r="O146" s="76"/>
      <c r="P146" s="182">
        <f>O146*H146</f>
        <v>0</v>
      </c>
      <c r="Q146" s="182">
        <v>0</v>
      </c>
      <c r="R146" s="182">
        <f>Q146*H146</f>
        <v>0</v>
      </c>
      <c r="S146" s="182">
        <v>0.26000000000000001</v>
      </c>
      <c r="T146" s="183">
        <f>S146*H146</f>
        <v>10.140000000000001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91</v>
      </c>
      <c r="AT146" s="184" t="s">
        <v>278</v>
      </c>
      <c r="AU146" s="184" t="s">
        <v>85</v>
      </c>
      <c r="AY146" s="18" t="s">
        <v>276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</v>
      </c>
      <c r="BK146" s="185">
        <f>ROUND(I146*H146,0)</f>
        <v>0</v>
      </c>
      <c r="BL146" s="18" t="s">
        <v>91</v>
      </c>
      <c r="BM146" s="184" t="s">
        <v>283</v>
      </c>
    </row>
    <row r="147" s="13" customFormat="1">
      <c r="A147" s="13"/>
      <c r="B147" s="186"/>
      <c r="C147" s="13"/>
      <c r="D147" s="187" t="s">
        <v>284</v>
      </c>
      <c r="E147" s="188" t="s">
        <v>1</v>
      </c>
      <c r="F147" s="189" t="s">
        <v>285</v>
      </c>
      <c r="G147" s="13"/>
      <c r="H147" s="190">
        <v>55.899999999999999</v>
      </c>
      <c r="I147" s="191"/>
      <c r="J147" s="13"/>
      <c r="K147" s="13"/>
      <c r="L147" s="186"/>
      <c r="M147" s="192"/>
      <c r="N147" s="193"/>
      <c r="O147" s="193"/>
      <c r="P147" s="193"/>
      <c r="Q147" s="193"/>
      <c r="R147" s="193"/>
      <c r="S147" s="193"/>
      <c r="T147" s="19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8" t="s">
        <v>284</v>
      </c>
      <c r="AU147" s="188" t="s">
        <v>85</v>
      </c>
      <c r="AV147" s="13" t="s">
        <v>85</v>
      </c>
      <c r="AW147" s="13" t="s">
        <v>33</v>
      </c>
      <c r="AX147" s="13" t="s">
        <v>77</v>
      </c>
      <c r="AY147" s="188" t="s">
        <v>276</v>
      </c>
    </row>
    <row r="148" s="13" customFormat="1">
      <c r="A148" s="13"/>
      <c r="B148" s="186"/>
      <c r="C148" s="13"/>
      <c r="D148" s="187" t="s">
        <v>284</v>
      </c>
      <c r="E148" s="188" t="s">
        <v>1</v>
      </c>
      <c r="F148" s="189" t="s">
        <v>286</v>
      </c>
      <c r="G148" s="13"/>
      <c r="H148" s="190">
        <v>-21.800000000000001</v>
      </c>
      <c r="I148" s="191"/>
      <c r="J148" s="13"/>
      <c r="K148" s="13"/>
      <c r="L148" s="186"/>
      <c r="M148" s="192"/>
      <c r="N148" s="193"/>
      <c r="O148" s="193"/>
      <c r="P148" s="193"/>
      <c r="Q148" s="193"/>
      <c r="R148" s="193"/>
      <c r="S148" s="193"/>
      <c r="T148" s="19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8" t="s">
        <v>284</v>
      </c>
      <c r="AU148" s="188" t="s">
        <v>85</v>
      </c>
      <c r="AV148" s="13" t="s">
        <v>85</v>
      </c>
      <c r="AW148" s="13" t="s">
        <v>33</v>
      </c>
      <c r="AX148" s="13" t="s">
        <v>77</v>
      </c>
      <c r="AY148" s="188" t="s">
        <v>276</v>
      </c>
    </row>
    <row r="149" s="13" customFormat="1">
      <c r="A149" s="13"/>
      <c r="B149" s="186"/>
      <c r="C149" s="13"/>
      <c r="D149" s="187" t="s">
        <v>284</v>
      </c>
      <c r="E149" s="188" t="s">
        <v>1</v>
      </c>
      <c r="F149" s="189" t="s">
        <v>287</v>
      </c>
      <c r="G149" s="13"/>
      <c r="H149" s="190">
        <v>4.9000000000000004</v>
      </c>
      <c r="I149" s="191"/>
      <c r="J149" s="13"/>
      <c r="K149" s="13"/>
      <c r="L149" s="186"/>
      <c r="M149" s="192"/>
      <c r="N149" s="193"/>
      <c r="O149" s="193"/>
      <c r="P149" s="193"/>
      <c r="Q149" s="193"/>
      <c r="R149" s="193"/>
      <c r="S149" s="193"/>
      <c r="T149" s="19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8" t="s">
        <v>284</v>
      </c>
      <c r="AU149" s="188" t="s">
        <v>85</v>
      </c>
      <c r="AV149" s="13" t="s">
        <v>85</v>
      </c>
      <c r="AW149" s="13" t="s">
        <v>33</v>
      </c>
      <c r="AX149" s="13" t="s">
        <v>77</v>
      </c>
      <c r="AY149" s="188" t="s">
        <v>276</v>
      </c>
    </row>
    <row r="150" s="14" customFormat="1">
      <c r="A150" s="14"/>
      <c r="B150" s="195"/>
      <c r="C150" s="14"/>
      <c r="D150" s="187" t="s">
        <v>284</v>
      </c>
      <c r="E150" s="196" t="s">
        <v>199</v>
      </c>
      <c r="F150" s="197" t="s">
        <v>288</v>
      </c>
      <c r="G150" s="14"/>
      <c r="H150" s="198">
        <v>39</v>
      </c>
      <c r="I150" s="199"/>
      <c r="J150" s="14"/>
      <c r="K150" s="14"/>
      <c r="L150" s="195"/>
      <c r="M150" s="200"/>
      <c r="N150" s="201"/>
      <c r="O150" s="201"/>
      <c r="P150" s="201"/>
      <c r="Q150" s="201"/>
      <c r="R150" s="201"/>
      <c r="S150" s="201"/>
      <c r="T150" s="20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6" t="s">
        <v>284</v>
      </c>
      <c r="AU150" s="196" t="s">
        <v>85</v>
      </c>
      <c r="AV150" s="14" t="s">
        <v>88</v>
      </c>
      <c r="AW150" s="14" t="s">
        <v>33</v>
      </c>
      <c r="AX150" s="14" t="s">
        <v>8</v>
      </c>
      <c r="AY150" s="196" t="s">
        <v>276</v>
      </c>
    </row>
    <row r="151" s="2" customFormat="1" ht="16.5" customHeight="1">
      <c r="A151" s="37"/>
      <c r="B151" s="172"/>
      <c r="C151" s="173" t="s">
        <v>85</v>
      </c>
      <c r="D151" s="173" t="s">
        <v>278</v>
      </c>
      <c r="E151" s="174" t="s">
        <v>289</v>
      </c>
      <c r="F151" s="175" t="s">
        <v>290</v>
      </c>
      <c r="G151" s="176" t="s">
        <v>291</v>
      </c>
      <c r="H151" s="177">
        <v>51</v>
      </c>
      <c r="I151" s="178"/>
      <c r="J151" s="179">
        <f>ROUND(I151*H151,0)</f>
        <v>0</v>
      </c>
      <c r="K151" s="175" t="s">
        <v>282</v>
      </c>
      <c r="L151" s="38"/>
      <c r="M151" s="180" t="s">
        <v>1</v>
      </c>
      <c r="N151" s="181" t="s">
        <v>42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0.040000000000000001</v>
      </c>
      <c r="T151" s="183">
        <f>S151*H151</f>
        <v>2.04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91</v>
      </c>
      <c r="AT151" s="184" t="s">
        <v>278</v>
      </c>
      <c r="AU151" s="184" t="s">
        <v>85</v>
      </c>
      <c r="AY151" s="18" t="s">
        <v>276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</v>
      </c>
      <c r="BK151" s="185">
        <f>ROUND(I151*H151,0)</f>
        <v>0</v>
      </c>
      <c r="BL151" s="18" t="s">
        <v>91</v>
      </c>
      <c r="BM151" s="184" t="s">
        <v>292</v>
      </c>
    </row>
    <row r="152" s="13" customFormat="1">
      <c r="A152" s="13"/>
      <c r="B152" s="186"/>
      <c r="C152" s="13"/>
      <c r="D152" s="187" t="s">
        <v>284</v>
      </c>
      <c r="E152" s="188" t="s">
        <v>1</v>
      </c>
      <c r="F152" s="189" t="s">
        <v>293</v>
      </c>
      <c r="G152" s="13"/>
      <c r="H152" s="190">
        <v>47.5</v>
      </c>
      <c r="I152" s="191"/>
      <c r="J152" s="13"/>
      <c r="K152" s="13"/>
      <c r="L152" s="186"/>
      <c r="M152" s="192"/>
      <c r="N152" s="193"/>
      <c r="O152" s="193"/>
      <c r="P152" s="193"/>
      <c r="Q152" s="193"/>
      <c r="R152" s="193"/>
      <c r="S152" s="193"/>
      <c r="T152" s="19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8" t="s">
        <v>284</v>
      </c>
      <c r="AU152" s="188" t="s">
        <v>85</v>
      </c>
      <c r="AV152" s="13" t="s">
        <v>85</v>
      </c>
      <c r="AW152" s="13" t="s">
        <v>33</v>
      </c>
      <c r="AX152" s="13" t="s">
        <v>77</v>
      </c>
      <c r="AY152" s="188" t="s">
        <v>276</v>
      </c>
    </row>
    <row r="153" s="13" customFormat="1">
      <c r="A153" s="13"/>
      <c r="B153" s="186"/>
      <c r="C153" s="13"/>
      <c r="D153" s="187" t="s">
        <v>284</v>
      </c>
      <c r="E153" s="188" t="s">
        <v>1</v>
      </c>
      <c r="F153" s="189" t="s">
        <v>294</v>
      </c>
      <c r="G153" s="13"/>
      <c r="H153" s="190">
        <v>3.5</v>
      </c>
      <c r="I153" s="191"/>
      <c r="J153" s="13"/>
      <c r="K153" s="13"/>
      <c r="L153" s="186"/>
      <c r="M153" s="192"/>
      <c r="N153" s="193"/>
      <c r="O153" s="193"/>
      <c r="P153" s="193"/>
      <c r="Q153" s="193"/>
      <c r="R153" s="193"/>
      <c r="S153" s="193"/>
      <c r="T153" s="19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8" t="s">
        <v>284</v>
      </c>
      <c r="AU153" s="188" t="s">
        <v>85</v>
      </c>
      <c r="AV153" s="13" t="s">
        <v>85</v>
      </c>
      <c r="AW153" s="13" t="s">
        <v>33</v>
      </c>
      <c r="AX153" s="13" t="s">
        <v>77</v>
      </c>
      <c r="AY153" s="188" t="s">
        <v>276</v>
      </c>
    </row>
    <row r="154" s="14" customFormat="1">
      <c r="A154" s="14"/>
      <c r="B154" s="195"/>
      <c r="C154" s="14"/>
      <c r="D154" s="187" t="s">
        <v>284</v>
      </c>
      <c r="E154" s="196" t="s">
        <v>217</v>
      </c>
      <c r="F154" s="197" t="s">
        <v>288</v>
      </c>
      <c r="G154" s="14"/>
      <c r="H154" s="198">
        <v>51</v>
      </c>
      <c r="I154" s="199"/>
      <c r="J154" s="14"/>
      <c r="K154" s="14"/>
      <c r="L154" s="195"/>
      <c r="M154" s="200"/>
      <c r="N154" s="201"/>
      <c r="O154" s="201"/>
      <c r="P154" s="201"/>
      <c r="Q154" s="201"/>
      <c r="R154" s="201"/>
      <c r="S154" s="201"/>
      <c r="T154" s="20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6" t="s">
        <v>284</v>
      </c>
      <c r="AU154" s="196" t="s">
        <v>85</v>
      </c>
      <c r="AV154" s="14" t="s">
        <v>88</v>
      </c>
      <c r="AW154" s="14" t="s">
        <v>33</v>
      </c>
      <c r="AX154" s="14" t="s">
        <v>8</v>
      </c>
      <c r="AY154" s="196" t="s">
        <v>276</v>
      </c>
    </row>
    <row r="155" s="2" customFormat="1" ht="33" customHeight="1">
      <c r="A155" s="37"/>
      <c r="B155" s="172"/>
      <c r="C155" s="173" t="s">
        <v>88</v>
      </c>
      <c r="D155" s="173" t="s">
        <v>278</v>
      </c>
      <c r="E155" s="174" t="s">
        <v>295</v>
      </c>
      <c r="F155" s="175" t="s">
        <v>296</v>
      </c>
      <c r="G155" s="176" t="s">
        <v>297</v>
      </c>
      <c r="H155" s="177">
        <v>31.800000000000001</v>
      </c>
      <c r="I155" s="178"/>
      <c r="J155" s="179">
        <f>ROUND(I155*H155,0)</f>
        <v>0</v>
      </c>
      <c r="K155" s="175" t="s">
        <v>282</v>
      </c>
      <c r="L155" s="38"/>
      <c r="M155" s="180" t="s">
        <v>1</v>
      </c>
      <c r="N155" s="181" t="s">
        <v>42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91</v>
      </c>
      <c r="AT155" s="184" t="s">
        <v>278</v>
      </c>
      <c r="AU155" s="184" t="s">
        <v>85</v>
      </c>
      <c r="AY155" s="18" t="s">
        <v>276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</v>
      </c>
      <c r="BK155" s="185">
        <f>ROUND(I155*H155,0)</f>
        <v>0</v>
      </c>
      <c r="BL155" s="18" t="s">
        <v>91</v>
      </c>
      <c r="BM155" s="184" t="s">
        <v>298</v>
      </c>
    </row>
    <row r="156" s="13" customFormat="1">
      <c r="A156" s="13"/>
      <c r="B156" s="186"/>
      <c r="C156" s="13"/>
      <c r="D156" s="187" t="s">
        <v>284</v>
      </c>
      <c r="E156" s="188" t="s">
        <v>1</v>
      </c>
      <c r="F156" s="189" t="s">
        <v>299</v>
      </c>
      <c r="G156" s="13"/>
      <c r="H156" s="190">
        <v>18.600000000000001</v>
      </c>
      <c r="I156" s="191"/>
      <c r="J156" s="13"/>
      <c r="K156" s="13"/>
      <c r="L156" s="186"/>
      <c r="M156" s="192"/>
      <c r="N156" s="193"/>
      <c r="O156" s="193"/>
      <c r="P156" s="193"/>
      <c r="Q156" s="193"/>
      <c r="R156" s="193"/>
      <c r="S156" s="193"/>
      <c r="T156" s="19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8" t="s">
        <v>284</v>
      </c>
      <c r="AU156" s="188" t="s">
        <v>85</v>
      </c>
      <c r="AV156" s="13" t="s">
        <v>85</v>
      </c>
      <c r="AW156" s="13" t="s">
        <v>33</v>
      </c>
      <c r="AX156" s="13" t="s">
        <v>77</v>
      </c>
      <c r="AY156" s="188" t="s">
        <v>276</v>
      </c>
    </row>
    <row r="157" s="14" customFormat="1">
      <c r="A157" s="14"/>
      <c r="B157" s="195"/>
      <c r="C157" s="14"/>
      <c r="D157" s="187" t="s">
        <v>284</v>
      </c>
      <c r="E157" s="196" t="s">
        <v>157</v>
      </c>
      <c r="F157" s="197" t="s">
        <v>300</v>
      </c>
      <c r="G157" s="14"/>
      <c r="H157" s="198">
        <v>18.600000000000001</v>
      </c>
      <c r="I157" s="199"/>
      <c r="J157" s="14"/>
      <c r="K157" s="14"/>
      <c r="L157" s="195"/>
      <c r="M157" s="200"/>
      <c r="N157" s="201"/>
      <c r="O157" s="201"/>
      <c r="P157" s="201"/>
      <c r="Q157" s="201"/>
      <c r="R157" s="201"/>
      <c r="S157" s="201"/>
      <c r="T157" s="20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6" t="s">
        <v>284</v>
      </c>
      <c r="AU157" s="196" t="s">
        <v>85</v>
      </c>
      <c r="AV157" s="14" t="s">
        <v>88</v>
      </c>
      <c r="AW157" s="14" t="s">
        <v>33</v>
      </c>
      <c r="AX157" s="14" t="s">
        <v>77</v>
      </c>
      <c r="AY157" s="196" t="s">
        <v>276</v>
      </c>
    </row>
    <row r="158" s="13" customFormat="1">
      <c r="A158" s="13"/>
      <c r="B158" s="186"/>
      <c r="C158" s="13"/>
      <c r="D158" s="187" t="s">
        <v>284</v>
      </c>
      <c r="E158" s="188" t="s">
        <v>1</v>
      </c>
      <c r="F158" s="189" t="s">
        <v>301</v>
      </c>
      <c r="G158" s="13"/>
      <c r="H158" s="190">
        <v>13.199999999999999</v>
      </c>
      <c r="I158" s="191"/>
      <c r="J158" s="13"/>
      <c r="K158" s="13"/>
      <c r="L158" s="186"/>
      <c r="M158" s="192"/>
      <c r="N158" s="193"/>
      <c r="O158" s="193"/>
      <c r="P158" s="193"/>
      <c r="Q158" s="193"/>
      <c r="R158" s="193"/>
      <c r="S158" s="193"/>
      <c r="T158" s="19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8" t="s">
        <v>284</v>
      </c>
      <c r="AU158" s="188" t="s">
        <v>85</v>
      </c>
      <c r="AV158" s="13" t="s">
        <v>85</v>
      </c>
      <c r="AW158" s="13" t="s">
        <v>33</v>
      </c>
      <c r="AX158" s="13" t="s">
        <v>77</v>
      </c>
      <c r="AY158" s="188" t="s">
        <v>276</v>
      </c>
    </row>
    <row r="159" s="14" customFormat="1">
      <c r="A159" s="14"/>
      <c r="B159" s="195"/>
      <c r="C159" s="14"/>
      <c r="D159" s="187" t="s">
        <v>284</v>
      </c>
      <c r="E159" s="196" t="s">
        <v>181</v>
      </c>
      <c r="F159" s="197" t="s">
        <v>302</v>
      </c>
      <c r="G159" s="14"/>
      <c r="H159" s="198">
        <v>13.199999999999999</v>
      </c>
      <c r="I159" s="199"/>
      <c r="J159" s="14"/>
      <c r="K159" s="14"/>
      <c r="L159" s="195"/>
      <c r="M159" s="200"/>
      <c r="N159" s="201"/>
      <c r="O159" s="201"/>
      <c r="P159" s="201"/>
      <c r="Q159" s="201"/>
      <c r="R159" s="201"/>
      <c r="S159" s="201"/>
      <c r="T159" s="20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6" t="s">
        <v>284</v>
      </c>
      <c r="AU159" s="196" t="s">
        <v>85</v>
      </c>
      <c r="AV159" s="14" t="s">
        <v>88</v>
      </c>
      <c r="AW159" s="14" t="s">
        <v>33</v>
      </c>
      <c r="AX159" s="14" t="s">
        <v>77</v>
      </c>
      <c r="AY159" s="196" t="s">
        <v>276</v>
      </c>
    </row>
    <row r="160" s="15" customFormat="1">
      <c r="A160" s="15"/>
      <c r="B160" s="203"/>
      <c r="C160" s="15"/>
      <c r="D160" s="187" t="s">
        <v>284</v>
      </c>
      <c r="E160" s="204" t="s">
        <v>1</v>
      </c>
      <c r="F160" s="205" t="s">
        <v>303</v>
      </c>
      <c r="G160" s="15"/>
      <c r="H160" s="206">
        <v>31.800000000000001</v>
      </c>
      <c r="I160" s="207"/>
      <c r="J160" s="15"/>
      <c r="K160" s="15"/>
      <c r="L160" s="203"/>
      <c r="M160" s="208"/>
      <c r="N160" s="209"/>
      <c r="O160" s="209"/>
      <c r="P160" s="209"/>
      <c r="Q160" s="209"/>
      <c r="R160" s="209"/>
      <c r="S160" s="209"/>
      <c r="T160" s="21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04" t="s">
        <v>284</v>
      </c>
      <c r="AU160" s="204" t="s">
        <v>85</v>
      </c>
      <c r="AV160" s="15" t="s">
        <v>91</v>
      </c>
      <c r="AW160" s="15" t="s">
        <v>33</v>
      </c>
      <c r="AX160" s="15" t="s">
        <v>8</v>
      </c>
      <c r="AY160" s="204" t="s">
        <v>276</v>
      </c>
    </row>
    <row r="161" s="2" customFormat="1" ht="24.15" customHeight="1">
      <c r="A161" s="37"/>
      <c r="B161" s="172"/>
      <c r="C161" s="173" t="s">
        <v>91</v>
      </c>
      <c r="D161" s="173" t="s">
        <v>278</v>
      </c>
      <c r="E161" s="174" t="s">
        <v>304</v>
      </c>
      <c r="F161" s="175" t="s">
        <v>305</v>
      </c>
      <c r="G161" s="176" t="s">
        <v>297</v>
      </c>
      <c r="H161" s="177">
        <v>31.800000000000001</v>
      </c>
      <c r="I161" s="178"/>
      <c r="J161" s="179">
        <f>ROUND(I161*H161,0)</f>
        <v>0</v>
      </c>
      <c r="K161" s="175" t="s">
        <v>282</v>
      </c>
      <c r="L161" s="38"/>
      <c r="M161" s="180" t="s">
        <v>1</v>
      </c>
      <c r="N161" s="181" t="s">
        <v>42</v>
      </c>
      <c r="O161" s="76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91</v>
      </c>
      <c r="AT161" s="184" t="s">
        <v>278</v>
      </c>
      <c r="AU161" s="184" t="s">
        <v>85</v>
      </c>
      <c r="AY161" s="18" t="s">
        <v>276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</v>
      </c>
      <c r="BK161" s="185">
        <f>ROUND(I161*H161,0)</f>
        <v>0</v>
      </c>
      <c r="BL161" s="18" t="s">
        <v>91</v>
      </c>
      <c r="BM161" s="184" t="s">
        <v>306</v>
      </c>
    </row>
    <row r="162" s="13" customFormat="1">
      <c r="A162" s="13"/>
      <c r="B162" s="186"/>
      <c r="C162" s="13"/>
      <c r="D162" s="187" t="s">
        <v>284</v>
      </c>
      <c r="E162" s="188" t="s">
        <v>1</v>
      </c>
      <c r="F162" s="189" t="s">
        <v>157</v>
      </c>
      <c r="G162" s="13"/>
      <c r="H162" s="190">
        <v>18.600000000000001</v>
      </c>
      <c r="I162" s="191"/>
      <c r="J162" s="13"/>
      <c r="K162" s="13"/>
      <c r="L162" s="186"/>
      <c r="M162" s="192"/>
      <c r="N162" s="193"/>
      <c r="O162" s="193"/>
      <c r="P162" s="193"/>
      <c r="Q162" s="193"/>
      <c r="R162" s="193"/>
      <c r="S162" s="193"/>
      <c r="T162" s="19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8" t="s">
        <v>284</v>
      </c>
      <c r="AU162" s="188" t="s">
        <v>85</v>
      </c>
      <c r="AV162" s="13" t="s">
        <v>85</v>
      </c>
      <c r="AW162" s="13" t="s">
        <v>33</v>
      </c>
      <c r="AX162" s="13" t="s">
        <v>77</v>
      </c>
      <c r="AY162" s="188" t="s">
        <v>276</v>
      </c>
    </row>
    <row r="163" s="13" customFormat="1">
      <c r="A163" s="13"/>
      <c r="B163" s="186"/>
      <c r="C163" s="13"/>
      <c r="D163" s="187" t="s">
        <v>284</v>
      </c>
      <c r="E163" s="188" t="s">
        <v>1</v>
      </c>
      <c r="F163" s="189" t="s">
        <v>181</v>
      </c>
      <c r="G163" s="13"/>
      <c r="H163" s="190">
        <v>13.199999999999999</v>
      </c>
      <c r="I163" s="191"/>
      <c r="J163" s="13"/>
      <c r="K163" s="13"/>
      <c r="L163" s="186"/>
      <c r="M163" s="192"/>
      <c r="N163" s="193"/>
      <c r="O163" s="193"/>
      <c r="P163" s="193"/>
      <c r="Q163" s="193"/>
      <c r="R163" s="193"/>
      <c r="S163" s="193"/>
      <c r="T163" s="19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8" t="s">
        <v>284</v>
      </c>
      <c r="AU163" s="188" t="s">
        <v>85</v>
      </c>
      <c r="AV163" s="13" t="s">
        <v>85</v>
      </c>
      <c r="AW163" s="13" t="s">
        <v>33</v>
      </c>
      <c r="AX163" s="13" t="s">
        <v>77</v>
      </c>
      <c r="AY163" s="188" t="s">
        <v>276</v>
      </c>
    </row>
    <row r="164" s="14" customFormat="1">
      <c r="A164" s="14"/>
      <c r="B164" s="195"/>
      <c r="C164" s="14"/>
      <c r="D164" s="187" t="s">
        <v>284</v>
      </c>
      <c r="E164" s="196" t="s">
        <v>1</v>
      </c>
      <c r="F164" s="197" t="s">
        <v>288</v>
      </c>
      <c r="G164" s="14"/>
      <c r="H164" s="198">
        <v>31.800000000000001</v>
      </c>
      <c r="I164" s="199"/>
      <c r="J164" s="14"/>
      <c r="K164" s="14"/>
      <c r="L164" s="195"/>
      <c r="M164" s="200"/>
      <c r="N164" s="201"/>
      <c r="O164" s="201"/>
      <c r="P164" s="201"/>
      <c r="Q164" s="201"/>
      <c r="R164" s="201"/>
      <c r="S164" s="201"/>
      <c r="T164" s="20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6" t="s">
        <v>284</v>
      </c>
      <c r="AU164" s="196" t="s">
        <v>85</v>
      </c>
      <c r="AV164" s="14" t="s">
        <v>88</v>
      </c>
      <c r="AW164" s="14" t="s">
        <v>33</v>
      </c>
      <c r="AX164" s="14" t="s">
        <v>8</v>
      </c>
      <c r="AY164" s="196" t="s">
        <v>276</v>
      </c>
    </row>
    <row r="165" s="2" customFormat="1" ht="24.15" customHeight="1">
      <c r="A165" s="37"/>
      <c r="B165" s="172"/>
      <c r="C165" s="173" t="s">
        <v>94</v>
      </c>
      <c r="D165" s="173" t="s">
        <v>278</v>
      </c>
      <c r="E165" s="174" t="s">
        <v>307</v>
      </c>
      <c r="F165" s="175" t="s">
        <v>308</v>
      </c>
      <c r="G165" s="176" t="s">
        <v>297</v>
      </c>
      <c r="H165" s="177">
        <v>5.5</v>
      </c>
      <c r="I165" s="178"/>
      <c r="J165" s="179">
        <f>ROUND(I165*H165,0)</f>
        <v>0</v>
      </c>
      <c r="K165" s="175" t="s">
        <v>282</v>
      </c>
      <c r="L165" s="38"/>
      <c r="M165" s="180" t="s">
        <v>1</v>
      </c>
      <c r="N165" s="181" t="s">
        <v>42</v>
      </c>
      <c r="O165" s="76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91</v>
      </c>
      <c r="AT165" s="184" t="s">
        <v>278</v>
      </c>
      <c r="AU165" s="184" t="s">
        <v>85</v>
      </c>
      <c r="AY165" s="18" t="s">
        <v>276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</v>
      </c>
      <c r="BK165" s="185">
        <f>ROUND(I165*H165,0)</f>
        <v>0</v>
      </c>
      <c r="BL165" s="18" t="s">
        <v>91</v>
      </c>
      <c r="BM165" s="184" t="s">
        <v>309</v>
      </c>
    </row>
    <row r="166" s="13" customFormat="1">
      <c r="A166" s="13"/>
      <c r="B166" s="186"/>
      <c r="C166" s="13"/>
      <c r="D166" s="187" t="s">
        <v>284</v>
      </c>
      <c r="E166" s="188" t="s">
        <v>1</v>
      </c>
      <c r="F166" s="189" t="s">
        <v>310</v>
      </c>
      <c r="G166" s="13"/>
      <c r="H166" s="190">
        <v>5.5</v>
      </c>
      <c r="I166" s="191"/>
      <c r="J166" s="13"/>
      <c r="K166" s="13"/>
      <c r="L166" s="186"/>
      <c r="M166" s="192"/>
      <c r="N166" s="193"/>
      <c r="O166" s="193"/>
      <c r="P166" s="193"/>
      <c r="Q166" s="193"/>
      <c r="R166" s="193"/>
      <c r="S166" s="193"/>
      <c r="T166" s="19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8" t="s">
        <v>284</v>
      </c>
      <c r="AU166" s="188" t="s">
        <v>85</v>
      </c>
      <c r="AV166" s="13" t="s">
        <v>85</v>
      </c>
      <c r="AW166" s="13" t="s">
        <v>33</v>
      </c>
      <c r="AX166" s="13" t="s">
        <v>77</v>
      </c>
      <c r="AY166" s="188" t="s">
        <v>276</v>
      </c>
    </row>
    <row r="167" s="14" customFormat="1">
      <c r="A167" s="14"/>
      <c r="B167" s="195"/>
      <c r="C167" s="14"/>
      <c r="D167" s="187" t="s">
        <v>284</v>
      </c>
      <c r="E167" s="196" t="s">
        <v>187</v>
      </c>
      <c r="F167" s="197" t="s">
        <v>302</v>
      </c>
      <c r="G167" s="14"/>
      <c r="H167" s="198">
        <v>5.5</v>
      </c>
      <c r="I167" s="199"/>
      <c r="J167" s="14"/>
      <c r="K167" s="14"/>
      <c r="L167" s="195"/>
      <c r="M167" s="200"/>
      <c r="N167" s="201"/>
      <c r="O167" s="201"/>
      <c r="P167" s="201"/>
      <c r="Q167" s="201"/>
      <c r="R167" s="201"/>
      <c r="S167" s="201"/>
      <c r="T167" s="20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6" t="s">
        <v>284</v>
      </c>
      <c r="AU167" s="196" t="s">
        <v>85</v>
      </c>
      <c r="AV167" s="14" t="s">
        <v>88</v>
      </c>
      <c r="AW167" s="14" t="s">
        <v>33</v>
      </c>
      <c r="AX167" s="14" t="s">
        <v>8</v>
      </c>
      <c r="AY167" s="196" t="s">
        <v>276</v>
      </c>
    </row>
    <row r="168" s="2" customFormat="1" ht="16.5" customHeight="1">
      <c r="A168" s="37"/>
      <c r="B168" s="172"/>
      <c r="C168" s="211" t="s">
        <v>213</v>
      </c>
      <c r="D168" s="211" t="s">
        <v>311</v>
      </c>
      <c r="E168" s="212" t="s">
        <v>312</v>
      </c>
      <c r="F168" s="213" t="s">
        <v>313</v>
      </c>
      <c r="G168" s="214" t="s">
        <v>314</v>
      </c>
      <c r="H168" s="215">
        <v>11</v>
      </c>
      <c r="I168" s="216"/>
      <c r="J168" s="217">
        <f>ROUND(I168*H168,0)</f>
        <v>0</v>
      </c>
      <c r="K168" s="213" t="s">
        <v>282</v>
      </c>
      <c r="L168" s="218"/>
      <c r="M168" s="219" t="s">
        <v>1</v>
      </c>
      <c r="N168" s="220" t="s">
        <v>42</v>
      </c>
      <c r="O168" s="76"/>
      <c r="P168" s="182">
        <f>O168*H168</f>
        <v>0</v>
      </c>
      <c r="Q168" s="182">
        <v>1</v>
      </c>
      <c r="R168" s="182">
        <f>Q168*H168</f>
        <v>11</v>
      </c>
      <c r="S168" s="182">
        <v>0</v>
      </c>
      <c r="T168" s="18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4" t="s">
        <v>315</v>
      </c>
      <c r="AT168" s="184" t="s">
        <v>311</v>
      </c>
      <c r="AU168" s="184" t="s">
        <v>85</v>
      </c>
      <c r="AY168" s="18" t="s">
        <v>276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</v>
      </c>
      <c r="BK168" s="185">
        <f>ROUND(I168*H168,0)</f>
        <v>0</v>
      </c>
      <c r="BL168" s="18" t="s">
        <v>91</v>
      </c>
      <c r="BM168" s="184" t="s">
        <v>316</v>
      </c>
    </row>
    <row r="169" s="13" customFormat="1">
      <c r="A169" s="13"/>
      <c r="B169" s="186"/>
      <c r="C169" s="13"/>
      <c r="D169" s="187" t="s">
        <v>284</v>
      </c>
      <c r="E169" s="188" t="s">
        <v>1</v>
      </c>
      <c r="F169" s="189" t="s">
        <v>317</v>
      </c>
      <c r="G169" s="13"/>
      <c r="H169" s="190">
        <v>11</v>
      </c>
      <c r="I169" s="191"/>
      <c r="J169" s="13"/>
      <c r="K169" s="13"/>
      <c r="L169" s="186"/>
      <c r="M169" s="192"/>
      <c r="N169" s="193"/>
      <c r="O169" s="193"/>
      <c r="P169" s="193"/>
      <c r="Q169" s="193"/>
      <c r="R169" s="193"/>
      <c r="S169" s="193"/>
      <c r="T169" s="19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8" t="s">
        <v>284</v>
      </c>
      <c r="AU169" s="188" t="s">
        <v>85</v>
      </c>
      <c r="AV169" s="13" t="s">
        <v>85</v>
      </c>
      <c r="AW169" s="13" t="s">
        <v>33</v>
      </c>
      <c r="AX169" s="13" t="s">
        <v>8</v>
      </c>
      <c r="AY169" s="188" t="s">
        <v>276</v>
      </c>
    </row>
    <row r="170" s="12" customFormat="1" ht="22.8" customHeight="1">
      <c r="A170" s="12"/>
      <c r="B170" s="159"/>
      <c r="C170" s="12"/>
      <c r="D170" s="160" t="s">
        <v>76</v>
      </c>
      <c r="E170" s="170" t="s">
        <v>85</v>
      </c>
      <c r="F170" s="170" t="s">
        <v>318</v>
      </c>
      <c r="G170" s="12"/>
      <c r="H170" s="12"/>
      <c r="I170" s="162"/>
      <c r="J170" s="171">
        <f>BK170</f>
        <v>0</v>
      </c>
      <c r="K170" s="12"/>
      <c r="L170" s="159"/>
      <c r="M170" s="164"/>
      <c r="N170" s="165"/>
      <c r="O170" s="165"/>
      <c r="P170" s="166">
        <f>SUM(P171:P176)</f>
        <v>0</v>
      </c>
      <c r="Q170" s="165"/>
      <c r="R170" s="166">
        <f>SUM(R171:R176)</f>
        <v>12.739073039999999</v>
      </c>
      <c r="S170" s="165"/>
      <c r="T170" s="167">
        <f>SUM(T171:T176)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60" t="s">
        <v>8</v>
      </c>
      <c r="AT170" s="168" t="s">
        <v>76</v>
      </c>
      <c r="AU170" s="168" t="s">
        <v>8</v>
      </c>
      <c r="AY170" s="160" t="s">
        <v>276</v>
      </c>
      <c r="BK170" s="169">
        <f>SUM(BK171:BK176)</f>
        <v>0</v>
      </c>
    </row>
    <row r="171" s="2" customFormat="1" ht="33" customHeight="1">
      <c r="A171" s="37"/>
      <c r="B171" s="172"/>
      <c r="C171" s="173" t="s">
        <v>319</v>
      </c>
      <c r="D171" s="173" t="s">
        <v>278</v>
      </c>
      <c r="E171" s="174" t="s">
        <v>320</v>
      </c>
      <c r="F171" s="175" t="s">
        <v>321</v>
      </c>
      <c r="G171" s="176" t="s">
        <v>281</v>
      </c>
      <c r="H171" s="177">
        <v>99.200000000000003</v>
      </c>
      <c r="I171" s="178"/>
      <c r="J171" s="179">
        <f>ROUND(I171*H171,0)</f>
        <v>0</v>
      </c>
      <c r="K171" s="175" t="s">
        <v>282</v>
      </c>
      <c r="L171" s="38"/>
      <c r="M171" s="180" t="s">
        <v>1</v>
      </c>
      <c r="N171" s="181" t="s">
        <v>42</v>
      </c>
      <c r="O171" s="76"/>
      <c r="P171" s="182">
        <f>O171*H171</f>
        <v>0</v>
      </c>
      <c r="Q171" s="182">
        <v>0.00030945000000000001</v>
      </c>
      <c r="R171" s="182">
        <f>Q171*H171</f>
        <v>0.030697440000000003</v>
      </c>
      <c r="S171" s="182">
        <v>0</v>
      </c>
      <c r="T171" s="18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4" t="s">
        <v>91</v>
      </c>
      <c r="AT171" s="184" t="s">
        <v>278</v>
      </c>
      <c r="AU171" s="184" t="s">
        <v>85</v>
      </c>
      <c r="AY171" s="18" t="s">
        <v>276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8" t="s">
        <v>8</v>
      </c>
      <c r="BK171" s="185">
        <f>ROUND(I171*H171,0)</f>
        <v>0</v>
      </c>
      <c r="BL171" s="18" t="s">
        <v>91</v>
      </c>
      <c r="BM171" s="184" t="s">
        <v>322</v>
      </c>
    </row>
    <row r="172" s="13" customFormat="1">
      <c r="A172" s="13"/>
      <c r="B172" s="186"/>
      <c r="C172" s="13"/>
      <c r="D172" s="187" t="s">
        <v>284</v>
      </c>
      <c r="E172" s="188" t="s">
        <v>1</v>
      </c>
      <c r="F172" s="189" t="s">
        <v>323</v>
      </c>
      <c r="G172" s="13"/>
      <c r="H172" s="190">
        <v>99.200000000000003</v>
      </c>
      <c r="I172" s="191"/>
      <c r="J172" s="13"/>
      <c r="K172" s="13"/>
      <c r="L172" s="186"/>
      <c r="M172" s="192"/>
      <c r="N172" s="193"/>
      <c r="O172" s="193"/>
      <c r="P172" s="193"/>
      <c r="Q172" s="193"/>
      <c r="R172" s="193"/>
      <c r="S172" s="193"/>
      <c r="T172" s="19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8" t="s">
        <v>284</v>
      </c>
      <c r="AU172" s="188" t="s">
        <v>85</v>
      </c>
      <c r="AV172" s="13" t="s">
        <v>85</v>
      </c>
      <c r="AW172" s="13" t="s">
        <v>33</v>
      </c>
      <c r="AX172" s="13" t="s">
        <v>8</v>
      </c>
      <c r="AY172" s="188" t="s">
        <v>276</v>
      </c>
    </row>
    <row r="173" s="2" customFormat="1" ht="24.15" customHeight="1">
      <c r="A173" s="37"/>
      <c r="B173" s="172"/>
      <c r="C173" s="211" t="s">
        <v>315</v>
      </c>
      <c r="D173" s="211" t="s">
        <v>311</v>
      </c>
      <c r="E173" s="212" t="s">
        <v>324</v>
      </c>
      <c r="F173" s="213" t="s">
        <v>325</v>
      </c>
      <c r="G173" s="214" t="s">
        <v>281</v>
      </c>
      <c r="H173" s="215">
        <v>119.04000000000001</v>
      </c>
      <c r="I173" s="216"/>
      <c r="J173" s="217">
        <f>ROUND(I173*H173,0)</f>
        <v>0</v>
      </c>
      <c r="K173" s="213" t="s">
        <v>282</v>
      </c>
      <c r="L173" s="218"/>
      <c r="M173" s="219" t="s">
        <v>1</v>
      </c>
      <c r="N173" s="220" t="s">
        <v>42</v>
      </c>
      <c r="O173" s="76"/>
      <c r="P173" s="182">
        <f>O173*H173</f>
        <v>0</v>
      </c>
      <c r="Q173" s="182">
        <v>0.00029999999999999997</v>
      </c>
      <c r="R173" s="182">
        <f>Q173*H173</f>
        <v>0.035712000000000001</v>
      </c>
      <c r="S173" s="182">
        <v>0</v>
      </c>
      <c r="T173" s="18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4" t="s">
        <v>315</v>
      </c>
      <c r="AT173" s="184" t="s">
        <v>311</v>
      </c>
      <c r="AU173" s="184" t="s">
        <v>85</v>
      </c>
      <c r="AY173" s="18" t="s">
        <v>276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8" t="s">
        <v>8</v>
      </c>
      <c r="BK173" s="185">
        <f>ROUND(I173*H173,0)</f>
        <v>0</v>
      </c>
      <c r="BL173" s="18" t="s">
        <v>91</v>
      </c>
      <c r="BM173" s="184" t="s">
        <v>326</v>
      </c>
    </row>
    <row r="174" s="13" customFormat="1">
      <c r="A174" s="13"/>
      <c r="B174" s="186"/>
      <c r="C174" s="13"/>
      <c r="D174" s="187" t="s">
        <v>284</v>
      </c>
      <c r="E174" s="188" t="s">
        <v>1</v>
      </c>
      <c r="F174" s="189" t="s">
        <v>327</v>
      </c>
      <c r="G174" s="13"/>
      <c r="H174" s="190">
        <v>119.04000000000001</v>
      </c>
      <c r="I174" s="191"/>
      <c r="J174" s="13"/>
      <c r="K174" s="13"/>
      <c r="L174" s="186"/>
      <c r="M174" s="192"/>
      <c r="N174" s="193"/>
      <c r="O174" s="193"/>
      <c r="P174" s="193"/>
      <c r="Q174" s="193"/>
      <c r="R174" s="193"/>
      <c r="S174" s="193"/>
      <c r="T174" s="19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8" t="s">
        <v>284</v>
      </c>
      <c r="AU174" s="188" t="s">
        <v>85</v>
      </c>
      <c r="AV174" s="13" t="s">
        <v>85</v>
      </c>
      <c r="AW174" s="13" t="s">
        <v>33</v>
      </c>
      <c r="AX174" s="13" t="s">
        <v>8</v>
      </c>
      <c r="AY174" s="188" t="s">
        <v>276</v>
      </c>
    </row>
    <row r="175" s="2" customFormat="1" ht="44.25" customHeight="1">
      <c r="A175" s="37"/>
      <c r="B175" s="172"/>
      <c r="C175" s="173" t="s">
        <v>328</v>
      </c>
      <c r="D175" s="173" t="s">
        <v>278</v>
      </c>
      <c r="E175" s="174" t="s">
        <v>329</v>
      </c>
      <c r="F175" s="175" t="s">
        <v>330</v>
      </c>
      <c r="G175" s="176" t="s">
        <v>291</v>
      </c>
      <c r="H175" s="177">
        <v>62</v>
      </c>
      <c r="I175" s="178"/>
      <c r="J175" s="179">
        <f>ROUND(I175*H175,0)</f>
        <v>0</v>
      </c>
      <c r="K175" s="175" t="s">
        <v>282</v>
      </c>
      <c r="L175" s="38"/>
      <c r="M175" s="180" t="s">
        <v>1</v>
      </c>
      <c r="N175" s="181" t="s">
        <v>42</v>
      </c>
      <c r="O175" s="76"/>
      <c r="P175" s="182">
        <f>O175*H175</f>
        <v>0</v>
      </c>
      <c r="Q175" s="182">
        <v>0.20439779999999999</v>
      </c>
      <c r="R175" s="182">
        <f>Q175*H175</f>
        <v>12.6726636</v>
      </c>
      <c r="S175" s="182">
        <v>0</v>
      </c>
      <c r="T175" s="18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4" t="s">
        <v>91</v>
      </c>
      <c r="AT175" s="184" t="s">
        <v>278</v>
      </c>
      <c r="AU175" s="184" t="s">
        <v>85</v>
      </c>
      <c r="AY175" s="18" t="s">
        <v>276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8" t="s">
        <v>8</v>
      </c>
      <c r="BK175" s="185">
        <f>ROUND(I175*H175,0)</f>
        <v>0</v>
      </c>
      <c r="BL175" s="18" t="s">
        <v>91</v>
      </c>
      <c r="BM175" s="184" t="s">
        <v>331</v>
      </c>
    </row>
    <row r="176" s="13" customFormat="1">
      <c r="A176" s="13"/>
      <c r="B176" s="186"/>
      <c r="C176" s="13"/>
      <c r="D176" s="187" t="s">
        <v>284</v>
      </c>
      <c r="E176" s="188" t="s">
        <v>1</v>
      </c>
      <c r="F176" s="189" t="s">
        <v>332</v>
      </c>
      <c r="G176" s="13"/>
      <c r="H176" s="190">
        <v>62</v>
      </c>
      <c r="I176" s="191"/>
      <c r="J176" s="13"/>
      <c r="K176" s="13"/>
      <c r="L176" s="186"/>
      <c r="M176" s="192"/>
      <c r="N176" s="193"/>
      <c r="O176" s="193"/>
      <c r="P176" s="193"/>
      <c r="Q176" s="193"/>
      <c r="R176" s="193"/>
      <c r="S176" s="193"/>
      <c r="T176" s="19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8" t="s">
        <v>284</v>
      </c>
      <c r="AU176" s="188" t="s">
        <v>85</v>
      </c>
      <c r="AV176" s="13" t="s">
        <v>85</v>
      </c>
      <c r="AW176" s="13" t="s">
        <v>33</v>
      </c>
      <c r="AX176" s="13" t="s">
        <v>8</v>
      </c>
      <c r="AY176" s="188" t="s">
        <v>276</v>
      </c>
    </row>
    <row r="177" s="12" customFormat="1" ht="22.8" customHeight="1">
      <c r="A177" s="12"/>
      <c r="B177" s="159"/>
      <c r="C177" s="12"/>
      <c r="D177" s="160" t="s">
        <v>76</v>
      </c>
      <c r="E177" s="170" t="s">
        <v>88</v>
      </c>
      <c r="F177" s="170" t="s">
        <v>333</v>
      </c>
      <c r="G177" s="12"/>
      <c r="H177" s="12"/>
      <c r="I177" s="162"/>
      <c r="J177" s="171">
        <f>BK177</f>
        <v>0</v>
      </c>
      <c r="K177" s="12"/>
      <c r="L177" s="159"/>
      <c r="M177" s="164"/>
      <c r="N177" s="165"/>
      <c r="O177" s="165"/>
      <c r="P177" s="166">
        <f>SUM(P178:P199)</f>
        <v>0</v>
      </c>
      <c r="Q177" s="165"/>
      <c r="R177" s="166">
        <f>SUM(R178:R199)</f>
        <v>29.382450864000003</v>
      </c>
      <c r="S177" s="165"/>
      <c r="T177" s="167">
        <f>SUM(T178:T199)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60" t="s">
        <v>8</v>
      </c>
      <c r="AT177" s="168" t="s">
        <v>76</v>
      </c>
      <c r="AU177" s="168" t="s">
        <v>8</v>
      </c>
      <c r="AY177" s="160" t="s">
        <v>276</v>
      </c>
      <c r="BK177" s="169">
        <f>SUM(BK178:BK199)</f>
        <v>0</v>
      </c>
    </row>
    <row r="178" s="2" customFormat="1" ht="37.8" customHeight="1">
      <c r="A178" s="37"/>
      <c r="B178" s="172"/>
      <c r="C178" s="173" t="s">
        <v>334</v>
      </c>
      <c r="D178" s="173" t="s">
        <v>278</v>
      </c>
      <c r="E178" s="174" t="s">
        <v>335</v>
      </c>
      <c r="F178" s="175" t="s">
        <v>336</v>
      </c>
      <c r="G178" s="176" t="s">
        <v>281</v>
      </c>
      <c r="H178" s="177">
        <v>1.8060000000000001</v>
      </c>
      <c r="I178" s="178"/>
      <c r="J178" s="179">
        <f>ROUND(I178*H178,0)</f>
        <v>0</v>
      </c>
      <c r="K178" s="175" t="s">
        <v>282</v>
      </c>
      <c r="L178" s="38"/>
      <c r="M178" s="180" t="s">
        <v>1</v>
      </c>
      <c r="N178" s="181" t="s">
        <v>42</v>
      </c>
      <c r="O178" s="76"/>
      <c r="P178" s="182">
        <f>O178*H178</f>
        <v>0</v>
      </c>
      <c r="Q178" s="182">
        <v>0.186699</v>
      </c>
      <c r="R178" s="182">
        <f>Q178*H178</f>
        <v>0.33717839399999999</v>
      </c>
      <c r="S178" s="182">
        <v>0</v>
      </c>
      <c r="T178" s="18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4" t="s">
        <v>91</v>
      </c>
      <c r="AT178" s="184" t="s">
        <v>278</v>
      </c>
      <c r="AU178" s="184" t="s">
        <v>85</v>
      </c>
      <c r="AY178" s="18" t="s">
        <v>276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</v>
      </c>
      <c r="BK178" s="185">
        <f>ROUND(I178*H178,0)</f>
        <v>0</v>
      </c>
      <c r="BL178" s="18" t="s">
        <v>91</v>
      </c>
      <c r="BM178" s="184" t="s">
        <v>337</v>
      </c>
    </row>
    <row r="179" s="13" customFormat="1">
      <c r="A179" s="13"/>
      <c r="B179" s="186"/>
      <c r="C179" s="13"/>
      <c r="D179" s="187" t="s">
        <v>284</v>
      </c>
      <c r="E179" s="188" t="s">
        <v>1</v>
      </c>
      <c r="F179" s="189" t="s">
        <v>338</v>
      </c>
      <c r="G179" s="13"/>
      <c r="H179" s="190">
        <v>1.8060000000000001</v>
      </c>
      <c r="I179" s="191"/>
      <c r="J179" s="13"/>
      <c r="K179" s="13"/>
      <c r="L179" s="186"/>
      <c r="M179" s="192"/>
      <c r="N179" s="193"/>
      <c r="O179" s="193"/>
      <c r="P179" s="193"/>
      <c r="Q179" s="193"/>
      <c r="R179" s="193"/>
      <c r="S179" s="193"/>
      <c r="T179" s="19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8" t="s">
        <v>284</v>
      </c>
      <c r="AU179" s="188" t="s">
        <v>85</v>
      </c>
      <c r="AV179" s="13" t="s">
        <v>85</v>
      </c>
      <c r="AW179" s="13" t="s">
        <v>33</v>
      </c>
      <c r="AX179" s="13" t="s">
        <v>77</v>
      </c>
      <c r="AY179" s="188" t="s">
        <v>276</v>
      </c>
    </row>
    <row r="180" s="14" customFormat="1">
      <c r="A180" s="14"/>
      <c r="B180" s="195"/>
      <c r="C180" s="14"/>
      <c r="D180" s="187" t="s">
        <v>284</v>
      </c>
      <c r="E180" s="196" t="s">
        <v>1</v>
      </c>
      <c r="F180" s="197" t="s">
        <v>288</v>
      </c>
      <c r="G180" s="14"/>
      <c r="H180" s="198">
        <v>1.8060000000000001</v>
      </c>
      <c r="I180" s="199"/>
      <c r="J180" s="14"/>
      <c r="K180" s="14"/>
      <c r="L180" s="195"/>
      <c r="M180" s="200"/>
      <c r="N180" s="201"/>
      <c r="O180" s="201"/>
      <c r="P180" s="201"/>
      <c r="Q180" s="201"/>
      <c r="R180" s="201"/>
      <c r="S180" s="201"/>
      <c r="T180" s="20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6" t="s">
        <v>284</v>
      </c>
      <c r="AU180" s="196" t="s">
        <v>85</v>
      </c>
      <c r="AV180" s="14" t="s">
        <v>88</v>
      </c>
      <c r="AW180" s="14" t="s">
        <v>33</v>
      </c>
      <c r="AX180" s="14" t="s">
        <v>8</v>
      </c>
      <c r="AY180" s="196" t="s">
        <v>276</v>
      </c>
    </row>
    <row r="181" s="2" customFormat="1" ht="24.15" customHeight="1">
      <c r="A181" s="37"/>
      <c r="B181" s="172"/>
      <c r="C181" s="173" t="s">
        <v>339</v>
      </c>
      <c r="D181" s="173" t="s">
        <v>278</v>
      </c>
      <c r="E181" s="174" t="s">
        <v>340</v>
      </c>
      <c r="F181" s="175" t="s">
        <v>341</v>
      </c>
      <c r="G181" s="176" t="s">
        <v>342</v>
      </c>
      <c r="H181" s="177">
        <v>4</v>
      </c>
      <c r="I181" s="178"/>
      <c r="J181" s="179">
        <f>ROUND(I181*H181,0)</f>
        <v>0</v>
      </c>
      <c r="K181" s="175" t="s">
        <v>282</v>
      </c>
      <c r="L181" s="38"/>
      <c r="M181" s="180" t="s">
        <v>1</v>
      </c>
      <c r="N181" s="181" t="s">
        <v>42</v>
      </c>
      <c r="O181" s="76"/>
      <c r="P181" s="182">
        <f>O181*H181</f>
        <v>0</v>
      </c>
      <c r="Q181" s="182">
        <v>0.02588</v>
      </c>
      <c r="R181" s="182">
        <f>Q181*H181</f>
        <v>0.10352</v>
      </c>
      <c r="S181" s="182">
        <v>0</v>
      </c>
      <c r="T181" s="18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4" t="s">
        <v>91</v>
      </c>
      <c r="AT181" s="184" t="s">
        <v>278</v>
      </c>
      <c r="AU181" s="184" t="s">
        <v>85</v>
      </c>
      <c r="AY181" s="18" t="s">
        <v>276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8" t="s">
        <v>8</v>
      </c>
      <c r="BK181" s="185">
        <f>ROUND(I181*H181,0)</f>
        <v>0</v>
      </c>
      <c r="BL181" s="18" t="s">
        <v>91</v>
      </c>
      <c r="BM181" s="184" t="s">
        <v>343</v>
      </c>
    </row>
    <row r="182" s="13" customFormat="1">
      <c r="A182" s="13"/>
      <c r="B182" s="186"/>
      <c r="C182" s="13"/>
      <c r="D182" s="187" t="s">
        <v>284</v>
      </c>
      <c r="E182" s="188" t="s">
        <v>1</v>
      </c>
      <c r="F182" s="189" t="s">
        <v>91</v>
      </c>
      <c r="G182" s="13"/>
      <c r="H182" s="190">
        <v>4</v>
      </c>
      <c r="I182" s="191"/>
      <c r="J182" s="13"/>
      <c r="K182" s="13"/>
      <c r="L182" s="186"/>
      <c r="M182" s="192"/>
      <c r="N182" s="193"/>
      <c r="O182" s="193"/>
      <c r="P182" s="193"/>
      <c r="Q182" s="193"/>
      <c r="R182" s="193"/>
      <c r="S182" s="193"/>
      <c r="T182" s="19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8" t="s">
        <v>284</v>
      </c>
      <c r="AU182" s="188" t="s">
        <v>85</v>
      </c>
      <c r="AV182" s="13" t="s">
        <v>85</v>
      </c>
      <c r="AW182" s="13" t="s">
        <v>33</v>
      </c>
      <c r="AX182" s="13" t="s">
        <v>8</v>
      </c>
      <c r="AY182" s="188" t="s">
        <v>276</v>
      </c>
    </row>
    <row r="183" s="2" customFormat="1" ht="24.15" customHeight="1">
      <c r="A183" s="37"/>
      <c r="B183" s="172"/>
      <c r="C183" s="211" t="s">
        <v>9</v>
      </c>
      <c r="D183" s="211" t="s">
        <v>311</v>
      </c>
      <c r="E183" s="212" t="s">
        <v>344</v>
      </c>
      <c r="F183" s="213" t="s">
        <v>345</v>
      </c>
      <c r="G183" s="214" t="s">
        <v>342</v>
      </c>
      <c r="H183" s="215">
        <v>4</v>
      </c>
      <c r="I183" s="216"/>
      <c r="J183" s="217">
        <f>ROUND(I183*H183,0)</f>
        <v>0</v>
      </c>
      <c r="K183" s="213" t="s">
        <v>282</v>
      </c>
      <c r="L183" s="218"/>
      <c r="M183" s="219" t="s">
        <v>1</v>
      </c>
      <c r="N183" s="220" t="s">
        <v>42</v>
      </c>
      <c r="O183" s="76"/>
      <c r="P183" s="182">
        <f>O183*H183</f>
        <v>0</v>
      </c>
      <c r="Q183" s="182">
        <v>0.073999999999999996</v>
      </c>
      <c r="R183" s="182">
        <f>Q183*H183</f>
        <v>0.29599999999999999</v>
      </c>
      <c r="S183" s="182">
        <v>0</v>
      </c>
      <c r="T183" s="18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4" t="s">
        <v>315</v>
      </c>
      <c r="AT183" s="184" t="s">
        <v>311</v>
      </c>
      <c r="AU183" s="184" t="s">
        <v>85</v>
      </c>
      <c r="AY183" s="18" t="s">
        <v>276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8" t="s">
        <v>8</v>
      </c>
      <c r="BK183" s="185">
        <f>ROUND(I183*H183,0)</f>
        <v>0</v>
      </c>
      <c r="BL183" s="18" t="s">
        <v>91</v>
      </c>
      <c r="BM183" s="184" t="s">
        <v>346</v>
      </c>
    </row>
    <row r="184" s="13" customFormat="1">
      <c r="A184" s="13"/>
      <c r="B184" s="186"/>
      <c r="C184" s="13"/>
      <c r="D184" s="187" t="s">
        <v>284</v>
      </c>
      <c r="E184" s="188" t="s">
        <v>1</v>
      </c>
      <c r="F184" s="189" t="s">
        <v>91</v>
      </c>
      <c r="G184" s="13"/>
      <c r="H184" s="190">
        <v>4</v>
      </c>
      <c r="I184" s="191"/>
      <c r="J184" s="13"/>
      <c r="K184" s="13"/>
      <c r="L184" s="186"/>
      <c r="M184" s="192"/>
      <c r="N184" s="193"/>
      <c r="O184" s="193"/>
      <c r="P184" s="193"/>
      <c r="Q184" s="193"/>
      <c r="R184" s="193"/>
      <c r="S184" s="193"/>
      <c r="T184" s="19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8" t="s">
        <v>284</v>
      </c>
      <c r="AU184" s="188" t="s">
        <v>85</v>
      </c>
      <c r="AV184" s="13" t="s">
        <v>85</v>
      </c>
      <c r="AW184" s="13" t="s">
        <v>33</v>
      </c>
      <c r="AX184" s="13" t="s">
        <v>8</v>
      </c>
      <c r="AY184" s="188" t="s">
        <v>276</v>
      </c>
    </row>
    <row r="185" s="2" customFormat="1" ht="24.15" customHeight="1">
      <c r="A185" s="37"/>
      <c r="B185" s="172"/>
      <c r="C185" s="173" t="s">
        <v>347</v>
      </c>
      <c r="D185" s="173" t="s">
        <v>278</v>
      </c>
      <c r="E185" s="174" t="s">
        <v>348</v>
      </c>
      <c r="F185" s="175" t="s">
        <v>349</v>
      </c>
      <c r="G185" s="176" t="s">
        <v>314</v>
      </c>
      <c r="H185" s="177">
        <v>0.13600000000000001</v>
      </c>
      <c r="I185" s="178"/>
      <c r="J185" s="179">
        <f>ROUND(I185*H185,0)</f>
        <v>0</v>
      </c>
      <c r="K185" s="175" t="s">
        <v>282</v>
      </c>
      <c r="L185" s="38"/>
      <c r="M185" s="180" t="s">
        <v>1</v>
      </c>
      <c r="N185" s="181" t="s">
        <v>42</v>
      </c>
      <c r="O185" s="76"/>
      <c r="P185" s="182">
        <f>O185*H185</f>
        <v>0</v>
      </c>
      <c r="Q185" s="182">
        <v>1.0900000000000001</v>
      </c>
      <c r="R185" s="182">
        <f>Q185*H185</f>
        <v>0.14824000000000001</v>
      </c>
      <c r="S185" s="182">
        <v>0</v>
      </c>
      <c r="T185" s="18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4" t="s">
        <v>91</v>
      </c>
      <c r="AT185" s="184" t="s">
        <v>278</v>
      </c>
      <c r="AU185" s="184" t="s">
        <v>85</v>
      </c>
      <c r="AY185" s="18" t="s">
        <v>276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8" t="s">
        <v>8</v>
      </c>
      <c r="BK185" s="185">
        <f>ROUND(I185*H185,0)</f>
        <v>0</v>
      </c>
      <c r="BL185" s="18" t="s">
        <v>91</v>
      </c>
      <c r="BM185" s="184" t="s">
        <v>350</v>
      </c>
    </row>
    <row r="186" s="13" customFormat="1">
      <c r="A186" s="13"/>
      <c r="B186" s="186"/>
      <c r="C186" s="13"/>
      <c r="D186" s="187" t="s">
        <v>284</v>
      </c>
      <c r="E186" s="188" t="s">
        <v>1</v>
      </c>
      <c r="F186" s="189" t="s">
        <v>351</v>
      </c>
      <c r="G186" s="13"/>
      <c r="H186" s="190">
        <v>0.058000000000000003</v>
      </c>
      <c r="I186" s="191"/>
      <c r="J186" s="13"/>
      <c r="K186" s="13"/>
      <c r="L186" s="186"/>
      <c r="M186" s="192"/>
      <c r="N186" s="193"/>
      <c r="O186" s="193"/>
      <c r="P186" s="193"/>
      <c r="Q186" s="193"/>
      <c r="R186" s="193"/>
      <c r="S186" s="193"/>
      <c r="T186" s="19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8" t="s">
        <v>284</v>
      </c>
      <c r="AU186" s="188" t="s">
        <v>85</v>
      </c>
      <c r="AV186" s="13" t="s">
        <v>85</v>
      </c>
      <c r="AW186" s="13" t="s">
        <v>33</v>
      </c>
      <c r="AX186" s="13" t="s">
        <v>77</v>
      </c>
      <c r="AY186" s="188" t="s">
        <v>276</v>
      </c>
    </row>
    <row r="187" s="13" customFormat="1">
      <c r="A187" s="13"/>
      <c r="B187" s="186"/>
      <c r="C187" s="13"/>
      <c r="D187" s="187" t="s">
        <v>284</v>
      </c>
      <c r="E187" s="188" t="s">
        <v>1</v>
      </c>
      <c r="F187" s="189" t="s">
        <v>352</v>
      </c>
      <c r="G187" s="13"/>
      <c r="H187" s="190">
        <v>0.078</v>
      </c>
      <c r="I187" s="191"/>
      <c r="J187" s="13"/>
      <c r="K187" s="13"/>
      <c r="L187" s="186"/>
      <c r="M187" s="192"/>
      <c r="N187" s="193"/>
      <c r="O187" s="193"/>
      <c r="P187" s="193"/>
      <c r="Q187" s="193"/>
      <c r="R187" s="193"/>
      <c r="S187" s="193"/>
      <c r="T187" s="19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8" t="s">
        <v>284</v>
      </c>
      <c r="AU187" s="188" t="s">
        <v>85</v>
      </c>
      <c r="AV187" s="13" t="s">
        <v>85</v>
      </c>
      <c r="AW187" s="13" t="s">
        <v>33</v>
      </c>
      <c r="AX187" s="13" t="s">
        <v>77</v>
      </c>
      <c r="AY187" s="188" t="s">
        <v>276</v>
      </c>
    </row>
    <row r="188" s="14" customFormat="1">
      <c r="A188" s="14"/>
      <c r="B188" s="195"/>
      <c r="C188" s="14"/>
      <c r="D188" s="187" t="s">
        <v>284</v>
      </c>
      <c r="E188" s="196" t="s">
        <v>1</v>
      </c>
      <c r="F188" s="197" t="s">
        <v>288</v>
      </c>
      <c r="G188" s="14"/>
      <c r="H188" s="198">
        <v>0.13600000000000001</v>
      </c>
      <c r="I188" s="199"/>
      <c r="J188" s="14"/>
      <c r="K188" s="14"/>
      <c r="L188" s="195"/>
      <c r="M188" s="200"/>
      <c r="N188" s="201"/>
      <c r="O188" s="201"/>
      <c r="P188" s="201"/>
      <c r="Q188" s="201"/>
      <c r="R188" s="201"/>
      <c r="S188" s="201"/>
      <c r="T188" s="20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6" t="s">
        <v>284</v>
      </c>
      <c r="AU188" s="196" t="s">
        <v>85</v>
      </c>
      <c r="AV188" s="14" t="s">
        <v>88</v>
      </c>
      <c r="AW188" s="14" t="s">
        <v>33</v>
      </c>
      <c r="AX188" s="14" t="s">
        <v>8</v>
      </c>
      <c r="AY188" s="196" t="s">
        <v>276</v>
      </c>
    </row>
    <row r="189" s="2" customFormat="1" ht="21.75" customHeight="1">
      <c r="A189" s="37"/>
      <c r="B189" s="172"/>
      <c r="C189" s="173" t="s">
        <v>353</v>
      </c>
      <c r="D189" s="173" t="s">
        <v>278</v>
      </c>
      <c r="E189" s="174" t="s">
        <v>354</v>
      </c>
      <c r="F189" s="175" t="s">
        <v>355</v>
      </c>
      <c r="G189" s="176" t="s">
        <v>281</v>
      </c>
      <c r="H189" s="177">
        <v>925.27099999999996</v>
      </c>
      <c r="I189" s="178"/>
      <c r="J189" s="179">
        <f>ROUND(I189*H189,0)</f>
        <v>0</v>
      </c>
      <c r="K189" s="175" t="s">
        <v>282</v>
      </c>
      <c r="L189" s="38"/>
      <c r="M189" s="180" t="s">
        <v>1</v>
      </c>
      <c r="N189" s="181" t="s">
        <v>42</v>
      </c>
      <c r="O189" s="76"/>
      <c r="P189" s="182">
        <f>O189*H189</f>
        <v>0</v>
      </c>
      <c r="Q189" s="182">
        <v>0.028570000000000002</v>
      </c>
      <c r="R189" s="182">
        <f>Q189*H189</f>
        <v>26.434992470000001</v>
      </c>
      <c r="S189" s="182">
        <v>0</v>
      </c>
      <c r="T189" s="18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4" t="s">
        <v>91</v>
      </c>
      <c r="AT189" s="184" t="s">
        <v>278</v>
      </c>
      <c r="AU189" s="184" t="s">
        <v>85</v>
      </c>
      <c r="AY189" s="18" t="s">
        <v>276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8" t="s">
        <v>8</v>
      </c>
      <c r="BK189" s="185">
        <f>ROUND(I189*H189,0)</f>
        <v>0</v>
      </c>
      <c r="BL189" s="18" t="s">
        <v>91</v>
      </c>
      <c r="BM189" s="184" t="s">
        <v>356</v>
      </c>
    </row>
    <row r="190" s="13" customFormat="1">
      <c r="A190" s="13"/>
      <c r="B190" s="186"/>
      <c r="C190" s="13"/>
      <c r="D190" s="187" t="s">
        <v>284</v>
      </c>
      <c r="E190" s="188" t="s">
        <v>1</v>
      </c>
      <c r="F190" s="189" t="s">
        <v>107</v>
      </c>
      <c r="G190" s="13"/>
      <c r="H190" s="190">
        <v>35.371000000000002</v>
      </c>
      <c r="I190" s="191"/>
      <c r="J190" s="13"/>
      <c r="K190" s="13"/>
      <c r="L190" s="186"/>
      <c r="M190" s="192"/>
      <c r="N190" s="193"/>
      <c r="O190" s="193"/>
      <c r="P190" s="193"/>
      <c r="Q190" s="193"/>
      <c r="R190" s="193"/>
      <c r="S190" s="193"/>
      <c r="T190" s="19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8" t="s">
        <v>284</v>
      </c>
      <c r="AU190" s="188" t="s">
        <v>85</v>
      </c>
      <c r="AV190" s="13" t="s">
        <v>85</v>
      </c>
      <c r="AW190" s="13" t="s">
        <v>33</v>
      </c>
      <c r="AX190" s="13" t="s">
        <v>77</v>
      </c>
      <c r="AY190" s="188" t="s">
        <v>276</v>
      </c>
    </row>
    <row r="191" s="13" customFormat="1">
      <c r="A191" s="13"/>
      <c r="B191" s="186"/>
      <c r="C191" s="13"/>
      <c r="D191" s="187" t="s">
        <v>284</v>
      </c>
      <c r="E191" s="188" t="s">
        <v>1</v>
      </c>
      <c r="F191" s="189" t="s">
        <v>110</v>
      </c>
      <c r="G191" s="13"/>
      <c r="H191" s="190">
        <v>36.826999999999998</v>
      </c>
      <c r="I191" s="191"/>
      <c r="J191" s="13"/>
      <c r="K191" s="13"/>
      <c r="L191" s="186"/>
      <c r="M191" s="192"/>
      <c r="N191" s="193"/>
      <c r="O191" s="193"/>
      <c r="P191" s="193"/>
      <c r="Q191" s="193"/>
      <c r="R191" s="193"/>
      <c r="S191" s="193"/>
      <c r="T191" s="19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8" t="s">
        <v>284</v>
      </c>
      <c r="AU191" s="188" t="s">
        <v>85</v>
      </c>
      <c r="AV191" s="13" t="s">
        <v>85</v>
      </c>
      <c r="AW191" s="13" t="s">
        <v>33</v>
      </c>
      <c r="AX191" s="13" t="s">
        <v>77</v>
      </c>
      <c r="AY191" s="188" t="s">
        <v>276</v>
      </c>
    </row>
    <row r="192" s="13" customFormat="1">
      <c r="A192" s="13"/>
      <c r="B192" s="186"/>
      <c r="C192" s="13"/>
      <c r="D192" s="187" t="s">
        <v>284</v>
      </c>
      <c r="E192" s="188" t="s">
        <v>1</v>
      </c>
      <c r="F192" s="189" t="s">
        <v>113</v>
      </c>
      <c r="G192" s="13"/>
      <c r="H192" s="190">
        <v>694.29700000000003</v>
      </c>
      <c r="I192" s="191"/>
      <c r="J192" s="13"/>
      <c r="K192" s="13"/>
      <c r="L192" s="186"/>
      <c r="M192" s="192"/>
      <c r="N192" s="193"/>
      <c r="O192" s="193"/>
      <c r="P192" s="193"/>
      <c r="Q192" s="193"/>
      <c r="R192" s="193"/>
      <c r="S192" s="193"/>
      <c r="T192" s="19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8" t="s">
        <v>284</v>
      </c>
      <c r="AU192" s="188" t="s">
        <v>85</v>
      </c>
      <c r="AV192" s="13" t="s">
        <v>85</v>
      </c>
      <c r="AW192" s="13" t="s">
        <v>33</v>
      </c>
      <c r="AX192" s="13" t="s">
        <v>77</v>
      </c>
      <c r="AY192" s="188" t="s">
        <v>276</v>
      </c>
    </row>
    <row r="193" s="13" customFormat="1">
      <c r="A193" s="13"/>
      <c r="B193" s="186"/>
      <c r="C193" s="13"/>
      <c r="D193" s="187" t="s">
        <v>284</v>
      </c>
      <c r="E193" s="188" t="s">
        <v>1</v>
      </c>
      <c r="F193" s="189" t="s">
        <v>117</v>
      </c>
      <c r="G193" s="13"/>
      <c r="H193" s="190">
        <v>63.975999999999999</v>
      </c>
      <c r="I193" s="191"/>
      <c r="J193" s="13"/>
      <c r="K193" s="13"/>
      <c r="L193" s="186"/>
      <c r="M193" s="192"/>
      <c r="N193" s="193"/>
      <c r="O193" s="193"/>
      <c r="P193" s="193"/>
      <c r="Q193" s="193"/>
      <c r="R193" s="193"/>
      <c r="S193" s="193"/>
      <c r="T193" s="19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8" t="s">
        <v>284</v>
      </c>
      <c r="AU193" s="188" t="s">
        <v>85</v>
      </c>
      <c r="AV193" s="13" t="s">
        <v>85</v>
      </c>
      <c r="AW193" s="13" t="s">
        <v>33</v>
      </c>
      <c r="AX193" s="13" t="s">
        <v>77</v>
      </c>
      <c r="AY193" s="188" t="s">
        <v>276</v>
      </c>
    </row>
    <row r="194" s="13" customFormat="1">
      <c r="A194" s="13"/>
      <c r="B194" s="186"/>
      <c r="C194" s="13"/>
      <c r="D194" s="187" t="s">
        <v>284</v>
      </c>
      <c r="E194" s="188" t="s">
        <v>1</v>
      </c>
      <c r="F194" s="189" t="s">
        <v>151</v>
      </c>
      <c r="G194" s="13"/>
      <c r="H194" s="190">
        <v>94.799999999999997</v>
      </c>
      <c r="I194" s="191"/>
      <c r="J194" s="13"/>
      <c r="K194" s="13"/>
      <c r="L194" s="186"/>
      <c r="M194" s="192"/>
      <c r="N194" s="193"/>
      <c r="O194" s="193"/>
      <c r="P194" s="193"/>
      <c r="Q194" s="193"/>
      <c r="R194" s="193"/>
      <c r="S194" s="193"/>
      <c r="T194" s="19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8" t="s">
        <v>284</v>
      </c>
      <c r="AU194" s="188" t="s">
        <v>85</v>
      </c>
      <c r="AV194" s="13" t="s">
        <v>85</v>
      </c>
      <c r="AW194" s="13" t="s">
        <v>33</v>
      </c>
      <c r="AX194" s="13" t="s">
        <v>77</v>
      </c>
      <c r="AY194" s="188" t="s">
        <v>276</v>
      </c>
    </row>
    <row r="195" s="14" customFormat="1">
      <c r="A195" s="14"/>
      <c r="B195" s="195"/>
      <c r="C195" s="14"/>
      <c r="D195" s="187" t="s">
        <v>284</v>
      </c>
      <c r="E195" s="196" t="s">
        <v>1</v>
      </c>
      <c r="F195" s="197" t="s">
        <v>288</v>
      </c>
      <c r="G195" s="14"/>
      <c r="H195" s="198">
        <v>925.27099999999996</v>
      </c>
      <c r="I195" s="199"/>
      <c r="J195" s="14"/>
      <c r="K195" s="14"/>
      <c r="L195" s="195"/>
      <c r="M195" s="200"/>
      <c r="N195" s="201"/>
      <c r="O195" s="201"/>
      <c r="P195" s="201"/>
      <c r="Q195" s="201"/>
      <c r="R195" s="201"/>
      <c r="S195" s="201"/>
      <c r="T195" s="20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6" t="s">
        <v>284</v>
      </c>
      <c r="AU195" s="196" t="s">
        <v>85</v>
      </c>
      <c r="AV195" s="14" t="s">
        <v>88</v>
      </c>
      <c r="AW195" s="14" t="s">
        <v>33</v>
      </c>
      <c r="AX195" s="14" t="s">
        <v>8</v>
      </c>
      <c r="AY195" s="196" t="s">
        <v>276</v>
      </c>
    </row>
    <row r="196" s="2" customFormat="1" ht="33" customHeight="1">
      <c r="A196" s="37"/>
      <c r="B196" s="172"/>
      <c r="C196" s="173" t="s">
        <v>357</v>
      </c>
      <c r="D196" s="173" t="s">
        <v>278</v>
      </c>
      <c r="E196" s="174" t="s">
        <v>358</v>
      </c>
      <c r="F196" s="175" t="s">
        <v>359</v>
      </c>
      <c r="G196" s="176" t="s">
        <v>281</v>
      </c>
      <c r="H196" s="177">
        <v>26</v>
      </c>
      <c r="I196" s="178"/>
      <c r="J196" s="179">
        <f>ROUND(I196*H196,0)</f>
        <v>0</v>
      </c>
      <c r="K196" s="175" t="s">
        <v>282</v>
      </c>
      <c r="L196" s="38"/>
      <c r="M196" s="180" t="s">
        <v>1</v>
      </c>
      <c r="N196" s="181" t="s">
        <v>42</v>
      </c>
      <c r="O196" s="76"/>
      <c r="P196" s="182">
        <f>O196*H196</f>
        <v>0</v>
      </c>
      <c r="Q196" s="182">
        <v>0.079210000000000003</v>
      </c>
      <c r="R196" s="182">
        <f>Q196*H196</f>
        <v>2.0594600000000001</v>
      </c>
      <c r="S196" s="182">
        <v>0</v>
      </c>
      <c r="T196" s="18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4" t="s">
        <v>91</v>
      </c>
      <c r="AT196" s="184" t="s">
        <v>278</v>
      </c>
      <c r="AU196" s="184" t="s">
        <v>85</v>
      </c>
      <c r="AY196" s="18" t="s">
        <v>276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8" t="s">
        <v>8</v>
      </c>
      <c r="BK196" s="185">
        <f>ROUND(I196*H196,0)</f>
        <v>0</v>
      </c>
      <c r="BL196" s="18" t="s">
        <v>91</v>
      </c>
      <c r="BM196" s="184" t="s">
        <v>360</v>
      </c>
    </row>
    <row r="197" s="13" customFormat="1">
      <c r="A197" s="13"/>
      <c r="B197" s="186"/>
      <c r="C197" s="13"/>
      <c r="D197" s="187" t="s">
        <v>284</v>
      </c>
      <c r="E197" s="188" t="s">
        <v>1</v>
      </c>
      <c r="F197" s="189" t="s">
        <v>361</v>
      </c>
      <c r="G197" s="13"/>
      <c r="H197" s="190">
        <v>26</v>
      </c>
      <c r="I197" s="191"/>
      <c r="J197" s="13"/>
      <c r="K197" s="13"/>
      <c r="L197" s="186"/>
      <c r="M197" s="192"/>
      <c r="N197" s="193"/>
      <c r="O197" s="193"/>
      <c r="P197" s="193"/>
      <c r="Q197" s="193"/>
      <c r="R197" s="193"/>
      <c r="S197" s="193"/>
      <c r="T197" s="19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8" t="s">
        <v>284</v>
      </c>
      <c r="AU197" s="188" t="s">
        <v>85</v>
      </c>
      <c r="AV197" s="13" t="s">
        <v>85</v>
      </c>
      <c r="AW197" s="13" t="s">
        <v>33</v>
      </c>
      <c r="AX197" s="13" t="s">
        <v>8</v>
      </c>
      <c r="AY197" s="188" t="s">
        <v>276</v>
      </c>
    </row>
    <row r="198" s="2" customFormat="1" ht="24.15" customHeight="1">
      <c r="A198" s="37"/>
      <c r="B198" s="172"/>
      <c r="C198" s="173" t="s">
        <v>362</v>
      </c>
      <c r="D198" s="173" t="s">
        <v>278</v>
      </c>
      <c r="E198" s="174" t="s">
        <v>363</v>
      </c>
      <c r="F198" s="175" t="s">
        <v>364</v>
      </c>
      <c r="G198" s="176" t="s">
        <v>342</v>
      </c>
      <c r="H198" s="177">
        <v>1</v>
      </c>
      <c r="I198" s="178"/>
      <c r="J198" s="179">
        <f>ROUND(I198*H198,0)</f>
        <v>0</v>
      </c>
      <c r="K198" s="175" t="s">
        <v>282</v>
      </c>
      <c r="L198" s="38"/>
      <c r="M198" s="180" t="s">
        <v>1</v>
      </c>
      <c r="N198" s="181" t="s">
        <v>42</v>
      </c>
      <c r="O198" s="76"/>
      <c r="P198" s="182">
        <f>O198*H198</f>
        <v>0</v>
      </c>
      <c r="Q198" s="182">
        <v>0.0030599999999999998</v>
      </c>
      <c r="R198" s="182">
        <f>Q198*H198</f>
        <v>0.0030599999999999998</v>
      </c>
      <c r="S198" s="182">
        <v>0</v>
      </c>
      <c r="T198" s="18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4" t="s">
        <v>91</v>
      </c>
      <c r="AT198" s="184" t="s">
        <v>278</v>
      </c>
      <c r="AU198" s="184" t="s">
        <v>85</v>
      </c>
      <c r="AY198" s="18" t="s">
        <v>276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8" t="s">
        <v>8</v>
      </c>
      <c r="BK198" s="185">
        <f>ROUND(I198*H198,0)</f>
        <v>0</v>
      </c>
      <c r="BL198" s="18" t="s">
        <v>91</v>
      </c>
      <c r="BM198" s="184" t="s">
        <v>365</v>
      </c>
    </row>
    <row r="199" s="13" customFormat="1">
      <c r="A199" s="13"/>
      <c r="B199" s="186"/>
      <c r="C199" s="13"/>
      <c r="D199" s="187" t="s">
        <v>284</v>
      </c>
      <c r="E199" s="188" t="s">
        <v>1</v>
      </c>
      <c r="F199" s="189" t="s">
        <v>366</v>
      </c>
      <c r="G199" s="13"/>
      <c r="H199" s="190">
        <v>1</v>
      </c>
      <c r="I199" s="191"/>
      <c r="J199" s="13"/>
      <c r="K199" s="13"/>
      <c r="L199" s="186"/>
      <c r="M199" s="192"/>
      <c r="N199" s="193"/>
      <c r="O199" s="193"/>
      <c r="P199" s="193"/>
      <c r="Q199" s="193"/>
      <c r="R199" s="193"/>
      <c r="S199" s="193"/>
      <c r="T199" s="19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8" t="s">
        <v>284</v>
      </c>
      <c r="AU199" s="188" t="s">
        <v>85</v>
      </c>
      <c r="AV199" s="13" t="s">
        <v>85</v>
      </c>
      <c r="AW199" s="13" t="s">
        <v>33</v>
      </c>
      <c r="AX199" s="13" t="s">
        <v>8</v>
      </c>
      <c r="AY199" s="188" t="s">
        <v>276</v>
      </c>
    </row>
    <row r="200" s="12" customFormat="1" ht="22.8" customHeight="1">
      <c r="A200" s="12"/>
      <c r="B200" s="159"/>
      <c r="C200" s="12"/>
      <c r="D200" s="160" t="s">
        <v>76</v>
      </c>
      <c r="E200" s="170" t="s">
        <v>91</v>
      </c>
      <c r="F200" s="170" t="s">
        <v>367</v>
      </c>
      <c r="G200" s="12"/>
      <c r="H200" s="12"/>
      <c r="I200" s="162"/>
      <c r="J200" s="171">
        <f>BK200</f>
        <v>0</v>
      </c>
      <c r="K200" s="12"/>
      <c r="L200" s="159"/>
      <c r="M200" s="164"/>
      <c r="N200" s="165"/>
      <c r="O200" s="165"/>
      <c r="P200" s="166">
        <f>SUM(P201:P206)</f>
        <v>0</v>
      </c>
      <c r="Q200" s="165"/>
      <c r="R200" s="166">
        <f>SUM(R201:R206)</f>
        <v>2.1437283760000003</v>
      </c>
      <c r="S200" s="165"/>
      <c r="T200" s="167">
        <f>SUM(T201:T206)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60" t="s">
        <v>8</v>
      </c>
      <c r="AT200" s="168" t="s">
        <v>76</v>
      </c>
      <c r="AU200" s="168" t="s">
        <v>8</v>
      </c>
      <c r="AY200" s="160" t="s">
        <v>276</v>
      </c>
      <c r="BK200" s="169">
        <f>SUM(BK201:BK206)</f>
        <v>0</v>
      </c>
    </row>
    <row r="201" s="2" customFormat="1" ht="24.15" customHeight="1">
      <c r="A201" s="37"/>
      <c r="B201" s="172"/>
      <c r="C201" s="173" t="s">
        <v>368</v>
      </c>
      <c r="D201" s="173" t="s">
        <v>278</v>
      </c>
      <c r="E201" s="174" t="s">
        <v>369</v>
      </c>
      <c r="F201" s="175" t="s">
        <v>370</v>
      </c>
      <c r="G201" s="176" t="s">
        <v>342</v>
      </c>
      <c r="H201" s="177">
        <v>12</v>
      </c>
      <c r="I201" s="178"/>
      <c r="J201" s="179">
        <f>ROUND(I201*H201,0)</f>
        <v>0</v>
      </c>
      <c r="K201" s="175" t="s">
        <v>282</v>
      </c>
      <c r="L201" s="38"/>
      <c r="M201" s="180" t="s">
        <v>1</v>
      </c>
      <c r="N201" s="181" t="s">
        <v>42</v>
      </c>
      <c r="O201" s="76"/>
      <c r="P201" s="182">
        <f>O201*H201</f>
        <v>0</v>
      </c>
      <c r="Q201" s="182">
        <v>0.066595600000000005</v>
      </c>
      <c r="R201" s="182">
        <f>Q201*H201</f>
        <v>0.79914720000000006</v>
      </c>
      <c r="S201" s="182">
        <v>0</v>
      </c>
      <c r="T201" s="18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4" t="s">
        <v>91</v>
      </c>
      <c r="AT201" s="184" t="s">
        <v>278</v>
      </c>
      <c r="AU201" s="184" t="s">
        <v>85</v>
      </c>
      <c r="AY201" s="18" t="s">
        <v>276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8" t="s">
        <v>8</v>
      </c>
      <c r="BK201" s="185">
        <f>ROUND(I201*H201,0)</f>
        <v>0</v>
      </c>
      <c r="BL201" s="18" t="s">
        <v>91</v>
      </c>
      <c r="BM201" s="184" t="s">
        <v>371</v>
      </c>
    </row>
    <row r="202" s="13" customFormat="1">
      <c r="A202" s="13"/>
      <c r="B202" s="186"/>
      <c r="C202" s="13"/>
      <c r="D202" s="187" t="s">
        <v>284</v>
      </c>
      <c r="E202" s="188" t="s">
        <v>1</v>
      </c>
      <c r="F202" s="189" t="s">
        <v>372</v>
      </c>
      <c r="G202" s="13"/>
      <c r="H202" s="190">
        <v>12</v>
      </c>
      <c r="I202" s="191"/>
      <c r="J202" s="13"/>
      <c r="K202" s="13"/>
      <c r="L202" s="186"/>
      <c r="M202" s="192"/>
      <c r="N202" s="193"/>
      <c r="O202" s="193"/>
      <c r="P202" s="193"/>
      <c r="Q202" s="193"/>
      <c r="R202" s="193"/>
      <c r="S202" s="193"/>
      <c r="T202" s="19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8" t="s">
        <v>284</v>
      </c>
      <c r="AU202" s="188" t="s">
        <v>85</v>
      </c>
      <c r="AV202" s="13" t="s">
        <v>85</v>
      </c>
      <c r="AW202" s="13" t="s">
        <v>33</v>
      </c>
      <c r="AX202" s="13" t="s">
        <v>8</v>
      </c>
      <c r="AY202" s="188" t="s">
        <v>276</v>
      </c>
    </row>
    <row r="203" s="2" customFormat="1" ht="37.8" customHeight="1">
      <c r="A203" s="37"/>
      <c r="B203" s="172"/>
      <c r="C203" s="173" t="s">
        <v>373</v>
      </c>
      <c r="D203" s="173" t="s">
        <v>278</v>
      </c>
      <c r="E203" s="174" t="s">
        <v>374</v>
      </c>
      <c r="F203" s="175" t="s">
        <v>375</v>
      </c>
      <c r="G203" s="176" t="s">
        <v>314</v>
      </c>
      <c r="H203" s="177">
        <v>1.204</v>
      </c>
      <c r="I203" s="178"/>
      <c r="J203" s="179">
        <f>ROUND(I203*H203,0)</f>
        <v>0</v>
      </c>
      <c r="K203" s="175" t="s">
        <v>282</v>
      </c>
      <c r="L203" s="38"/>
      <c r="M203" s="180" t="s">
        <v>1</v>
      </c>
      <c r="N203" s="181" t="s">
        <v>42</v>
      </c>
      <c r="O203" s="76"/>
      <c r="P203" s="182">
        <f>O203*H203</f>
        <v>0</v>
      </c>
      <c r="Q203" s="182">
        <v>0.017094000000000002</v>
      </c>
      <c r="R203" s="182">
        <f>Q203*H203</f>
        <v>0.020581176</v>
      </c>
      <c r="S203" s="182">
        <v>0</v>
      </c>
      <c r="T203" s="18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4" t="s">
        <v>91</v>
      </c>
      <c r="AT203" s="184" t="s">
        <v>278</v>
      </c>
      <c r="AU203" s="184" t="s">
        <v>85</v>
      </c>
      <c r="AY203" s="18" t="s">
        <v>276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8" t="s">
        <v>8</v>
      </c>
      <c r="BK203" s="185">
        <f>ROUND(I203*H203,0)</f>
        <v>0</v>
      </c>
      <c r="BL203" s="18" t="s">
        <v>91</v>
      </c>
      <c r="BM203" s="184" t="s">
        <v>376</v>
      </c>
    </row>
    <row r="204" s="13" customFormat="1">
      <c r="A204" s="13"/>
      <c r="B204" s="186"/>
      <c r="C204" s="13"/>
      <c r="D204" s="187" t="s">
        <v>284</v>
      </c>
      <c r="E204" s="188" t="s">
        <v>1</v>
      </c>
      <c r="F204" s="189" t="s">
        <v>377</v>
      </c>
      <c r="G204" s="13"/>
      <c r="H204" s="190">
        <v>1.204</v>
      </c>
      <c r="I204" s="191"/>
      <c r="J204" s="13"/>
      <c r="K204" s="13"/>
      <c r="L204" s="186"/>
      <c r="M204" s="192"/>
      <c r="N204" s="193"/>
      <c r="O204" s="193"/>
      <c r="P204" s="193"/>
      <c r="Q204" s="193"/>
      <c r="R204" s="193"/>
      <c r="S204" s="193"/>
      <c r="T204" s="19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8" t="s">
        <v>284</v>
      </c>
      <c r="AU204" s="188" t="s">
        <v>85</v>
      </c>
      <c r="AV204" s="13" t="s">
        <v>85</v>
      </c>
      <c r="AW204" s="13" t="s">
        <v>33</v>
      </c>
      <c r="AX204" s="13" t="s">
        <v>8</v>
      </c>
      <c r="AY204" s="188" t="s">
        <v>276</v>
      </c>
    </row>
    <row r="205" s="2" customFormat="1" ht="24.15" customHeight="1">
      <c r="A205" s="37"/>
      <c r="B205" s="172"/>
      <c r="C205" s="211" t="s">
        <v>378</v>
      </c>
      <c r="D205" s="211" t="s">
        <v>311</v>
      </c>
      <c r="E205" s="212" t="s">
        <v>379</v>
      </c>
      <c r="F205" s="213" t="s">
        <v>380</v>
      </c>
      <c r="G205" s="214" t="s">
        <v>314</v>
      </c>
      <c r="H205" s="215">
        <v>1.3240000000000001</v>
      </c>
      <c r="I205" s="216"/>
      <c r="J205" s="217">
        <f>ROUND(I205*H205,0)</f>
        <v>0</v>
      </c>
      <c r="K205" s="213" t="s">
        <v>282</v>
      </c>
      <c r="L205" s="218"/>
      <c r="M205" s="219" t="s">
        <v>1</v>
      </c>
      <c r="N205" s="220" t="s">
        <v>42</v>
      </c>
      <c r="O205" s="76"/>
      <c r="P205" s="182">
        <f>O205*H205</f>
        <v>0</v>
      </c>
      <c r="Q205" s="182">
        <v>1</v>
      </c>
      <c r="R205" s="182">
        <f>Q205*H205</f>
        <v>1.3240000000000001</v>
      </c>
      <c r="S205" s="182">
        <v>0</v>
      </c>
      <c r="T205" s="18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4" t="s">
        <v>315</v>
      </c>
      <c r="AT205" s="184" t="s">
        <v>311</v>
      </c>
      <c r="AU205" s="184" t="s">
        <v>85</v>
      </c>
      <c r="AY205" s="18" t="s">
        <v>276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8" t="s">
        <v>8</v>
      </c>
      <c r="BK205" s="185">
        <f>ROUND(I205*H205,0)</f>
        <v>0</v>
      </c>
      <c r="BL205" s="18" t="s">
        <v>91</v>
      </c>
      <c r="BM205" s="184" t="s">
        <v>381</v>
      </c>
    </row>
    <row r="206" s="13" customFormat="1">
      <c r="A206" s="13"/>
      <c r="B206" s="186"/>
      <c r="C206" s="13"/>
      <c r="D206" s="187" t="s">
        <v>284</v>
      </c>
      <c r="E206" s="188" t="s">
        <v>1</v>
      </c>
      <c r="F206" s="189" t="s">
        <v>382</v>
      </c>
      <c r="G206" s="13"/>
      <c r="H206" s="190">
        <v>1.3240000000000001</v>
      </c>
      <c r="I206" s="191"/>
      <c r="J206" s="13"/>
      <c r="K206" s="13"/>
      <c r="L206" s="186"/>
      <c r="M206" s="192"/>
      <c r="N206" s="193"/>
      <c r="O206" s="193"/>
      <c r="P206" s="193"/>
      <c r="Q206" s="193"/>
      <c r="R206" s="193"/>
      <c r="S206" s="193"/>
      <c r="T206" s="19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8" t="s">
        <v>284</v>
      </c>
      <c r="AU206" s="188" t="s">
        <v>85</v>
      </c>
      <c r="AV206" s="13" t="s">
        <v>85</v>
      </c>
      <c r="AW206" s="13" t="s">
        <v>33</v>
      </c>
      <c r="AX206" s="13" t="s">
        <v>8</v>
      </c>
      <c r="AY206" s="188" t="s">
        <v>276</v>
      </c>
    </row>
    <row r="207" s="12" customFormat="1" ht="22.8" customHeight="1">
      <c r="A207" s="12"/>
      <c r="B207" s="159"/>
      <c r="C207" s="12"/>
      <c r="D207" s="160" t="s">
        <v>76</v>
      </c>
      <c r="E207" s="170" t="s">
        <v>94</v>
      </c>
      <c r="F207" s="170" t="s">
        <v>383</v>
      </c>
      <c r="G207" s="12"/>
      <c r="H207" s="12"/>
      <c r="I207" s="162"/>
      <c r="J207" s="171">
        <f>BK207</f>
        <v>0</v>
      </c>
      <c r="K207" s="12"/>
      <c r="L207" s="159"/>
      <c r="M207" s="164"/>
      <c r="N207" s="165"/>
      <c r="O207" s="165"/>
      <c r="P207" s="166">
        <f>SUM(P208:P213)</f>
        <v>0</v>
      </c>
      <c r="Q207" s="165"/>
      <c r="R207" s="166">
        <f>SUM(R208:R213)</f>
        <v>19.679790000000001</v>
      </c>
      <c r="S207" s="165"/>
      <c r="T207" s="167">
        <f>SUM(T208:T213)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60" t="s">
        <v>8</v>
      </c>
      <c r="AT207" s="168" t="s">
        <v>76</v>
      </c>
      <c r="AU207" s="168" t="s">
        <v>8</v>
      </c>
      <c r="AY207" s="160" t="s">
        <v>276</v>
      </c>
      <c r="BK207" s="169">
        <f>SUM(BK208:BK213)</f>
        <v>0</v>
      </c>
    </row>
    <row r="208" s="2" customFormat="1" ht="24.15" customHeight="1">
      <c r="A208" s="37"/>
      <c r="B208" s="172"/>
      <c r="C208" s="173" t="s">
        <v>384</v>
      </c>
      <c r="D208" s="173" t="s">
        <v>278</v>
      </c>
      <c r="E208" s="174" t="s">
        <v>385</v>
      </c>
      <c r="F208" s="175" t="s">
        <v>386</v>
      </c>
      <c r="G208" s="176" t="s">
        <v>281</v>
      </c>
      <c r="H208" s="177">
        <v>39</v>
      </c>
      <c r="I208" s="178"/>
      <c r="J208" s="179">
        <f>ROUND(I208*H208,0)</f>
        <v>0</v>
      </c>
      <c r="K208" s="175" t="s">
        <v>282</v>
      </c>
      <c r="L208" s="38"/>
      <c r="M208" s="180" t="s">
        <v>1</v>
      </c>
      <c r="N208" s="181" t="s">
        <v>42</v>
      </c>
      <c r="O208" s="76"/>
      <c r="P208" s="182">
        <f>O208*H208</f>
        <v>0</v>
      </c>
      <c r="Q208" s="182">
        <v>0.29899999999999999</v>
      </c>
      <c r="R208" s="182">
        <f>Q208*H208</f>
        <v>11.661</v>
      </c>
      <c r="S208" s="182">
        <v>0</v>
      </c>
      <c r="T208" s="18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4" t="s">
        <v>91</v>
      </c>
      <c r="AT208" s="184" t="s">
        <v>278</v>
      </c>
      <c r="AU208" s="184" t="s">
        <v>85</v>
      </c>
      <c r="AY208" s="18" t="s">
        <v>276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8" t="s">
        <v>8</v>
      </c>
      <c r="BK208" s="185">
        <f>ROUND(I208*H208,0)</f>
        <v>0</v>
      </c>
      <c r="BL208" s="18" t="s">
        <v>91</v>
      </c>
      <c r="BM208" s="184" t="s">
        <v>387</v>
      </c>
    </row>
    <row r="209" s="13" customFormat="1">
      <c r="A209" s="13"/>
      <c r="B209" s="186"/>
      <c r="C209" s="13"/>
      <c r="D209" s="187" t="s">
        <v>284</v>
      </c>
      <c r="E209" s="188" t="s">
        <v>1</v>
      </c>
      <c r="F209" s="189" t="s">
        <v>199</v>
      </c>
      <c r="G209" s="13"/>
      <c r="H209" s="190">
        <v>39</v>
      </c>
      <c r="I209" s="191"/>
      <c r="J209" s="13"/>
      <c r="K209" s="13"/>
      <c r="L209" s="186"/>
      <c r="M209" s="192"/>
      <c r="N209" s="193"/>
      <c r="O209" s="193"/>
      <c r="P209" s="193"/>
      <c r="Q209" s="193"/>
      <c r="R209" s="193"/>
      <c r="S209" s="193"/>
      <c r="T209" s="19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8" t="s">
        <v>284</v>
      </c>
      <c r="AU209" s="188" t="s">
        <v>85</v>
      </c>
      <c r="AV209" s="13" t="s">
        <v>85</v>
      </c>
      <c r="AW209" s="13" t="s">
        <v>33</v>
      </c>
      <c r="AX209" s="13" t="s">
        <v>8</v>
      </c>
      <c r="AY209" s="188" t="s">
        <v>276</v>
      </c>
    </row>
    <row r="210" s="2" customFormat="1" ht="24.15" customHeight="1">
      <c r="A210" s="37"/>
      <c r="B210" s="172"/>
      <c r="C210" s="173" t="s">
        <v>7</v>
      </c>
      <c r="D210" s="173" t="s">
        <v>278</v>
      </c>
      <c r="E210" s="174" t="s">
        <v>388</v>
      </c>
      <c r="F210" s="175" t="s">
        <v>389</v>
      </c>
      <c r="G210" s="176" t="s">
        <v>281</v>
      </c>
      <c r="H210" s="177">
        <v>39</v>
      </c>
      <c r="I210" s="178"/>
      <c r="J210" s="179">
        <f>ROUND(I210*H210,0)</f>
        <v>0</v>
      </c>
      <c r="K210" s="175" t="s">
        <v>282</v>
      </c>
      <c r="L210" s="38"/>
      <c r="M210" s="180" t="s">
        <v>1</v>
      </c>
      <c r="N210" s="181" t="s">
        <v>42</v>
      </c>
      <c r="O210" s="76"/>
      <c r="P210" s="182">
        <f>O210*H210</f>
        <v>0</v>
      </c>
      <c r="Q210" s="182">
        <v>0.089219999999999994</v>
      </c>
      <c r="R210" s="182">
        <f>Q210*H210</f>
        <v>3.4795799999999999</v>
      </c>
      <c r="S210" s="182">
        <v>0</v>
      </c>
      <c r="T210" s="183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4" t="s">
        <v>91</v>
      </c>
      <c r="AT210" s="184" t="s">
        <v>278</v>
      </c>
      <c r="AU210" s="184" t="s">
        <v>85</v>
      </c>
      <c r="AY210" s="18" t="s">
        <v>276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8" t="s">
        <v>8</v>
      </c>
      <c r="BK210" s="185">
        <f>ROUND(I210*H210,0)</f>
        <v>0</v>
      </c>
      <c r="BL210" s="18" t="s">
        <v>91</v>
      </c>
      <c r="BM210" s="184" t="s">
        <v>390</v>
      </c>
    </row>
    <row r="211" s="13" customFormat="1">
      <c r="A211" s="13"/>
      <c r="B211" s="186"/>
      <c r="C211" s="13"/>
      <c r="D211" s="187" t="s">
        <v>284</v>
      </c>
      <c r="E211" s="188" t="s">
        <v>1</v>
      </c>
      <c r="F211" s="189" t="s">
        <v>199</v>
      </c>
      <c r="G211" s="13"/>
      <c r="H211" s="190">
        <v>39</v>
      </c>
      <c r="I211" s="191"/>
      <c r="J211" s="13"/>
      <c r="K211" s="13"/>
      <c r="L211" s="186"/>
      <c r="M211" s="192"/>
      <c r="N211" s="193"/>
      <c r="O211" s="193"/>
      <c r="P211" s="193"/>
      <c r="Q211" s="193"/>
      <c r="R211" s="193"/>
      <c r="S211" s="193"/>
      <c r="T211" s="19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8" t="s">
        <v>284</v>
      </c>
      <c r="AU211" s="188" t="s">
        <v>85</v>
      </c>
      <c r="AV211" s="13" t="s">
        <v>85</v>
      </c>
      <c r="AW211" s="13" t="s">
        <v>33</v>
      </c>
      <c r="AX211" s="13" t="s">
        <v>8</v>
      </c>
      <c r="AY211" s="188" t="s">
        <v>276</v>
      </c>
    </row>
    <row r="212" s="2" customFormat="1" ht="24.15" customHeight="1">
      <c r="A212" s="37"/>
      <c r="B212" s="172"/>
      <c r="C212" s="211" t="s">
        <v>391</v>
      </c>
      <c r="D212" s="211" t="s">
        <v>311</v>
      </c>
      <c r="E212" s="212" t="s">
        <v>392</v>
      </c>
      <c r="F212" s="213" t="s">
        <v>393</v>
      </c>
      <c r="G212" s="214" t="s">
        <v>281</v>
      </c>
      <c r="H212" s="215">
        <v>40.170000000000002</v>
      </c>
      <c r="I212" s="216"/>
      <c r="J212" s="217">
        <f>ROUND(I212*H212,0)</f>
        <v>0</v>
      </c>
      <c r="K212" s="213" t="s">
        <v>282</v>
      </c>
      <c r="L212" s="218"/>
      <c r="M212" s="219" t="s">
        <v>1</v>
      </c>
      <c r="N212" s="220" t="s">
        <v>42</v>
      </c>
      <c r="O212" s="76"/>
      <c r="P212" s="182">
        <f>O212*H212</f>
        <v>0</v>
      </c>
      <c r="Q212" s="182">
        <v>0.113</v>
      </c>
      <c r="R212" s="182">
        <f>Q212*H212</f>
        <v>4.5392100000000006</v>
      </c>
      <c r="S212" s="182">
        <v>0</v>
      </c>
      <c r="T212" s="18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4" t="s">
        <v>315</v>
      </c>
      <c r="AT212" s="184" t="s">
        <v>311</v>
      </c>
      <c r="AU212" s="184" t="s">
        <v>85</v>
      </c>
      <c r="AY212" s="18" t="s">
        <v>276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8" t="s">
        <v>8</v>
      </c>
      <c r="BK212" s="185">
        <f>ROUND(I212*H212,0)</f>
        <v>0</v>
      </c>
      <c r="BL212" s="18" t="s">
        <v>91</v>
      </c>
      <c r="BM212" s="184" t="s">
        <v>394</v>
      </c>
    </row>
    <row r="213" s="13" customFormat="1">
      <c r="A213" s="13"/>
      <c r="B213" s="186"/>
      <c r="C213" s="13"/>
      <c r="D213" s="187" t="s">
        <v>284</v>
      </c>
      <c r="E213" s="188" t="s">
        <v>1</v>
      </c>
      <c r="F213" s="189" t="s">
        <v>395</v>
      </c>
      <c r="G213" s="13"/>
      <c r="H213" s="190">
        <v>40.170000000000002</v>
      </c>
      <c r="I213" s="191"/>
      <c r="J213" s="13"/>
      <c r="K213" s="13"/>
      <c r="L213" s="186"/>
      <c r="M213" s="192"/>
      <c r="N213" s="193"/>
      <c r="O213" s="193"/>
      <c r="P213" s="193"/>
      <c r="Q213" s="193"/>
      <c r="R213" s="193"/>
      <c r="S213" s="193"/>
      <c r="T213" s="19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8" t="s">
        <v>284</v>
      </c>
      <c r="AU213" s="188" t="s">
        <v>85</v>
      </c>
      <c r="AV213" s="13" t="s">
        <v>85</v>
      </c>
      <c r="AW213" s="13" t="s">
        <v>33</v>
      </c>
      <c r="AX213" s="13" t="s">
        <v>8</v>
      </c>
      <c r="AY213" s="188" t="s">
        <v>276</v>
      </c>
    </row>
    <row r="214" s="12" customFormat="1" ht="22.8" customHeight="1">
      <c r="A214" s="12"/>
      <c r="B214" s="159"/>
      <c r="C214" s="12"/>
      <c r="D214" s="160" t="s">
        <v>76</v>
      </c>
      <c r="E214" s="170" t="s">
        <v>213</v>
      </c>
      <c r="F214" s="170" t="s">
        <v>396</v>
      </c>
      <c r="G214" s="12"/>
      <c r="H214" s="12"/>
      <c r="I214" s="162"/>
      <c r="J214" s="171">
        <f>BK214</f>
        <v>0</v>
      </c>
      <c r="K214" s="12"/>
      <c r="L214" s="159"/>
      <c r="M214" s="164"/>
      <c r="N214" s="165"/>
      <c r="O214" s="165"/>
      <c r="P214" s="166">
        <f>SUM(P215:P643)</f>
        <v>0</v>
      </c>
      <c r="Q214" s="165"/>
      <c r="R214" s="166">
        <f>SUM(R215:R643)</f>
        <v>53.502948251239992</v>
      </c>
      <c r="S214" s="165"/>
      <c r="T214" s="167">
        <f>SUM(T215:T643)</f>
        <v>0.28117755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60" t="s">
        <v>8</v>
      </c>
      <c r="AT214" s="168" t="s">
        <v>76</v>
      </c>
      <c r="AU214" s="168" t="s">
        <v>8</v>
      </c>
      <c r="AY214" s="160" t="s">
        <v>276</v>
      </c>
      <c r="BK214" s="169">
        <f>SUM(BK215:BK643)</f>
        <v>0</v>
      </c>
    </row>
    <row r="215" s="2" customFormat="1" ht="24.15" customHeight="1">
      <c r="A215" s="37"/>
      <c r="B215" s="172"/>
      <c r="C215" s="173" t="s">
        <v>397</v>
      </c>
      <c r="D215" s="173" t="s">
        <v>278</v>
      </c>
      <c r="E215" s="174" t="s">
        <v>398</v>
      </c>
      <c r="F215" s="175" t="s">
        <v>399</v>
      </c>
      <c r="G215" s="176" t="s">
        <v>342</v>
      </c>
      <c r="H215" s="177">
        <v>4</v>
      </c>
      <c r="I215" s="178"/>
      <c r="J215" s="179">
        <f>ROUND(I215*H215,0)</f>
        <v>0</v>
      </c>
      <c r="K215" s="175" t="s">
        <v>282</v>
      </c>
      <c r="L215" s="38"/>
      <c r="M215" s="180" t="s">
        <v>1</v>
      </c>
      <c r="N215" s="181" t="s">
        <v>42</v>
      </c>
      <c r="O215" s="76"/>
      <c r="P215" s="182">
        <f>O215*H215</f>
        <v>0</v>
      </c>
      <c r="Q215" s="182">
        <v>0.010699999999999999</v>
      </c>
      <c r="R215" s="182">
        <f>Q215*H215</f>
        <v>0.042799999999999998</v>
      </c>
      <c r="S215" s="182">
        <v>0</v>
      </c>
      <c r="T215" s="18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4" t="s">
        <v>91</v>
      </c>
      <c r="AT215" s="184" t="s">
        <v>278</v>
      </c>
      <c r="AU215" s="184" t="s">
        <v>85</v>
      </c>
      <c r="AY215" s="18" t="s">
        <v>276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8" t="s">
        <v>8</v>
      </c>
      <c r="BK215" s="185">
        <f>ROUND(I215*H215,0)</f>
        <v>0</v>
      </c>
      <c r="BL215" s="18" t="s">
        <v>91</v>
      </c>
      <c r="BM215" s="184" t="s">
        <v>400</v>
      </c>
    </row>
    <row r="216" s="13" customFormat="1">
      <c r="A216" s="13"/>
      <c r="B216" s="186"/>
      <c r="C216" s="13"/>
      <c r="D216" s="187" t="s">
        <v>284</v>
      </c>
      <c r="E216" s="188" t="s">
        <v>1</v>
      </c>
      <c r="F216" s="189" t="s">
        <v>401</v>
      </c>
      <c r="G216" s="13"/>
      <c r="H216" s="190">
        <v>2</v>
      </c>
      <c r="I216" s="191"/>
      <c r="J216" s="13"/>
      <c r="K216" s="13"/>
      <c r="L216" s="186"/>
      <c r="M216" s="192"/>
      <c r="N216" s="193"/>
      <c r="O216" s="193"/>
      <c r="P216" s="193"/>
      <c r="Q216" s="193"/>
      <c r="R216" s="193"/>
      <c r="S216" s="193"/>
      <c r="T216" s="19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8" t="s">
        <v>284</v>
      </c>
      <c r="AU216" s="188" t="s">
        <v>85</v>
      </c>
      <c r="AV216" s="13" t="s">
        <v>85</v>
      </c>
      <c r="AW216" s="13" t="s">
        <v>33</v>
      </c>
      <c r="AX216" s="13" t="s">
        <v>77</v>
      </c>
      <c r="AY216" s="188" t="s">
        <v>276</v>
      </c>
    </row>
    <row r="217" s="13" customFormat="1">
      <c r="A217" s="13"/>
      <c r="B217" s="186"/>
      <c r="C217" s="13"/>
      <c r="D217" s="187" t="s">
        <v>284</v>
      </c>
      <c r="E217" s="188" t="s">
        <v>1</v>
      </c>
      <c r="F217" s="189" t="s">
        <v>402</v>
      </c>
      <c r="G217" s="13"/>
      <c r="H217" s="190">
        <v>2</v>
      </c>
      <c r="I217" s="191"/>
      <c r="J217" s="13"/>
      <c r="K217" s="13"/>
      <c r="L217" s="186"/>
      <c r="M217" s="192"/>
      <c r="N217" s="193"/>
      <c r="O217" s="193"/>
      <c r="P217" s="193"/>
      <c r="Q217" s="193"/>
      <c r="R217" s="193"/>
      <c r="S217" s="193"/>
      <c r="T217" s="19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8" t="s">
        <v>284</v>
      </c>
      <c r="AU217" s="188" t="s">
        <v>85</v>
      </c>
      <c r="AV217" s="13" t="s">
        <v>85</v>
      </c>
      <c r="AW217" s="13" t="s">
        <v>33</v>
      </c>
      <c r="AX217" s="13" t="s">
        <v>77</v>
      </c>
      <c r="AY217" s="188" t="s">
        <v>276</v>
      </c>
    </row>
    <row r="218" s="14" customFormat="1">
      <c r="A218" s="14"/>
      <c r="B218" s="195"/>
      <c r="C218" s="14"/>
      <c r="D218" s="187" t="s">
        <v>284</v>
      </c>
      <c r="E218" s="196" t="s">
        <v>1</v>
      </c>
      <c r="F218" s="197" t="s">
        <v>288</v>
      </c>
      <c r="G218" s="14"/>
      <c r="H218" s="198">
        <v>4</v>
      </c>
      <c r="I218" s="199"/>
      <c r="J218" s="14"/>
      <c r="K218" s="14"/>
      <c r="L218" s="195"/>
      <c r="M218" s="200"/>
      <c r="N218" s="201"/>
      <c r="O218" s="201"/>
      <c r="P218" s="201"/>
      <c r="Q218" s="201"/>
      <c r="R218" s="201"/>
      <c r="S218" s="201"/>
      <c r="T218" s="20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6" t="s">
        <v>284</v>
      </c>
      <c r="AU218" s="196" t="s">
        <v>85</v>
      </c>
      <c r="AV218" s="14" t="s">
        <v>88</v>
      </c>
      <c r="AW218" s="14" t="s">
        <v>33</v>
      </c>
      <c r="AX218" s="14" t="s">
        <v>8</v>
      </c>
      <c r="AY218" s="196" t="s">
        <v>276</v>
      </c>
    </row>
    <row r="219" s="2" customFormat="1" ht="24.15" customHeight="1">
      <c r="A219" s="37"/>
      <c r="B219" s="172"/>
      <c r="C219" s="173" t="s">
        <v>170</v>
      </c>
      <c r="D219" s="173" t="s">
        <v>278</v>
      </c>
      <c r="E219" s="174" t="s">
        <v>403</v>
      </c>
      <c r="F219" s="175" t="s">
        <v>404</v>
      </c>
      <c r="G219" s="176" t="s">
        <v>342</v>
      </c>
      <c r="H219" s="177">
        <v>24</v>
      </c>
      <c r="I219" s="178"/>
      <c r="J219" s="179">
        <f>ROUND(I219*H219,0)</f>
        <v>0</v>
      </c>
      <c r="K219" s="175" t="s">
        <v>282</v>
      </c>
      <c r="L219" s="38"/>
      <c r="M219" s="180" t="s">
        <v>1</v>
      </c>
      <c r="N219" s="181" t="s">
        <v>42</v>
      </c>
      <c r="O219" s="76"/>
      <c r="P219" s="182">
        <f>O219*H219</f>
        <v>0</v>
      </c>
      <c r="Q219" s="182">
        <v>0.010699999999999999</v>
      </c>
      <c r="R219" s="182">
        <f>Q219*H219</f>
        <v>0.25679999999999997</v>
      </c>
      <c r="S219" s="182">
        <v>0</v>
      </c>
      <c r="T219" s="18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4" t="s">
        <v>91</v>
      </c>
      <c r="AT219" s="184" t="s">
        <v>278</v>
      </c>
      <c r="AU219" s="184" t="s">
        <v>85</v>
      </c>
      <c r="AY219" s="18" t="s">
        <v>276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8" t="s">
        <v>8</v>
      </c>
      <c r="BK219" s="185">
        <f>ROUND(I219*H219,0)</f>
        <v>0</v>
      </c>
      <c r="BL219" s="18" t="s">
        <v>91</v>
      </c>
      <c r="BM219" s="184" t="s">
        <v>405</v>
      </c>
    </row>
    <row r="220" s="13" customFormat="1">
      <c r="A220" s="13"/>
      <c r="B220" s="186"/>
      <c r="C220" s="13"/>
      <c r="D220" s="187" t="s">
        <v>284</v>
      </c>
      <c r="E220" s="188" t="s">
        <v>1</v>
      </c>
      <c r="F220" s="189" t="s">
        <v>406</v>
      </c>
      <c r="G220" s="13"/>
      <c r="H220" s="190">
        <v>2</v>
      </c>
      <c r="I220" s="191"/>
      <c r="J220" s="13"/>
      <c r="K220" s="13"/>
      <c r="L220" s="186"/>
      <c r="M220" s="192"/>
      <c r="N220" s="193"/>
      <c r="O220" s="193"/>
      <c r="P220" s="193"/>
      <c r="Q220" s="193"/>
      <c r="R220" s="193"/>
      <c r="S220" s="193"/>
      <c r="T220" s="19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8" t="s">
        <v>284</v>
      </c>
      <c r="AU220" s="188" t="s">
        <v>85</v>
      </c>
      <c r="AV220" s="13" t="s">
        <v>85</v>
      </c>
      <c r="AW220" s="13" t="s">
        <v>33</v>
      </c>
      <c r="AX220" s="13" t="s">
        <v>77</v>
      </c>
      <c r="AY220" s="188" t="s">
        <v>276</v>
      </c>
    </row>
    <row r="221" s="13" customFormat="1">
      <c r="A221" s="13"/>
      <c r="B221" s="186"/>
      <c r="C221" s="13"/>
      <c r="D221" s="187" t="s">
        <v>284</v>
      </c>
      <c r="E221" s="188" t="s">
        <v>1</v>
      </c>
      <c r="F221" s="189" t="s">
        <v>407</v>
      </c>
      <c r="G221" s="13"/>
      <c r="H221" s="190">
        <v>12</v>
      </c>
      <c r="I221" s="191"/>
      <c r="J221" s="13"/>
      <c r="K221" s="13"/>
      <c r="L221" s="186"/>
      <c r="M221" s="192"/>
      <c r="N221" s="193"/>
      <c r="O221" s="193"/>
      <c r="P221" s="193"/>
      <c r="Q221" s="193"/>
      <c r="R221" s="193"/>
      <c r="S221" s="193"/>
      <c r="T221" s="19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8" t="s">
        <v>284</v>
      </c>
      <c r="AU221" s="188" t="s">
        <v>85</v>
      </c>
      <c r="AV221" s="13" t="s">
        <v>85</v>
      </c>
      <c r="AW221" s="13" t="s">
        <v>33</v>
      </c>
      <c r="AX221" s="13" t="s">
        <v>77</v>
      </c>
      <c r="AY221" s="188" t="s">
        <v>276</v>
      </c>
    </row>
    <row r="222" s="13" customFormat="1">
      <c r="A222" s="13"/>
      <c r="B222" s="186"/>
      <c r="C222" s="13"/>
      <c r="D222" s="187" t="s">
        <v>284</v>
      </c>
      <c r="E222" s="188" t="s">
        <v>1</v>
      </c>
      <c r="F222" s="189" t="s">
        <v>408</v>
      </c>
      <c r="G222" s="13"/>
      <c r="H222" s="190">
        <v>10</v>
      </c>
      <c r="I222" s="191"/>
      <c r="J222" s="13"/>
      <c r="K222" s="13"/>
      <c r="L222" s="186"/>
      <c r="M222" s="192"/>
      <c r="N222" s="193"/>
      <c r="O222" s="193"/>
      <c r="P222" s="193"/>
      <c r="Q222" s="193"/>
      <c r="R222" s="193"/>
      <c r="S222" s="193"/>
      <c r="T222" s="19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8" t="s">
        <v>284</v>
      </c>
      <c r="AU222" s="188" t="s">
        <v>85</v>
      </c>
      <c r="AV222" s="13" t="s">
        <v>85</v>
      </c>
      <c r="AW222" s="13" t="s">
        <v>33</v>
      </c>
      <c r="AX222" s="13" t="s">
        <v>77</v>
      </c>
      <c r="AY222" s="188" t="s">
        <v>276</v>
      </c>
    </row>
    <row r="223" s="14" customFormat="1">
      <c r="A223" s="14"/>
      <c r="B223" s="195"/>
      <c r="C223" s="14"/>
      <c r="D223" s="187" t="s">
        <v>284</v>
      </c>
      <c r="E223" s="196" t="s">
        <v>1</v>
      </c>
      <c r="F223" s="197" t="s">
        <v>288</v>
      </c>
      <c r="G223" s="14"/>
      <c r="H223" s="198">
        <v>24</v>
      </c>
      <c r="I223" s="199"/>
      <c r="J223" s="14"/>
      <c r="K223" s="14"/>
      <c r="L223" s="195"/>
      <c r="M223" s="200"/>
      <c r="N223" s="201"/>
      <c r="O223" s="201"/>
      <c r="P223" s="201"/>
      <c r="Q223" s="201"/>
      <c r="R223" s="201"/>
      <c r="S223" s="201"/>
      <c r="T223" s="20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6" t="s">
        <v>284</v>
      </c>
      <c r="AU223" s="196" t="s">
        <v>85</v>
      </c>
      <c r="AV223" s="14" t="s">
        <v>88</v>
      </c>
      <c r="AW223" s="14" t="s">
        <v>33</v>
      </c>
      <c r="AX223" s="14" t="s">
        <v>8</v>
      </c>
      <c r="AY223" s="196" t="s">
        <v>276</v>
      </c>
    </row>
    <row r="224" s="2" customFormat="1" ht="24.15" customHeight="1">
      <c r="A224" s="37"/>
      <c r="B224" s="172"/>
      <c r="C224" s="173" t="s">
        <v>409</v>
      </c>
      <c r="D224" s="173" t="s">
        <v>278</v>
      </c>
      <c r="E224" s="174" t="s">
        <v>410</v>
      </c>
      <c r="F224" s="175" t="s">
        <v>411</v>
      </c>
      <c r="G224" s="176" t="s">
        <v>281</v>
      </c>
      <c r="H224" s="177">
        <v>2.8199999999999998</v>
      </c>
      <c r="I224" s="178"/>
      <c r="J224" s="179">
        <f>ROUND(I224*H224,0)</f>
        <v>0</v>
      </c>
      <c r="K224" s="175" t="s">
        <v>282</v>
      </c>
      <c r="L224" s="38"/>
      <c r="M224" s="180" t="s">
        <v>1</v>
      </c>
      <c r="N224" s="181" t="s">
        <v>42</v>
      </c>
      <c r="O224" s="76"/>
      <c r="P224" s="182">
        <f>O224*H224</f>
        <v>0</v>
      </c>
      <c r="Q224" s="182">
        <v>0.034680000000000002</v>
      </c>
      <c r="R224" s="182">
        <f>Q224*H224</f>
        <v>0.097797599999999998</v>
      </c>
      <c r="S224" s="182">
        <v>0</v>
      </c>
      <c r="T224" s="18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4" t="s">
        <v>91</v>
      </c>
      <c r="AT224" s="184" t="s">
        <v>278</v>
      </c>
      <c r="AU224" s="184" t="s">
        <v>85</v>
      </c>
      <c r="AY224" s="18" t="s">
        <v>276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8" t="s">
        <v>8</v>
      </c>
      <c r="BK224" s="185">
        <f>ROUND(I224*H224,0)</f>
        <v>0</v>
      </c>
      <c r="BL224" s="18" t="s">
        <v>91</v>
      </c>
      <c r="BM224" s="184" t="s">
        <v>412</v>
      </c>
    </row>
    <row r="225" s="13" customFormat="1">
      <c r="A225" s="13"/>
      <c r="B225" s="186"/>
      <c r="C225" s="13"/>
      <c r="D225" s="187" t="s">
        <v>284</v>
      </c>
      <c r="E225" s="188" t="s">
        <v>1</v>
      </c>
      <c r="F225" s="189" t="s">
        <v>413</v>
      </c>
      <c r="G225" s="13"/>
      <c r="H225" s="190">
        <v>1.47</v>
      </c>
      <c r="I225" s="191"/>
      <c r="J225" s="13"/>
      <c r="K225" s="13"/>
      <c r="L225" s="186"/>
      <c r="M225" s="192"/>
      <c r="N225" s="193"/>
      <c r="O225" s="193"/>
      <c r="P225" s="193"/>
      <c r="Q225" s="193"/>
      <c r="R225" s="193"/>
      <c r="S225" s="193"/>
      <c r="T225" s="19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8" t="s">
        <v>284</v>
      </c>
      <c r="AU225" s="188" t="s">
        <v>85</v>
      </c>
      <c r="AV225" s="13" t="s">
        <v>85</v>
      </c>
      <c r="AW225" s="13" t="s">
        <v>33</v>
      </c>
      <c r="AX225" s="13" t="s">
        <v>77</v>
      </c>
      <c r="AY225" s="188" t="s">
        <v>276</v>
      </c>
    </row>
    <row r="226" s="13" customFormat="1">
      <c r="A226" s="13"/>
      <c r="B226" s="186"/>
      <c r="C226" s="13"/>
      <c r="D226" s="187" t="s">
        <v>284</v>
      </c>
      <c r="E226" s="188" t="s">
        <v>1</v>
      </c>
      <c r="F226" s="189" t="s">
        <v>414</v>
      </c>
      <c r="G226" s="13"/>
      <c r="H226" s="190">
        <v>1.3500000000000001</v>
      </c>
      <c r="I226" s="191"/>
      <c r="J226" s="13"/>
      <c r="K226" s="13"/>
      <c r="L226" s="186"/>
      <c r="M226" s="192"/>
      <c r="N226" s="193"/>
      <c r="O226" s="193"/>
      <c r="P226" s="193"/>
      <c r="Q226" s="193"/>
      <c r="R226" s="193"/>
      <c r="S226" s="193"/>
      <c r="T226" s="19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8" t="s">
        <v>284</v>
      </c>
      <c r="AU226" s="188" t="s">
        <v>85</v>
      </c>
      <c r="AV226" s="13" t="s">
        <v>85</v>
      </c>
      <c r="AW226" s="13" t="s">
        <v>33</v>
      </c>
      <c r="AX226" s="13" t="s">
        <v>77</v>
      </c>
      <c r="AY226" s="188" t="s">
        <v>276</v>
      </c>
    </row>
    <row r="227" s="14" customFormat="1">
      <c r="A227" s="14"/>
      <c r="B227" s="195"/>
      <c r="C227" s="14"/>
      <c r="D227" s="187" t="s">
        <v>284</v>
      </c>
      <c r="E227" s="196" t="s">
        <v>1</v>
      </c>
      <c r="F227" s="197" t="s">
        <v>288</v>
      </c>
      <c r="G227" s="14"/>
      <c r="H227" s="198">
        <v>2.8199999999999998</v>
      </c>
      <c r="I227" s="199"/>
      <c r="J227" s="14"/>
      <c r="K227" s="14"/>
      <c r="L227" s="195"/>
      <c r="M227" s="200"/>
      <c r="N227" s="201"/>
      <c r="O227" s="201"/>
      <c r="P227" s="201"/>
      <c r="Q227" s="201"/>
      <c r="R227" s="201"/>
      <c r="S227" s="201"/>
      <c r="T227" s="20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6" t="s">
        <v>284</v>
      </c>
      <c r="AU227" s="196" t="s">
        <v>85</v>
      </c>
      <c r="AV227" s="14" t="s">
        <v>88</v>
      </c>
      <c r="AW227" s="14" t="s">
        <v>33</v>
      </c>
      <c r="AX227" s="14" t="s">
        <v>8</v>
      </c>
      <c r="AY227" s="196" t="s">
        <v>276</v>
      </c>
    </row>
    <row r="228" s="2" customFormat="1" ht="24.15" customHeight="1">
      <c r="A228" s="37"/>
      <c r="B228" s="172"/>
      <c r="C228" s="173" t="s">
        <v>415</v>
      </c>
      <c r="D228" s="173" t="s">
        <v>278</v>
      </c>
      <c r="E228" s="174" t="s">
        <v>416</v>
      </c>
      <c r="F228" s="175" t="s">
        <v>417</v>
      </c>
      <c r="G228" s="176" t="s">
        <v>281</v>
      </c>
      <c r="H228" s="177">
        <v>47.262</v>
      </c>
      <c r="I228" s="178"/>
      <c r="J228" s="179">
        <f>ROUND(I228*H228,0)</f>
        <v>0</v>
      </c>
      <c r="K228" s="175" t="s">
        <v>282</v>
      </c>
      <c r="L228" s="38"/>
      <c r="M228" s="180" t="s">
        <v>1</v>
      </c>
      <c r="N228" s="181" t="s">
        <v>42</v>
      </c>
      <c r="O228" s="76"/>
      <c r="P228" s="182">
        <f>O228*H228</f>
        <v>0</v>
      </c>
      <c r="Q228" s="182">
        <v>0.0043839999999999999</v>
      </c>
      <c r="R228" s="182">
        <f>Q228*H228</f>
        <v>0.207196608</v>
      </c>
      <c r="S228" s="182">
        <v>0</v>
      </c>
      <c r="T228" s="183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4" t="s">
        <v>91</v>
      </c>
      <c r="AT228" s="184" t="s">
        <v>278</v>
      </c>
      <c r="AU228" s="184" t="s">
        <v>85</v>
      </c>
      <c r="AY228" s="18" t="s">
        <v>276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8" t="s">
        <v>8</v>
      </c>
      <c r="BK228" s="185">
        <f>ROUND(I228*H228,0)</f>
        <v>0</v>
      </c>
      <c r="BL228" s="18" t="s">
        <v>91</v>
      </c>
      <c r="BM228" s="184" t="s">
        <v>418</v>
      </c>
    </row>
    <row r="229" s="13" customFormat="1">
      <c r="A229" s="13"/>
      <c r="B229" s="186"/>
      <c r="C229" s="13"/>
      <c r="D229" s="187" t="s">
        <v>284</v>
      </c>
      <c r="E229" s="188" t="s">
        <v>1</v>
      </c>
      <c r="F229" s="189" t="s">
        <v>419</v>
      </c>
      <c r="G229" s="13"/>
      <c r="H229" s="190">
        <v>47.262</v>
      </c>
      <c r="I229" s="191"/>
      <c r="J229" s="13"/>
      <c r="K229" s="13"/>
      <c r="L229" s="186"/>
      <c r="M229" s="192"/>
      <c r="N229" s="193"/>
      <c r="O229" s="193"/>
      <c r="P229" s="193"/>
      <c r="Q229" s="193"/>
      <c r="R229" s="193"/>
      <c r="S229" s="193"/>
      <c r="T229" s="19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8" t="s">
        <v>284</v>
      </c>
      <c r="AU229" s="188" t="s">
        <v>85</v>
      </c>
      <c r="AV229" s="13" t="s">
        <v>85</v>
      </c>
      <c r="AW229" s="13" t="s">
        <v>33</v>
      </c>
      <c r="AX229" s="13" t="s">
        <v>77</v>
      </c>
      <c r="AY229" s="188" t="s">
        <v>276</v>
      </c>
    </row>
    <row r="230" s="14" customFormat="1">
      <c r="A230" s="14"/>
      <c r="B230" s="195"/>
      <c r="C230" s="14"/>
      <c r="D230" s="187" t="s">
        <v>284</v>
      </c>
      <c r="E230" s="196" t="s">
        <v>1</v>
      </c>
      <c r="F230" s="197" t="s">
        <v>420</v>
      </c>
      <c r="G230" s="14"/>
      <c r="H230" s="198">
        <v>47.262</v>
      </c>
      <c r="I230" s="199"/>
      <c r="J230" s="14"/>
      <c r="K230" s="14"/>
      <c r="L230" s="195"/>
      <c r="M230" s="200"/>
      <c r="N230" s="201"/>
      <c r="O230" s="201"/>
      <c r="P230" s="201"/>
      <c r="Q230" s="201"/>
      <c r="R230" s="201"/>
      <c r="S230" s="201"/>
      <c r="T230" s="20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196" t="s">
        <v>284</v>
      </c>
      <c r="AU230" s="196" t="s">
        <v>85</v>
      </c>
      <c r="AV230" s="14" t="s">
        <v>88</v>
      </c>
      <c r="AW230" s="14" t="s">
        <v>33</v>
      </c>
      <c r="AX230" s="14" t="s">
        <v>77</v>
      </c>
      <c r="AY230" s="196" t="s">
        <v>276</v>
      </c>
    </row>
    <row r="231" s="15" customFormat="1">
      <c r="A231" s="15"/>
      <c r="B231" s="203"/>
      <c r="C231" s="15"/>
      <c r="D231" s="187" t="s">
        <v>284</v>
      </c>
      <c r="E231" s="204" t="s">
        <v>97</v>
      </c>
      <c r="F231" s="205" t="s">
        <v>303</v>
      </c>
      <c r="G231" s="15"/>
      <c r="H231" s="206">
        <v>47.262</v>
      </c>
      <c r="I231" s="207"/>
      <c r="J231" s="15"/>
      <c r="K231" s="15"/>
      <c r="L231" s="203"/>
      <c r="M231" s="208"/>
      <c r="N231" s="209"/>
      <c r="O231" s="209"/>
      <c r="P231" s="209"/>
      <c r="Q231" s="209"/>
      <c r="R231" s="209"/>
      <c r="S231" s="209"/>
      <c r="T231" s="210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04" t="s">
        <v>284</v>
      </c>
      <c r="AU231" s="204" t="s">
        <v>85</v>
      </c>
      <c r="AV231" s="15" t="s">
        <v>91</v>
      </c>
      <c r="AW231" s="15" t="s">
        <v>33</v>
      </c>
      <c r="AX231" s="15" t="s">
        <v>8</v>
      </c>
      <c r="AY231" s="204" t="s">
        <v>276</v>
      </c>
    </row>
    <row r="232" s="2" customFormat="1" ht="24.15" customHeight="1">
      <c r="A232" s="37"/>
      <c r="B232" s="172"/>
      <c r="C232" s="173" t="s">
        <v>421</v>
      </c>
      <c r="D232" s="173" t="s">
        <v>278</v>
      </c>
      <c r="E232" s="174" t="s">
        <v>422</v>
      </c>
      <c r="F232" s="175" t="s">
        <v>423</v>
      </c>
      <c r="G232" s="176" t="s">
        <v>281</v>
      </c>
      <c r="H232" s="177">
        <v>65.245999999999995</v>
      </c>
      <c r="I232" s="178"/>
      <c r="J232" s="179">
        <f>ROUND(I232*H232,0)</f>
        <v>0</v>
      </c>
      <c r="K232" s="175" t="s">
        <v>282</v>
      </c>
      <c r="L232" s="38"/>
      <c r="M232" s="180" t="s">
        <v>1</v>
      </c>
      <c r="N232" s="181" t="s">
        <v>42</v>
      </c>
      <c r="O232" s="76"/>
      <c r="P232" s="182">
        <f>O232*H232</f>
        <v>0</v>
      </c>
      <c r="Q232" s="182">
        <v>0.00013999999999999999</v>
      </c>
      <c r="R232" s="182">
        <f>Q232*H232</f>
        <v>0.0091344399999999989</v>
      </c>
      <c r="S232" s="182">
        <v>0</v>
      </c>
      <c r="T232" s="183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4" t="s">
        <v>91</v>
      </c>
      <c r="AT232" s="184" t="s">
        <v>278</v>
      </c>
      <c r="AU232" s="184" t="s">
        <v>85</v>
      </c>
      <c r="AY232" s="18" t="s">
        <v>276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8" t="s">
        <v>8</v>
      </c>
      <c r="BK232" s="185">
        <f>ROUND(I232*H232,0)</f>
        <v>0</v>
      </c>
      <c r="BL232" s="18" t="s">
        <v>91</v>
      </c>
      <c r="BM232" s="184" t="s">
        <v>424</v>
      </c>
    </row>
    <row r="233" s="13" customFormat="1">
      <c r="A233" s="13"/>
      <c r="B233" s="186"/>
      <c r="C233" s="13"/>
      <c r="D233" s="187" t="s">
        <v>284</v>
      </c>
      <c r="E233" s="188" t="s">
        <v>1</v>
      </c>
      <c r="F233" s="189" t="s">
        <v>97</v>
      </c>
      <c r="G233" s="13"/>
      <c r="H233" s="190">
        <v>47.262</v>
      </c>
      <c r="I233" s="191"/>
      <c r="J233" s="13"/>
      <c r="K233" s="13"/>
      <c r="L233" s="186"/>
      <c r="M233" s="192"/>
      <c r="N233" s="193"/>
      <c r="O233" s="193"/>
      <c r="P233" s="193"/>
      <c r="Q233" s="193"/>
      <c r="R233" s="193"/>
      <c r="S233" s="193"/>
      <c r="T233" s="19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8" t="s">
        <v>284</v>
      </c>
      <c r="AU233" s="188" t="s">
        <v>85</v>
      </c>
      <c r="AV233" s="13" t="s">
        <v>85</v>
      </c>
      <c r="AW233" s="13" t="s">
        <v>33</v>
      </c>
      <c r="AX233" s="13" t="s">
        <v>77</v>
      </c>
      <c r="AY233" s="188" t="s">
        <v>276</v>
      </c>
    </row>
    <row r="234" s="13" customFormat="1">
      <c r="A234" s="13"/>
      <c r="B234" s="186"/>
      <c r="C234" s="13"/>
      <c r="D234" s="187" t="s">
        <v>284</v>
      </c>
      <c r="E234" s="188" t="s">
        <v>1</v>
      </c>
      <c r="F234" s="189" t="s">
        <v>100</v>
      </c>
      <c r="G234" s="13"/>
      <c r="H234" s="190">
        <v>17.984000000000002</v>
      </c>
      <c r="I234" s="191"/>
      <c r="J234" s="13"/>
      <c r="K234" s="13"/>
      <c r="L234" s="186"/>
      <c r="M234" s="192"/>
      <c r="N234" s="193"/>
      <c r="O234" s="193"/>
      <c r="P234" s="193"/>
      <c r="Q234" s="193"/>
      <c r="R234" s="193"/>
      <c r="S234" s="193"/>
      <c r="T234" s="19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8" t="s">
        <v>284</v>
      </c>
      <c r="AU234" s="188" t="s">
        <v>85</v>
      </c>
      <c r="AV234" s="13" t="s">
        <v>85</v>
      </c>
      <c r="AW234" s="13" t="s">
        <v>33</v>
      </c>
      <c r="AX234" s="13" t="s">
        <v>77</v>
      </c>
      <c r="AY234" s="188" t="s">
        <v>276</v>
      </c>
    </row>
    <row r="235" s="14" customFormat="1">
      <c r="A235" s="14"/>
      <c r="B235" s="195"/>
      <c r="C235" s="14"/>
      <c r="D235" s="187" t="s">
        <v>284</v>
      </c>
      <c r="E235" s="196" t="s">
        <v>1</v>
      </c>
      <c r="F235" s="197" t="s">
        <v>288</v>
      </c>
      <c r="G235" s="14"/>
      <c r="H235" s="198">
        <v>65.245999999999995</v>
      </c>
      <c r="I235" s="199"/>
      <c r="J235" s="14"/>
      <c r="K235" s="14"/>
      <c r="L235" s="195"/>
      <c r="M235" s="200"/>
      <c r="N235" s="201"/>
      <c r="O235" s="201"/>
      <c r="P235" s="201"/>
      <c r="Q235" s="201"/>
      <c r="R235" s="201"/>
      <c r="S235" s="201"/>
      <c r="T235" s="20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6" t="s">
        <v>284</v>
      </c>
      <c r="AU235" s="196" t="s">
        <v>85</v>
      </c>
      <c r="AV235" s="14" t="s">
        <v>88</v>
      </c>
      <c r="AW235" s="14" t="s">
        <v>33</v>
      </c>
      <c r="AX235" s="14" t="s">
        <v>8</v>
      </c>
      <c r="AY235" s="196" t="s">
        <v>276</v>
      </c>
    </row>
    <row r="236" s="2" customFormat="1" ht="49.05" customHeight="1">
      <c r="A236" s="37"/>
      <c r="B236" s="172"/>
      <c r="C236" s="173" t="s">
        <v>425</v>
      </c>
      <c r="D236" s="173" t="s">
        <v>278</v>
      </c>
      <c r="E236" s="174" t="s">
        <v>426</v>
      </c>
      <c r="F236" s="175" t="s">
        <v>427</v>
      </c>
      <c r="G236" s="176" t="s">
        <v>281</v>
      </c>
      <c r="H236" s="177">
        <v>17.984000000000002</v>
      </c>
      <c r="I236" s="178"/>
      <c r="J236" s="179">
        <f>ROUND(I236*H236,0)</f>
        <v>0</v>
      </c>
      <c r="K236" s="175" t="s">
        <v>282</v>
      </c>
      <c r="L236" s="38"/>
      <c r="M236" s="180" t="s">
        <v>1</v>
      </c>
      <c r="N236" s="181" t="s">
        <v>42</v>
      </c>
      <c r="O236" s="76"/>
      <c r="P236" s="182">
        <f>O236*H236</f>
        <v>0</v>
      </c>
      <c r="Q236" s="182">
        <v>0.011394720000000001</v>
      </c>
      <c r="R236" s="182">
        <f>Q236*H236</f>
        <v>0.20492264448000003</v>
      </c>
      <c r="S236" s="182">
        <v>0</v>
      </c>
      <c r="T236" s="18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4" t="s">
        <v>91</v>
      </c>
      <c r="AT236" s="184" t="s">
        <v>278</v>
      </c>
      <c r="AU236" s="184" t="s">
        <v>85</v>
      </c>
      <c r="AY236" s="18" t="s">
        <v>276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8" t="s">
        <v>8</v>
      </c>
      <c r="BK236" s="185">
        <f>ROUND(I236*H236,0)</f>
        <v>0</v>
      </c>
      <c r="BL236" s="18" t="s">
        <v>91</v>
      </c>
      <c r="BM236" s="184" t="s">
        <v>428</v>
      </c>
    </row>
    <row r="237" s="13" customFormat="1">
      <c r="A237" s="13"/>
      <c r="B237" s="186"/>
      <c r="C237" s="13"/>
      <c r="D237" s="187" t="s">
        <v>284</v>
      </c>
      <c r="E237" s="188" t="s">
        <v>1</v>
      </c>
      <c r="F237" s="189" t="s">
        <v>429</v>
      </c>
      <c r="G237" s="13"/>
      <c r="H237" s="190">
        <v>8.6129999999999995</v>
      </c>
      <c r="I237" s="191"/>
      <c r="J237" s="13"/>
      <c r="K237" s="13"/>
      <c r="L237" s="186"/>
      <c r="M237" s="192"/>
      <c r="N237" s="193"/>
      <c r="O237" s="193"/>
      <c r="P237" s="193"/>
      <c r="Q237" s="193"/>
      <c r="R237" s="193"/>
      <c r="S237" s="193"/>
      <c r="T237" s="19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88" t="s">
        <v>284</v>
      </c>
      <c r="AU237" s="188" t="s">
        <v>85</v>
      </c>
      <c r="AV237" s="13" t="s">
        <v>85</v>
      </c>
      <c r="AW237" s="13" t="s">
        <v>33</v>
      </c>
      <c r="AX237" s="13" t="s">
        <v>77</v>
      </c>
      <c r="AY237" s="188" t="s">
        <v>276</v>
      </c>
    </row>
    <row r="238" s="13" customFormat="1">
      <c r="A238" s="13"/>
      <c r="B238" s="186"/>
      <c r="C238" s="13"/>
      <c r="D238" s="187" t="s">
        <v>284</v>
      </c>
      <c r="E238" s="188" t="s">
        <v>1</v>
      </c>
      <c r="F238" s="189" t="s">
        <v>430</v>
      </c>
      <c r="G238" s="13"/>
      <c r="H238" s="190">
        <v>9.3710000000000004</v>
      </c>
      <c r="I238" s="191"/>
      <c r="J238" s="13"/>
      <c r="K238" s="13"/>
      <c r="L238" s="186"/>
      <c r="M238" s="192"/>
      <c r="N238" s="193"/>
      <c r="O238" s="193"/>
      <c r="P238" s="193"/>
      <c r="Q238" s="193"/>
      <c r="R238" s="193"/>
      <c r="S238" s="193"/>
      <c r="T238" s="19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8" t="s">
        <v>284</v>
      </c>
      <c r="AU238" s="188" t="s">
        <v>85</v>
      </c>
      <c r="AV238" s="13" t="s">
        <v>85</v>
      </c>
      <c r="AW238" s="13" t="s">
        <v>33</v>
      </c>
      <c r="AX238" s="13" t="s">
        <v>77</v>
      </c>
      <c r="AY238" s="188" t="s">
        <v>276</v>
      </c>
    </row>
    <row r="239" s="14" customFormat="1">
      <c r="A239" s="14"/>
      <c r="B239" s="195"/>
      <c r="C239" s="14"/>
      <c r="D239" s="187" t="s">
        <v>284</v>
      </c>
      <c r="E239" s="196" t="s">
        <v>1</v>
      </c>
      <c r="F239" s="197" t="s">
        <v>431</v>
      </c>
      <c r="G239" s="14"/>
      <c r="H239" s="198">
        <v>17.984000000000002</v>
      </c>
      <c r="I239" s="199"/>
      <c r="J239" s="14"/>
      <c r="K239" s="14"/>
      <c r="L239" s="195"/>
      <c r="M239" s="200"/>
      <c r="N239" s="201"/>
      <c r="O239" s="201"/>
      <c r="P239" s="201"/>
      <c r="Q239" s="201"/>
      <c r="R239" s="201"/>
      <c r="S239" s="201"/>
      <c r="T239" s="20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6" t="s">
        <v>284</v>
      </c>
      <c r="AU239" s="196" t="s">
        <v>85</v>
      </c>
      <c r="AV239" s="14" t="s">
        <v>88</v>
      </c>
      <c r="AW239" s="14" t="s">
        <v>33</v>
      </c>
      <c r="AX239" s="14" t="s">
        <v>77</v>
      </c>
      <c r="AY239" s="196" t="s">
        <v>276</v>
      </c>
    </row>
    <row r="240" s="15" customFormat="1">
      <c r="A240" s="15"/>
      <c r="B240" s="203"/>
      <c r="C240" s="15"/>
      <c r="D240" s="187" t="s">
        <v>284</v>
      </c>
      <c r="E240" s="204" t="s">
        <v>100</v>
      </c>
      <c r="F240" s="205" t="s">
        <v>303</v>
      </c>
      <c r="G240" s="15"/>
      <c r="H240" s="206">
        <v>17.984000000000002</v>
      </c>
      <c r="I240" s="207"/>
      <c r="J240" s="15"/>
      <c r="K240" s="15"/>
      <c r="L240" s="203"/>
      <c r="M240" s="208"/>
      <c r="N240" s="209"/>
      <c r="O240" s="209"/>
      <c r="P240" s="209"/>
      <c r="Q240" s="209"/>
      <c r="R240" s="209"/>
      <c r="S240" s="209"/>
      <c r="T240" s="210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04" t="s">
        <v>284</v>
      </c>
      <c r="AU240" s="204" t="s">
        <v>85</v>
      </c>
      <c r="AV240" s="15" t="s">
        <v>91</v>
      </c>
      <c r="AW240" s="15" t="s">
        <v>33</v>
      </c>
      <c r="AX240" s="15" t="s">
        <v>8</v>
      </c>
      <c r="AY240" s="204" t="s">
        <v>276</v>
      </c>
    </row>
    <row r="241" s="2" customFormat="1" ht="24.15" customHeight="1">
      <c r="A241" s="37"/>
      <c r="B241" s="172"/>
      <c r="C241" s="211" t="s">
        <v>432</v>
      </c>
      <c r="D241" s="211" t="s">
        <v>311</v>
      </c>
      <c r="E241" s="212" t="s">
        <v>433</v>
      </c>
      <c r="F241" s="213" t="s">
        <v>434</v>
      </c>
      <c r="G241" s="214" t="s">
        <v>281</v>
      </c>
      <c r="H241" s="215">
        <v>18.882999999999999</v>
      </c>
      <c r="I241" s="216"/>
      <c r="J241" s="217">
        <f>ROUND(I241*H241,0)</f>
        <v>0</v>
      </c>
      <c r="K241" s="213" t="s">
        <v>282</v>
      </c>
      <c r="L241" s="218"/>
      <c r="M241" s="219" t="s">
        <v>1</v>
      </c>
      <c r="N241" s="220" t="s">
        <v>42</v>
      </c>
      <c r="O241" s="76"/>
      <c r="P241" s="182">
        <f>O241*H241</f>
        <v>0</v>
      </c>
      <c r="Q241" s="182">
        <v>0.0077499999999999999</v>
      </c>
      <c r="R241" s="182">
        <f>Q241*H241</f>
        <v>0.14634324999999998</v>
      </c>
      <c r="S241" s="182">
        <v>0</v>
      </c>
      <c r="T241" s="18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4" t="s">
        <v>315</v>
      </c>
      <c r="AT241" s="184" t="s">
        <v>311</v>
      </c>
      <c r="AU241" s="184" t="s">
        <v>85</v>
      </c>
      <c r="AY241" s="18" t="s">
        <v>276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18" t="s">
        <v>8</v>
      </c>
      <c r="BK241" s="185">
        <f>ROUND(I241*H241,0)</f>
        <v>0</v>
      </c>
      <c r="BL241" s="18" t="s">
        <v>91</v>
      </c>
      <c r="BM241" s="184" t="s">
        <v>435</v>
      </c>
    </row>
    <row r="242" s="13" customFormat="1">
      <c r="A242" s="13"/>
      <c r="B242" s="186"/>
      <c r="C242" s="13"/>
      <c r="D242" s="187" t="s">
        <v>284</v>
      </c>
      <c r="E242" s="188" t="s">
        <v>1</v>
      </c>
      <c r="F242" s="189" t="s">
        <v>436</v>
      </c>
      <c r="G242" s="13"/>
      <c r="H242" s="190">
        <v>18.882999999999999</v>
      </c>
      <c r="I242" s="191"/>
      <c r="J242" s="13"/>
      <c r="K242" s="13"/>
      <c r="L242" s="186"/>
      <c r="M242" s="192"/>
      <c r="N242" s="193"/>
      <c r="O242" s="193"/>
      <c r="P242" s="193"/>
      <c r="Q242" s="193"/>
      <c r="R242" s="193"/>
      <c r="S242" s="193"/>
      <c r="T242" s="19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8" t="s">
        <v>284</v>
      </c>
      <c r="AU242" s="188" t="s">
        <v>85</v>
      </c>
      <c r="AV242" s="13" t="s">
        <v>85</v>
      </c>
      <c r="AW242" s="13" t="s">
        <v>33</v>
      </c>
      <c r="AX242" s="13" t="s">
        <v>8</v>
      </c>
      <c r="AY242" s="188" t="s">
        <v>276</v>
      </c>
    </row>
    <row r="243" s="2" customFormat="1" ht="37.8" customHeight="1">
      <c r="A243" s="37"/>
      <c r="B243" s="172"/>
      <c r="C243" s="173" t="s">
        <v>437</v>
      </c>
      <c r="D243" s="173" t="s">
        <v>278</v>
      </c>
      <c r="E243" s="174" t="s">
        <v>438</v>
      </c>
      <c r="F243" s="175" t="s">
        <v>439</v>
      </c>
      <c r="G243" s="176" t="s">
        <v>281</v>
      </c>
      <c r="H243" s="177">
        <v>17.984000000000002</v>
      </c>
      <c r="I243" s="178"/>
      <c r="J243" s="179">
        <f>ROUND(I243*H243,0)</f>
        <v>0</v>
      </c>
      <c r="K243" s="175" t="s">
        <v>282</v>
      </c>
      <c r="L243" s="38"/>
      <c r="M243" s="180" t="s">
        <v>1</v>
      </c>
      <c r="N243" s="181" t="s">
        <v>42</v>
      </c>
      <c r="O243" s="76"/>
      <c r="P243" s="182">
        <f>O243*H243</f>
        <v>0</v>
      </c>
      <c r="Q243" s="182">
        <v>0.00010060000000000001</v>
      </c>
      <c r="R243" s="182">
        <f>Q243*H243</f>
        <v>0.0018091904000000004</v>
      </c>
      <c r="S243" s="182">
        <v>0</v>
      </c>
      <c r="T243" s="18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4" t="s">
        <v>91</v>
      </c>
      <c r="AT243" s="184" t="s">
        <v>278</v>
      </c>
      <c r="AU243" s="184" t="s">
        <v>85</v>
      </c>
      <c r="AY243" s="18" t="s">
        <v>276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8" t="s">
        <v>8</v>
      </c>
      <c r="BK243" s="185">
        <f>ROUND(I243*H243,0)</f>
        <v>0</v>
      </c>
      <c r="BL243" s="18" t="s">
        <v>91</v>
      </c>
      <c r="BM243" s="184" t="s">
        <v>440</v>
      </c>
    </row>
    <row r="244" s="13" customFormat="1">
      <c r="A244" s="13"/>
      <c r="B244" s="186"/>
      <c r="C244" s="13"/>
      <c r="D244" s="187" t="s">
        <v>284</v>
      </c>
      <c r="E244" s="188" t="s">
        <v>1</v>
      </c>
      <c r="F244" s="189" t="s">
        <v>100</v>
      </c>
      <c r="G244" s="13"/>
      <c r="H244" s="190">
        <v>17.984000000000002</v>
      </c>
      <c r="I244" s="191"/>
      <c r="J244" s="13"/>
      <c r="K244" s="13"/>
      <c r="L244" s="186"/>
      <c r="M244" s="192"/>
      <c r="N244" s="193"/>
      <c r="O244" s="193"/>
      <c r="P244" s="193"/>
      <c r="Q244" s="193"/>
      <c r="R244" s="193"/>
      <c r="S244" s="193"/>
      <c r="T244" s="19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8" t="s">
        <v>284</v>
      </c>
      <c r="AU244" s="188" t="s">
        <v>85</v>
      </c>
      <c r="AV244" s="13" t="s">
        <v>85</v>
      </c>
      <c r="AW244" s="13" t="s">
        <v>33</v>
      </c>
      <c r="AX244" s="13" t="s">
        <v>8</v>
      </c>
      <c r="AY244" s="188" t="s">
        <v>276</v>
      </c>
    </row>
    <row r="245" s="2" customFormat="1" ht="24.15" customHeight="1">
      <c r="A245" s="37"/>
      <c r="B245" s="172"/>
      <c r="C245" s="173" t="s">
        <v>441</v>
      </c>
      <c r="D245" s="173" t="s">
        <v>278</v>
      </c>
      <c r="E245" s="174" t="s">
        <v>442</v>
      </c>
      <c r="F245" s="175" t="s">
        <v>443</v>
      </c>
      <c r="G245" s="176" t="s">
        <v>281</v>
      </c>
      <c r="H245" s="177">
        <v>65.245999999999995</v>
      </c>
      <c r="I245" s="178"/>
      <c r="J245" s="179">
        <f>ROUND(I245*H245,0)</f>
        <v>0</v>
      </c>
      <c r="K245" s="175" t="s">
        <v>282</v>
      </c>
      <c r="L245" s="38"/>
      <c r="M245" s="180" t="s">
        <v>1</v>
      </c>
      <c r="N245" s="181" t="s">
        <v>42</v>
      </c>
      <c r="O245" s="76"/>
      <c r="P245" s="182">
        <f>O245*H245</f>
        <v>0</v>
      </c>
      <c r="Q245" s="182">
        <v>0.0028500000000000001</v>
      </c>
      <c r="R245" s="182">
        <f>Q245*H245</f>
        <v>0.18595109999999998</v>
      </c>
      <c r="S245" s="182">
        <v>0</v>
      </c>
      <c r="T245" s="18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4" t="s">
        <v>91</v>
      </c>
      <c r="AT245" s="184" t="s">
        <v>278</v>
      </c>
      <c r="AU245" s="184" t="s">
        <v>85</v>
      </c>
      <c r="AY245" s="18" t="s">
        <v>276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8" t="s">
        <v>8</v>
      </c>
      <c r="BK245" s="185">
        <f>ROUND(I245*H245,0)</f>
        <v>0</v>
      </c>
      <c r="BL245" s="18" t="s">
        <v>91</v>
      </c>
      <c r="BM245" s="184" t="s">
        <v>444</v>
      </c>
    </row>
    <row r="246" s="13" customFormat="1">
      <c r="A246" s="13"/>
      <c r="B246" s="186"/>
      <c r="C246" s="13"/>
      <c r="D246" s="187" t="s">
        <v>284</v>
      </c>
      <c r="E246" s="188" t="s">
        <v>1</v>
      </c>
      <c r="F246" s="189" t="s">
        <v>97</v>
      </c>
      <c r="G246" s="13"/>
      <c r="H246" s="190">
        <v>47.262</v>
      </c>
      <c r="I246" s="191"/>
      <c r="J246" s="13"/>
      <c r="K246" s="13"/>
      <c r="L246" s="186"/>
      <c r="M246" s="192"/>
      <c r="N246" s="193"/>
      <c r="O246" s="193"/>
      <c r="P246" s="193"/>
      <c r="Q246" s="193"/>
      <c r="R246" s="193"/>
      <c r="S246" s="193"/>
      <c r="T246" s="19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8" t="s">
        <v>284</v>
      </c>
      <c r="AU246" s="188" t="s">
        <v>85</v>
      </c>
      <c r="AV246" s="13" t="s">
        <v>85</v>
      </c>
      <c r="AW246" s="13" t="s">
        <v>33</v>
      </c>
      <c r="AX246" s="13" t="s">
        <v>77</v>
      </c>
      <c r="AY246" s="188" t="s">
        <v>276</v>
      </c>
    </row>
    <row r="247" s="13" customFormat="1">
      <c r="A247" s="13"/>
      <c r="B247" s="186"/>
      <c r="C247" s="13"/>
      <c r="D247" s="187" t="s">
        <v>284</v>
      </c>
      <c r="E247" s="188" t="s">
        <v>1</v>
      </c>
      <c r="F247" s="189" t="s">
        <v>100</v>
      </c>
      <c r="G247" s="13"/>
      <c r="H247" s="190">
        <v>17.984000000000002</v>
      </c>
      <c r="I247" s="191"/>
      <c r="J247" s="13"/>
      <c r="K247" s="13"/>
      <c r="L247" s="186"/>
      <c r="M247" s="192"/>
      <c r="N247" s="193"/>
      <c r="O247" s="193"/>
      <c r="P247" s="193"/>
      <c r="Q247" s="193"/>
      <c r="R247" s="193"/>
      <c r="S247" s="193"/>
      <c r="T247" s="19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8" t="s">
        <v>284</v>
      </c>
      <c r="AU247" s="188" t="s">
        <v>85</v>
      </c>
      <c r="AV247" s="13" t="s">
        <v>85</v>
      </c>
      <c r="AW247" s="13" t="s">
        <v>33</v>
      </c>
      <c r="AX247" s="13" t="s">
        <v>77</v>
      </c>
      <c r="AY247" s="188" t="s">
        <v>276</v>
      </c>
    </row>
    <row r="248" s="14" customFormat="1">
      <c r="A248" s="14"/>
      <c r="B248" s="195"/>
      <c r="C248" s="14"/>
      <c r="D248" s="187" t="s">
        <v>284</v>
      </c>
      <c r="E248" s="196" t="s">
        <v>1</v>
      </c>
      <c r="F248" s="197" t="s">
        <v>288</v>
      </c>
      <c r="G248" s="14"/>
      <c r="H248" s="198">
        <v>65.245999999999995</v>
      </c>
      <c r="I248" s="199"/>
      <c r="J248" s="14"/>
      <c r="K248" s="14"/>
      <c r="L248" s="195"/>
      <c r="M248" s="200"/>
      <c r="N248" s="201"/>
      <c r="O248" s="201"/>
      <c r="P248" s="201"/>
      <c r="Q248" s="201"/>
      <c r="R248" s="201"/>
      <c r="S248" s="201"/>
      <c r="T248" s="20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196" t="s">
        <v>284</v>
      </c>
      <c r="AU248" s="196" t="s">
        <v>85</v>
      </c>
      <c r="AV248" s="14" t="s">
        <v>88</v>
      </c>
      <c r="AW248" s="14" t="s">
        <v>33</v>
      </c>
      <c r="AX248" s="14" t="s">
        <v>8</v>
      </c>
      <c r="AY248" s="196" t="s">
        <v>276</v>
      </c>
    </row>
    <row r="249" s="2" customFormat="1" ht="21.75" customHeight="1">
      <c r="A249" s="37"/>
      <c r="B249" s="172"/>
      <c r="C249" s="173" t="s">
        <v>445</v>
      </c>
      <c r="D249" s="173" t="s">
        <v>278</v>
      </c>
      <c r="E249" s="174" t="s">
        <v>446</v>
      </c>
      <c r="F249" s="175" t="s">
        <v>447</v>
      </c>
      <c r="G249" s="176" t="s">
        <v>281</v>
      </c>
      <c r="H249" s="177">
        <v>9.5329999999999995</v>
      </c>
      <c r="I249" s="178"/>
      <c r="J249" s="179">
        <f>ROUND(I249*H249,0)</f>
        <v>0</v>
      </c>
      <c r="K249" s="175" t="s">
        <v>282</v>
      </c>
      <c r="L249" s="38"/>
      <c r="M249" s="180" t="s">
        <v>1</v>
      </c>
      <c r="N249" s="181" t="s">
        <v>42</v>
      </c>
      <c r="O249" s="76"/>
      <c r="P249" s="182">
        <f>O249*H249</f>
        <v>0</v>
      </c>
      <c r="Q249" s="182">
        <v>0.0043839999999999999</v>
      </c>
      <c r="R249" s="182">
        <f>Q249*H249</f>
        <v>0.041792671999999996</v>
      </c>
      <c r="S249" s="182">
        <v>0</v>
      </c>
      <c r="T249" s="183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84" t="s">
        <v>91</v>
      </c>
      <c r="AT249" s="184" t="s">
        <v>278</v>
      </c>
      <c r="AU249" s="184" t="s">
        <v>85</v>
      </c>
      <c r="AY249" s="18" t="s">
        <v>276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18" t="s">
        <v>8</v>
      </c>
      <c r="BK249" s="185">
        <f>ROUND(I249*H249,0)</f>
        <v>0</v>
      </c>
      <c r="BL249" s="18" t="s">
        <v>91</v>
      </c>
      <c r="BM249" s="184" t="s">
        <v>448</v>
      </c>
    </row>
    <row r="250" s="13" customFormat="1">
      <c r="A250" s="13"/>
      <c r="B250" s="186"/>
      <c r="C250" s="13"/>
      <c r="D250" s="187" t="s">
        <v>284</v>
      </c>
      <c r="E250" s="188" t="s">
        <v>1</v>
      </c>
      <c r="F250" s="189" t="s">
        <v>449</v>
      </c>
      <c r="G250" s="13"/>
      <c r="H250" s="190">
        <v>9.5329999999999995</v>
      </c>
      <c r="I250" s="191"/>
      <c r="J250" s="13"/>
      <c r="K250" s="13"/>
      <c r="L250" s="186"/>
      <c r="M250" s="192"/>
      <c r="N250" s="193"/>
      <c r="O250" s="193"/>
      <c r="P250" s="193"/>
      <c r="Q250" s="193"/>
      <c r="R250" s="193"/>
      <c r="S250" s="193"/>
      <c r="T250" s="19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88" t="s">
        <v>284</v>
      </c>
      <c r="AU250" s="188" t="s">
        <v>85</v>
      </c>
      <c r="AV250" s="13" t="s">
        <v>85</v>
      </c>
      <c r="AW250" s="13" t="s">
        <v>33</v>
      </c>
      <c r="AX250" s="13" t="s">
        <v>77</v>
      </c>
      <c r="AY250" s="188" t="s">
        <v>276</v>
      </c>
    </row>
    <row r="251" s="14" customFormat="1">
      <c r="A251" s="14"/>
      <c r="B251" s="195"/>
      <c r="C251" s="14"/>
      <c r="D251" s="187" t="s">
        <v>284</v>
      </c>
      <c r="E251" s="196" t="s">
        <v>1</v>
      </c>
      <c r="F251" s="197" t="s">
        <v>450</v>
      </c>
      <c r="G251" s="14"/>
      <c r="H251" s="198">
        <v>9.5329999999999995</v>
      </c>
      <c r="I251" s="199"/>
      <c r="J251" s="14"/>
      <c r="K251" s="14"/>
      <c r="L251" s="195"/>
      <c r="M251" s="200"/>
      <c r="N251" s="201"/>
      <c r="O251" s="201"/>
      <c r="P251" s="201"/>
      <c r="Q251" s="201"/>
      <c r="R251" s="201"/>
      <c r="S251" s="201"/>
      <c r="T251" s="20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196" t="s">
        <v>284</v>
      </c>
      <c r="AU251" s="196" t="s">
        <v>85</v>
      </c>
      <c r="AV251" s="14" t="s">
        <v>88</v>
      </c>
      <c r="AW251" s="14" t="s">
        <v>33</v>
      </c>
      <c r="AX251" s="14" t="s">
        <v>77</v>
      </c>
      <c r="AY251" s="196" t="s">
        <v>276</v>
      </c>
    </row>
    <row r="252" s="15" customFormat="1">
      <c r="A252" s="15"/>
      <c r="B252" s="203"/>
      <c r="C252" s="15"/>
      <c r="D252" s="187" t="s">
        <v>284</v>
      </c>
      <c r="E252" s="204" t="s">
        <v>104</v>
      </c>
      <c r="F252" s="205" t="s">
        <v>303</v>
      </c>
      <c r="G252" s="15"/>
      <c r="H252" s="206">
        <v>9.5329999999999995</v>
      </c>
      <c r="I252" s="207"/>
      <c r="J252" s="15"/>
      <c r="K252" s="15"/>
      <c r="L252" s="203"/>
      <c r="M252" s="208"/>
      <c r="N252" s="209"/>
      <c r="O252" s="209"/>
      <c r="P252" s="209"/>
      <c r="Q252" s="209"/>
      <c r="R252" s="209"/>
      <c r="S252" s="209"/>
      <c r="T252" s="210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04" t="s">
        <v>284</v>
      </c>
      <c r="AU252" s="204" t="s">
        <v>85</v>
      </c>
      <c r="AV252" s="15" t="s">
        <v>91</v>
      </c>
      <c r="AW252" s="15" t="s">
        <v>33</v>
      </c>
      <c r="AX252" s="15" t="s">
        <v>8</v>
      </c>
      <c r="AY252" s="204" t="s">
        <v>276</v>
      </c>
    </row>
    <row r="253" s="2" customFormat="1" ht="24.15" customHeight="1">
      <c r="A253" s="37"/>
      <c r="B253" s="172"/>
      <c r="C253" s="173" t="s">
        <v>192</v>
      </c>
      <c r="D253" s="173" t="s">
        <v>278</v>
      </c>
      <c r="E253" s="174" t="s">
        <v>451</v>
      </c>
      <c r="F253" s="175" t="s">
        <v>452</v>
      </c>
      <c r="G253" s="176" t="s">
        <v>291</v>
      </c>
      <c r="H253" s="177">
        <v>10.199999999999999</v>
      </c>
      <c r="I253" s="178"/>
      <c r="J253" s="179">
        <f>ROUND(I253*H253,0)</f>
        <v>0</v>
      </c>
      <c r="K253" s="175" t="s">
        <v>282</v>
      </c>
      <c r="L253" s="38"/>
      <c r="M253" s="180" t="s">
        <v>1</v>
      </c>
      <c r="N253" s="181" t="s">
        <v>42</v>
      </c>
      <c r="O253" s="76"/>
      <c r="P253" s="182">
        <f>O253*H253</f>
        <v>0</v>
      </c>
      <c r="Q253" s="182">
        <v>0</v>
      </c>
      <c r="R253" s="182">
        <f>Q253*H253</f>
        <v>0</v>
      </c>
      <c r="S253" s="182">
        <v>0</v>
      </c>
      <c r="T253" s="183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4" t="s">
        <v>91</v>
      </c>
      <c r="AT253" s="184" t="s">
        <v>278</v>
      </c>
      <c r="AU253" s="184" t="s">
        <v>85</v>
      </c>
      <c r="AY253" s="18" t="s">
        <v>276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18" t="s">
        <v>8</v>
      </c>
      <c r="BK253" s="185">
        <f>ROUND(I253*H253,0)</f>
        <v>0</v>
      </c>
      <c r="BL253" s="18" t="s">
        <v>91</v>
      </c>
      <c r="BM253" s="184" t="s">
        <v>453</v>
      </c>
    </row>
    <row r="254" s="13" customFormat="1">
      <c r="A254" s="13"/>
      <c r="B254" s="186"/>
      <c r="C254" s="13"/>
      <c r="D254" s="187" t="s">
        <v>284</v>
      </c>
      <c r="E254" s="188" t="s">
        <v>1</v>
      </c>
      <c r="F254" s="189" t="s">
        <v>454</v>
      </c>
      <c r="G254" s="13"/>
      <c r="H254" s="190">
        <v>10.199999999999999</v>
      </c>
      <c r="I254" s="191"/>
      <c r="J254" s="13"/>
      <c r="K254" s="13"/>
      <c r="L254" s="186"/>
      <c r="M254" s="192"/>
      <c r="N254" s="193"/>
      <c r="O254" s="193"/>
      <c r="P254" s="193"/>
      <c r="Q254" s="193"/>
      <c r="R254" s="193"/>
      <c r="S254" s="193"/>
      <c r="T254" s="19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8" t="s">
        <v>284</v>
      </c>
      <c r="AU254" s="188" t="s">
        <v>85</v>
      </c>
      <c r="AV254" s="13" t="s">
        <v>85</v>
      </c>
      <c r="AW254" s="13" t="s">
        <v>33</v>
      </c>
      <c r="AX254" s="13" t="s">
        <v>8</v>
      </c>
      <c r="AY254" s="188" t="s">
        <v>276</v>
      </c>
    </row>
    <row r="255" s="2" customFormat="1" ht="21.75" customHeight="1">
      <c r="A255" s="37"/>
      <c r="B255" s="172"/>
      <c r="C255" s="211" t="s">
        <v>455</v>
      </c>
      <c r="D255" s="211" t="s">
        <v>311</v>
      </c>
      <c r="E255" s="212" t="s">
        <v>456</v>
      </c>
      <c r="F255" s="213" t="s">
        <v>457</v>
      </c>
      <c r="G255" s="214" t="s">
        <v>291</v>
      </c>
      <c r="H255" s="215">
        <v>10.199999999999999</v>
      </c>
      <c r="I255" s="216"/>
      <c r="J255" s="217">
        <f>ROUND(I255*H255,0)</f>
        <v>0</v>
      </c>
      <c r="K255" s="213" t="s">
        <v>282</v>
      </c>
      <c r="L255" s="218"/>
      <c r="M255" s="219" t="s">
        <v>1</v>
      </c>
      <c r="N255" s="220" t="s">
        <v>42</v>
      </c>
      <c r="O255" s="76"/>
      <c r="P255" s="182">
        <f>O255*H255</f>
        <v>0</v>
      </c>
      <c r="Q255" s="182">
        <v>0.00050000000000000001</v>
      </c>
      <c r="R255" s="182">
        <f>Q255*H255</f>
        <v>0.0050999999999999995</v>
      </c>
      <c r="S255" s="182">
        <v>0</v>
      </c>
      <c r="T255" s="183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4" t="s">
        <v>315</v>
      </c>
      <c r="AT255" s="184" t="s">
        <v>311</v>
      </c>
      <c r="AU255" s="184" t="s">
        <v>85</v>
      </c>
      <c r="AY255" s="18" t="s">
        <v>276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8" t="s">
        <v>8</v>
      </c>
      <c r="BK255" s="185">
        <f>ROUND(I255*H255,0)</f>
        <v>0</v>
      </c>
      <c r="BL255" s="18" t="s">
        <v>91</v>
      </c>
      <c r="BM255" s="184" t="s">
        <v>458</v>
      </c>
    </row>
    <row r="256" s="13" customFormat="1">
      <c r="A256" s="13"/>
      <c r="B256" s="186"/>
      <c r="C256" s="13"/>
      <c r="D256" s="187" t="s">
        <v>284</v>
      </c>
      <c r="E256" s="188" t="s">
        <v>1</v>
      </c>
      <c r="F256" s="189" t="s">
        <v>454</v>
      </c>
      <c r="G256" s="13"/>
      <c r="H256" s="190">
        <v>10.199999999999999</v>
      </c>
      <c r="I256" s="191"/>
      <c r="J256" s="13"/>
      <c r="K256" s="13"/>
      <c r="L256" s="186"/>
      <c r="M256" s="192"/>
      <c r="N256" s="193"/>
      <c r="O256" s="193"/>
      <c r="P256" s="193"/>
      <c r="Q256" s="193"/>
      <c r="R256" s="193"/>
      <c r="S256" s="193"/>
      <c r="T256" s="19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88" t="s">
        <v>284</v>
      </c>
      <c r="AU256" s="188" t="s">
        <v>85</v>
      </c>
      <c r="AV256" s="13" t="s">
        <v>85</v>
      </c>
      <c r="AW256" s="13" t="s">
        <v>33</v>
      </c>
      <c r="AX256" s="13" t="s">
        <v>8</v>
      </c>
      <c r="AY256" s="188" t="s">
        <v>276</v>
      </c>
    </row>
    <row r="257" s="2" customFormat="1" ht="24.15" customHeight="1">
      <c r="A257" s="37"/>
      <c r="B257" s="172"/>
      <c r="C257" s="173" t="s">
        <v>459</v>
      </c>
      <c r="D257" s="173" t="s">
        <v>278</v>
      </c>
      <c r="E257" s="174" t="s">
        <v>460</v>
      </c>
      <c r="F257" s="175" t="s">
        <v>461</v>
      </c>
      <c r="G257" s="176" t="s">
        <v>281</v>
      </c>
      <c r="H257" s="177">
        <v>952.31399999999996</v>
      </c>
      <c r="I257" s="178"/>
      <c r="J257" s="179">
        <f>ROUND(I257*H257,0)</f>
        <v>0</v>
      </c>
      <c r="K257" s="175" t="s">
        <v>282</v>
      </c>
      <c r="L257" s="38"/>
      <c r="M257" s="180" t="s">
        <v>1</v>
      </c>
      <c r="N257" s="181" t="s">
        <v>42</v>
      </c>
      <c r="O257" s="76"/>
      <c r="P257" s="182">
        <f>O257*H257</f>
        <v>0</v>
      </c>
      <c r="Q257" s="182">
        <v>0.00013999999999999999</v>
      </c>
      <c r="R257" s="182">
        <f>Q257*H257</f>
        <v>0.13332395999999999</v>
      </c>
      <c r="S257" s="182">
        <v>0</v>
      </c>
      <c r="T257" s="183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4" t="s">
        <v>91</v>
      </c>
      <c r="AT257" s="184" t="s">
        <v>278</v>
      </c>
      <c r="AU257" s="184" t="s">
        <v>85</v>
      </c>
      <c r="AY257" s="18" t="s">
        <v>276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8" t="s">
        <v>8</v>
      </c>
      <c r="BK257" s="185">
        <f>ROUND(I257*H257,0)</f>
        <v>0</v>
      </c>
      <c r="BL257" s="18" t="s">
        <v>91</v>
      </c>
      <c r="BM257" s="184" t="s">
        <v>462</v>
      </c>
    </row>
    <row r="258" s="13" customFormat="1">
      <c r="A258" s="13"/>
      <c r="B258" s="186"/>
      <c r="C258" s="13"/>
      <c r="D258" s="187" t="s">
        <v>284</v>
      </c>
      <c r="E258" s="188" t="s">
        <v>1</v>
      </c>
      <c r="F258" s="189" t="s">
        <v>104</v>
      </c>
      <c r="G258" s="13"/>
      <c r="H258" s="190">
        <v>9.5329999999999995</v>
      </c>
      <c r="I258" s="191"/>
      <c r="J258" s="13"/>
      <c r="K258" s="13"/>
      <c r="L258" s="186"/>
      <c r="M258" s="192"/>
      <c r="N258" s="193"/>
      <c r="O258" s="193"/>
      <c r="P258" s="193"/>
      <c r="Q258" s="193"/>
      <c r="R258" s="193"/>
      <c r="S258" s="193"/>
      <c r="T258" s="19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8" t="s">
        <v>284</v>
      </c>
      <c r="AU258" s="188" t="s">
        <v>85</v>
      </c>
      <c r="AV258" s="13" t="s">
        <v>85</v>
      </c>
      <c r="AW258" s="13" t="s">
        <v>33</v>
      </c>
      <c r="AX258" s="13" t="s">
        <v>77</v>
      </c>
      <c r="AY258" s="188" t="s">
        <v>276</v>
      </c>
    </row>
    <row r="259" s="13" customFormat="1">
      <c r="A259" s="13"/>
      <c r="B259" s="186"/>
      <c r="C259" s="13"/>
      <c r="D259" s="187" t="s">
        <v>284</v>
      </c>
      <c r="E259" s="188" t="s">
        <v>1</v>
      </c>
      <c r="F259" s="189" t="s">
        <v>113</v>
      </c>
      <c r="G259" s="13"/>
      <c r="H259" s="190">
        <v>694.29700000000003</v>
      </c>
      <c r="I259" s="191"/>
      <c r="J259" s="13"/>
      <c r="K259" s="13"/>
      <c r="L259" s="186"/>
      <c r="M259" s="192"/>
      <c r="N259" s="193"/>
      <c r="O259" s="193"/>
      <c r="P259" s="193"/>
      <c r="Q259" s="193"/>
      <c r="R259" s="193"/>
      <c r="S259" s="193"/>
      <c r="T259" s="19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8" t="s">
        <v>284</v>
      </c>
      <c r="AU259" s="188" t="s">
        <v>85</v>
      </c>
      <c r="AV259" s="13" t="s">
        <v>85</v>
      </c>
      <c r="AW259" s="13" t="s">
        <v>33</v>
      </c>
      <c r="AX259" s="13" t="s">
        <v>77</v>
      </c>
      <c r="AY259" s="188" t="s">
        <v>276</v>
      </c>
    </row>
    <row r="260" s="13" customFormat="1">
      <c r="A260" s="13"/>
      <c r="B260" s="186"/>
      <c r="C260" s="13"/>
      <c r="D260" s="187" t="s">
        <v>284</v>
      </c>
      <c r="E260" s="188" t="s">
        <v>1</v>
      </c>
      <c r="F260" s="189" t="s">
        <v>117</v>
      </c>
      <c r="G260" s="13"/>
      <c r="H260" s="190">
        <v>63.975999999999999</v>
      </c>
      <c r="I260" s="191"/>
      <c r="J260" s="13"/>
      <c r="K260" s="13"/>
      <c r="L260" s="186"/>
      <c r="M260" s="192"/>
      <c r="N260" s="193"/>
      <c r="O260" s="193"/>
      <c r="P260" s="193"/>
      <c r="Q260" s="193"/>
      <c r="R260" s="193"/>
      <c r="S260" s="193"/>
      <c r="T260" s="19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88" t="s">
        <v>284</v>
      </c>
      <c r="AU260" s="188" t="s">
        <v>85</v>
      </c>
      <c r="AV260" s="13" t="s">
        <v>85</v>
      </c>
      <c r="AW260" s="13" t="s">
        <v>33</v>
      </c>
      <c r="AX260" s="13" t="s">
        <v>77</v>
      </c>
      <c r="AY260" s="188" t="s">
        <v>276</v>
      </c>
    </row>
    <row r="261" s="13" customFormat="1">
      <c r="A261" s="13"/>
      <c r="B261" s="186"/>
      <c r="C261" s="13"/>
      <c r="D261" s="187" t="s">
        <v>284</v>
      </c>
      <c r="E261" s="188" t="s">
        <v>1</v>
      </c>
      <c r="F261" s="189" t="s">
        <v>463</v>
      </c>
      <c r="G261" s="13"/>
      <c r="H261" s="190">
        <v>184.50800000000001</v>
      </c>
      <c r="I261" s="191"/>
      <c r="J261" s="13"/>
      <c r="K261" s="13"/>
      <c r="L261" s="186"/>
      <c r="M261" s="192"/>
      <c r="N261" s="193"/>
      <c r="O261" s="193"/>
      <c r="P261" s="193"/>
      <c r="Q261" s="193"/>
      <c r="R261" s="193"/>
      <c r="S261" s="193"/>
      <c r="T261" s="19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8" t="s">
        <v>284</v>
      </c>
      <c r="AU261" s="188" t="s">
        <v>85</v>
      </c>
      <c r="AV261" s="13" t="s">
        <v>85</v>
      </c>
      <c r="AW261" s="13" t="s">
        <v>33</v>
      </c>
      <c r="AX261" s="13" t="s">
        <v>77</v>
      </c>
      <c r="AY261" s="188" t="s">
        <v>276</v>
      </c>
    </row>
    <row r="262" s="14" customFormat="1">
      <c r="A262" s="14"/>
      <c r="B262" s="195"/>
      <c r="C262" s="14"/>
      <c r="D262" s="187" t="s">
        <v>284</v>
      </c>
      <c r="E262" s="196" t="s">
        <v>1</v>
      </c>
      <c r="F262" s="197" t="s">
        <v>288</v>
      </c>
      <c r="G262" s="14"/>
      <c r="H262" s="198">
        <v>952.31399999999996</v>
      </c>
      <c r="I262" s="199"/>
      <c r="J262" s="14"/>
      <c r="K262" s="14"/>
      <c r="L262" s="195"/>
      <c r="M262" s="200"/>
      <c r="N262" s="201"/>
      <c r="O262" s="201"/>
      <c r="P262" s="201"/>
      <c r="Q262" s="201"/>
      <c r="R262" s="201"/>
      <c r="S262" s="201"/>
      <c r="T262" s="20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196" t="s">
        <v>284</v>
      </c>
      <c r="AU262" s="196" t="s">
        <v>85</v>
      </c>
      <c r="AV262" s="14" t="s">
        <v>88</v>
      </c>
      <c r="AW262" s="14" t="s">
        <v>33</v>
      </c>
      <c r="AX262" s="14" t="s">
        <v>8</v>
      </c>
      <c r="AY262" s="196" t="s">
        <v>276</v>
      </c>
    </row>
    <row r="263" s="2" customFormat="1" ht="44.25" customHeight="1">
      <c r="A263" s="37"/>
      <c r="B263" s="172"/>
      <c r="C263" s="173" t="s">
        <v>464</v>
      </c>
      <c r="D263" s="173" t="s">
        <v>278</v>
      </c>
      <c r="E263" s="174" t="s">
        <v>465</v>
      </c>
      <c r="F263" s="175" t="s">
        <v>466</v>
      </c>
      <c r="G263" s="176" t="s">
        <v>281</v>
      </c>
      <c r="H263" s="177">
        <v>72.197999999999993</v>
      </c>
      <c r="I263" s="178"/>
      <c r="J263" s="179">
        <f>ROUND(I263*H263,0)</f>
        <v>0</v>
      </c>
      <c r="K263" s="175" t="s">
        <v>282</v>
      </c>
      <c r="L263" s="38"/>
      <c r="M263" s="180" t="s">
        <v>1</v>
      </c>
      <c r="N263" s="181" t="s">
        <v>42</v>
      </c>
      <c r="O263" s="76"/>
      <c r="P263" s="182">
        <f>O263*H263</f>
        <v>0</v>
      </c>
      <c r="Q263" s="182">
        <v>0.00851616</v>
      </c>
      <c r="R263" s="182">
        <f>Q263*H263</f>
        <v>0.61484971967999991</v>
      </c>
      <c r="S263" s="182">
        <v>0</v>
      </c>
      <c r="T263" s="183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84" t="s">
        <v>91</v>
      </c>
      <c r="AT263" s="184" t="s">
        <v>278</v>
      </c>
      <c r="AU263" s="184" t="s">
        <v>85</v>
      </c>
      <c r="AY263" s="18" t="s">
        <v>276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18" t="s">
        <v>8</v>
      </c>
      <c r="BK263" s="185">
        <f>ROUND(I263*H263,0)</f>
        <v>0</v>
      </c>
      <c r="BL263" s="18" t="s">
        <v>91</v>
      </c>
      <c r="BM263" s="184" t="s">
        <v>467</v>
      </c>
    </row>
    <row r="264" s="13" customFormat="1">
      <c r="A264" s="13"/>
      <c r="B264" s="186"/>
      <c r="C264" s="13"/>
      <c r="D264" s="187" t="s">
        <v>284</v>
      </c>
      <c r="E264" s="188" t="s">
        <v>1</v>
      </c>
      <c r="F264" s="189" t="s">
        <v>468</v>
      </c>
      <c r="G264" s="13"/>
      <c r="H264" s="190">
        <v>18.669</v>
      </c>
      <c r="I264" s="191"/>
      <c r="J264" s="13"/>
      <c r="K264" s="13"/>
      <c r="L264" s="186"/>
      <c r="M264" s="192"/>
      <c r="N264" s="193"/>
      <c r="O264" s="193"/>
      <c r="P264" s="193"/>
      <c r="Q264" s="193"/>
      <c r="R264" s="193"/>
      <c r="S264" s="193"/>
      <c r="T264" s="19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8" t="s">
        <v>284</v>
      </c>
      <c r="AU264" s="188" t="s">
        <v>85</v>
      </c>
      <c r="AV264" s="13" t="s">
        <v>85</v>
      </c>
      <c r="AW264" s="13" t="s">
        <v>33</v>
      </c>
      <c r="AX264" s="13" t="s">
        <v>77</v>
      </c>
      <c r="AY264" s="188" t="s">
        <v>276</v>
      </c>
    </row>
    <row r="265" s="14" customFormat="1">
      <c r="A265" s="14"/>
      <c r="B265" s="195"/>
      <c r="C265" s="14"/>
      <c r="D265" s="187" t="s">
        <v>284</v>
      </c>
      <c r="E265" s="196" t="s">
        <v>1</v>
      </c>
      <c r="F265" s="197" t="s">
        <v>469</v>
      </c>
      <c r="G265" s="14"/>
      <c r="H265" s="198">
        <v>18.669</v>
      </c>
      <c r="I265" s="199"/>
      <c r="J265" s="14"/>
      <c r="K265" s="14"/>
      <c r="L265" s="195"/>
      <c r="M265" s="200"/>
      <c r="N265" s="201"/>
      <c r="O265" s="201"/>
      <c r="P265" s="201"/>
      <c r="Q265" s="201"/>
      <c r="R265" s="201"/>
      <c r="S265" s="201"/>
      <c r="T265" s="20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6" t="s">
        <v>284</v>
      </c>
      <c r="AU265" s="196" t="s">
        <v>85</v>
      </c>
      <c r="AV265" s="14" t="s">
        <v>88</v>
      </c>
      <c r="AW265" s="14" t="s">
        <v>33</v>
      </c>
      <c r="AX265" s="14" t="s">
        <v>77</v>
      </c>
      <c r="AY265" s="196" t="s">
        <v>276</v>
      </c>
    </row>
    <row r="266" s="13" customFormat="1">
      <c r="A266" s="13"/>
      <c r="B266" s="186"/>
      <c r="C266" s="13"/>
      <c r="D266" s="187" t="s">
        <v>284</v>
      </c>
      <c r="E266" s="188" t="s">
        <v>1</v>
      </c>
      <c r="F266" s="189" t="s">
        <v>470</v>
      </c>
      <c r="G266" s="13"/>
      <c r="H266" s="190">
        <v>2.9119999999999999</v>
      </c>
      <c r="I266" s="191"/>
      <c r="J266" s="13"/>
      <c r="K266" s="13"/>
      <c r="L266" s="186"/>
      <c r="M266" s="192"/>
      <c r="N266" s="193"/>
      <c r="O266" s="193"/>
      <c r="P266" s="193"/>
      <c r="Q266" s="193"/>
      <c r="R266" s="193"/>
      <c r="S266" s="193"/>
      <c r="T266" s="19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8" t="s">
        <v>284</v>
      </c>
      <c r="AU266" s="188" t="s">
        <v>85</v>
      </c>
      <c r="AV266" s="13" t="s">
        <v>85</v>
      </c>
      <c r="AW266" s="13" t="s">
        <v>33</v>
      </c>
      <c r="AX266" s="13" t="s">
        <v>77</v>
      </c>
      <c r="AY266" s="188" t="s">
        <v>276</v>
      </c>
    </row>
    <row r="267" s="14" customFormat="1">
      <c r="A267" s="14"/>
      <c r="B267" s="195"/>
      <c r="C267" s="14"/>
      <c r="D267" s="187" t="s">
        <v>284</v>
      </c>
      <c r="E267" s="196" t="s">
        <v>1</v>
      </c>
      <c r="F267" s="197" t="s">
        <v>471</v>
      </c>
      <c r="G267" s="14"/>
      <c r="H267" s="198">
        <v>2.9119999999999999</v>
      </c>
      <c r="I267" s="199"/>
      <c r="J267" s="14"/>
      <c r="K267" s="14"/>
      <c r="L267" s="195"/>
      <c r="M267" s="200"/>
      <c r="N267" s="201"/>
      <c r="O267" s="201"/>
      <c r="P267" s="201"/>
      <c r="Q267" s="201"/>
      <c r="R267" s="201"/>
      <c r="S267" s="201"/>
      <c r="T267" s="20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196" t="s">
        <v>284</v>
      </c>
      <c r="AU267" s="196" t="s">
        <v>85</v>
      </c>
      <c r="AV267" s="14" t="s">
        <v>88</v>
      </c>
      <c r="AW267" s="14" t="s">
        <v>33</v>
      </c>
      <c r="AX267" s="14" t="s">
        <v>77</v>
      </c>
      <c r="AY267" s="196" t="s">
        <v>276</v>
      </c>
    </row>
    <row r="268" s="13" customFormat="1">
      <c r="A268" s="13"/>
      <c r="B268" s="186"/>
      <c r="C268" s="13"/>
      <c r="D268" s="187" t="s">
        <v>284</v>
      </c>
      <c r="E268" s="188" t="s">
        <v>1</v>
      </c>
      <c r="F268" s="189" t="s">
        <v>472</v>
      </c>
      <c r="G268" s="13"/>
      <c r="H268" s="190">
        <v>13.789999999999999</v>
      </c>
      <c r="I268" s="191"/>
      <c r="J268" s="13"/>
      <c r="K268" s="13"/>
      <c r="L268" s="186"/>
      <c r="M268" s="192"/>
      <c r="N268" s="193"/>
      <c r="O268" s="193"/>
      <c r="P268" s="193"/>
      <c r="Q268" s="193"/>
      <c r="R268" s="193"/>
      <c r="S268" s="193"/>
      <c r="T268" s="19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8" t="s">
        <v>284</v>
      </c>
      <c r="AU268" s="188" t="s">
        <v>85</v>
      </c>
      <c r="AV268" s="13" t="s">
        <v>85</v>
      </c>
      <c r="AW268" s="13" t="s">
        <v>33</v>
      </c>
      <c r="AX268" s="13" t="s">
        <v>77</v>
      </c>
      <c r="AY268" s="188" t="s">
        <v>276</v>
      </c>
    </row>
    <row r="269" s="14" customFormat="1">
      <c r="A269" s="14"/>
      <c r="B269" s="195"/>
      <c r="C269" s="14"/>
      <c r="D269" s="187" t="s">
        <v>284</v>
      </c>
      <c r="E269" s="196" t="s">
        <v>1</v>
      </c>
      <c r="F269" s="197" t="s">
        <v>473</v>
      </c>
      <c r="G269" s="14"/>
      <c r="H269" s="198">
        <v>13.789999999999999</v>
      </c>
      <c r="I269" s="199"/>
      <c r="J269" s="14"/>
      <c r="K269" s="14"/>
      <c r="L269" s="195"/>
      <c r="M269" s="200"/>
      <c r="N269" s="201"/>
      <c r="O269" s="201"/>
      <c r="P269" s="201"/>
      <c r="Q269" s="201"/>
      <c r="R269" s="201"/>
      <c r="S269" s="201"/>
      <c r="T269" s="20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96" t="s">
        <v>284</v>
      </c>
      <c r="AU269" s="196" t="s">
        <v>85</v>
      </c>
      <c r="AV269" s="14" t="s">
        <v>88</v>
      </c>
      <c r="AW269" s="14" t="s">
        <v>33</v>
      </c>
      <c r="AX269" s="14" t="s">
        <v>77</v>
      </c>
      <c r="AY269" s="196" t="s">
        <v>276</v>
      </c>
    </row>
    <row r="270" s="15" customFormat="1">
      <c r="A270" s="15"/>
      <c r="B270" s="203"/>
      <c r="C270" s="15"/>
      <c r="D270" s="187" t="s">
        <v>284</v>
      </c>
      <c r="E270" s="204" t="s">
        <v>107</v>
      </c>
      <c r="F270" s="205" t="s">
        <v>474</v>
      </c>
      <c r="G270" s="15"/>
      <c r="H270" s="206">
        <v>35.371000000000002</v>
      </c>
      <c r="I270" s="207"/>
      <c r="J270" s="15"/>
      <c r="K270" s="15"/>
      <c r="L270" s="203"/>
      <c r="M270" s="208"/>
      <c r="N270" s="209"/>
      <c r="O270" s="209"/>
      <c r="P270" s="209"/>
      <c r="Q270" s="209"/>
      <c r="R270" s="209"/>
      <c r="S270" s="209"/>
      <c r="T270" s="210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04" t="s">
        <v>284</v>
      </c>
      <c r="AU270" s="204" t="s">
        <v>85</v>
      </c>
      <c r="AV270" s="15" t="s">
        <v>91</v>
      </c>
      <c r="AW270" s="15" t="s">
        <v>33</v>
      </c>
      <c r="AX270" s="15" t="s">
        <v>77</v>
      </c>
      <c r="AY270" s="204" t="s">
        <v>276</v>
      </c>
    </row>
    <row r="271" s="13" customFormat="1">
      <c r="A271" s="13"/>
      <c r="B271" s="186"/>
      <c r="C271" s="13"/>
      <c r="D271" s="187" t="s">
        <v>284</v>
      </c>
      <c r="E271" s="188" t="s">
        <v>1</v>
      </c>
      <c r="F271" s="189" t="s">
        <v>475</v>
      </c>
      <c r="G271" s="13"/>
      <c r="H271" s="190">
        <v>18.669</v>
      </c>
      <c r="I271" s="191"/>
      <c r="J271" s="13"/>
      <c r="K271" s="13"/>
      <c r="L271" s="186"/>
      <c r="M271" s="192"/>
      <c r="N271" s="193"/>
      <c r="O271" s="193"/>
      <c r="P271" s="193"/>
      <c r="Q271" s="193"/>
      <c r="R271" s="193"/>
      <c r="S271" s="193"/>
      <c r="T271" s="19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8" t="s">
        <v>284</v>
      </c>
      <c r="AU271" s="188" t="s">
        <v>85</v>
      </c>
      <c r="AV271" s="13" t="s">
        <v>85</v>
      </c>
      <c r="AW271" s="13" t="s">
        <v>33</v>
      </c>
      <c r="AX271" s="13" t="s">
        <v>77</v>
      </c>
      <c r="AY271" s="188" t="s">
        <v>276</v>
      </c>
    </row>
    <row r="272" s="14" customFormat="1">
      <c r="A272" s="14"/>
      <c r="B272" s="195"/>
      <c r="C272" s="14"/>
      <c r="D272" s="187" t="s">
        <v>284</v>
      </c>
      <c r="E272" s="196" t="s">
        <v>1</v>
      </c>
      <c r="F272" s="197" t="s">
        <v>469</v>
      </c>
      <c r="G272" s="14"/>
      <c r="H272" s="198">
        <v>18.669</v>
      </c>
      <c r="I272" s="199"/>
      <c r="J272" s="14"/>
      <c r="K272" s="14"/>
      <c r="L272" s="195"/>
      <c r="M272" s="200"/>
      <c r="N272" s="201"/>
      <c r="O272" s="201"/>
      <c r="P272" s="201"/>
      <c r="Q272" s="201"/>
      <c r="R272" s="201"/>
      <c r="S272" s="201"/>
      <c r="T272" s="20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96" t="s">
        <v>284</v>
      </c>
      <c r="AU272" s="196" t="s">
        <v>85</v>
      </c>
      <c r="AV272" s="14" t="s">
        <v>88</v>
      </c>
      <c r="AW272" s="14" t="s">
        <v>33</v>
      </c>
      <c r="AX272" s="14" t="s">
        <v>77</v>
      </c>
      <c r="AY272" s="196" t="s">
        <v>276</v>
      </c>
    </row>
    <row r="273" s="13" customFormat="1">
      <c r="A273" s="13"/>
      <c r="B273" s="186"/>
      <c r="C273" s="13"/>
      <c r="D273" s="187" t="s">
        <v>284</v>
      </c>
      <c r="E273" s="188" t="s">
        <v>1</v>
      </c>
      <c r="F273" s="189" t="s">
        <v>476</v>
      </c>
      <c r="G273" s="13"/>
      <c r="H273" s="190">
        <v>4.3680000000000003</v>
      </c>
      <c r="I273" s="191"/>
      <c r="J273" s="13"/>
      <c r="K273" s="13"/>
      <c r="L273" s="186"/>
      <c r="M273" s="192"/>
      <c r="N273" s="193"/>
      <c r="O273" s="193"/>
      <c r="P273" s="193"/>
      <c r="Q273" s="193"/>
      <c r="R273" s="193"/>
      <c r="S273" s="193"/>
      <c r="T273" s="19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8" t="s">
        <v>284</v>
      </c>
      <c r="AU273" s="188" t="s">
        <v>85</v>
      </c>
      <c r="AV273" s="13" t="s">
        <v>85</v>
      </c>
      <c r="AW273" s="13" t="s">
        <v>33</v>
      </c>
      <c r="AX273" s="13" t="s">
        <v>77</v>
      </c>
      <c r="AY273" s="188" t="s">
        <v>276</v>
      </c>
    </row>
    <row r="274" s="14" customFormat="1">
      <c r="A274" s="14"/>
      <c r="B274" s="195"/>
      <c r="C274" s="14"/>
      <c r="D274" s="187" t="s">
        <v>284</v>
      </c>
      <c r="E274" s="196" t="s">
        <v>1</v>
      </c>
      <c r="F274" s="197" t="s">
        <v>471</v>
      </c>
      <c r="G274" s="14"/>
      <c r="H274" s="198">
        <v>4.3680000000000003</v>
      </c>
      <c r="I274" s="199"/>
      <c r="J274" s="14"/>
      <c r="K274" s="14"/>
      <c r="L274" s="195"/>
      <c r="M274" s="200"/>
      <c r="N274" s="201"/>
      <c r="O274" s="201"/>
      <c r="P274" s="201"/>
      <c r="Q274" s="201"/>
      <c r="R274" s="201"/>
      <c r="S274" s="201"/>
      <c r="T274" s="20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96" t="s">
        <v>284</v>
      </c>
      <c r="AU274" s="196" t="s">
        <v>85</v>
      </c>
      <c r="AV274" s="14" t="s">
        <v>88</v>
      </c>
      <c r="AW274" s="14" t="s">
        <v>33</v>
      </c>
      <c r="AX274" s="14" t="s">
        <v>77</v>
      </c>
      <c r="AY274" s="196" t="s">
        <v>276</v>
      </c>
    </row>
    <row r="275" s="13" customFormat="1">
      <c r="A275" s="13"/>
      <c r="B275" s="186"/>
      <c r="C275" s="13"/>
      <c r="D275" s="187" t="s">
        <v>284</v>
      </c>
      <c r="E275" s="188" t="s">
        <v>1</v>
      </c>
      <c r="F275" s="189" t="s">
        <v>477</v>
      </c>
      <c r="G275" s="13"/>
      <c r="H275" s="190">
        <v>13.789999999999999</v>
      </c>
      <c r="I275" s="191"/>
      <c r="J275" s="13"/>
      <c r="K275" s="13"/>
      <c r="L275" s="186"/>
      <c r="M275" s="192"/>
      <c r="N275" s="193"/>
      <c r="O275" s="193"/>
      <c r="P275" s="193"/>
      <c r="Q275" s="193"/>
      <c r="R275" s="193"/>
      <c r="S275" s="193"/>
      <c r="T275" s="19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8" t="s">
        <v>284</v>
      </c>
      <c r="AU275" s="188" t="s">
        <v>85</v>
      </c>
      <c r="AV275" s="13" t="s">
        <v>85</v>
      </c>
      <c r="AW275" s="13" t="s">
        <v>33</v>
      </c>
      <c r="AX275" s="13" t="s">
        <v>77</v>
      </c>
      <c r="AY275" s="188" t="s">
        <v>276</v>
      </c>
    </row>
    <row r="276" s="14" customFormat="1">
      <c r="A276" s="14"/>
      <c r="B276" s="195"/>
      <c r="C276" s="14"/>
      <c r="D276" s="187" t="s">
        <v>284</v>
      </c>
      <c r="E276" s="196" t="s">
        <v>1</v>
      </c>
      <c r="F276" s="197" t="s">
        <v>473</v>
      </c>
      <c r="G276" s="14"/>
      <c r="H276" s="198">
        <v>13.789999999999999</v>
      </c>
      <c r="I276" s="199"/>
      <c r="J276" s="14"/>
      <c r="K276" s="14"/>
      <c r="L276" s="195"/>
      <c r="M276" s="200"/>
      <c r="N276" s="201"/>
      <c r="O276" s="201"/>
      <c r="P276" s="201"/>
      <c r="Q276" s="201"/>
      <c r="R276" s="201"/>
      <c r="S276" s="201"/>
      <c r="T276" s="20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6" t="s">
        <v>284</v>
      </c>
      <c r="AU276" s="196" t="s">
        <v>85</v>
      </c>
      <c r="AV276" s="14" t="s">
        <v>88</v>
      </c>
      <c r="AW276" s="14" t="s">
        <v>33</v>
      </c>
      <c r="AX276" s="14" t="s">
        <v>77</v>
      </c>
      <c r="AY276" s="196" t="s">
        <v>276</v>
      </c>
    </row>
    <row r="277" s="15" customFormat="1">
      <c r="A277" s="15"/>
      <c r="B277" s="203"/>
      <c r="C277" s="15"/>
      <c r="D277" s="187" t="s">
        <v>284</v>
      </c>
      <c r="E277" s="204" t="s">
        <v>110</v>
      </c>
      <c r="F277" s="205" t="s">
        <v>478</v>
      </c>
      <c r="G277" s="15"/>
      <c r="H277" s="206">
        <v>36.826999999999998</v>
      </c>
      <c r="I277" s="207"/>
      <c r="J277" s="15"/>
      <c r="K277" s="15"/>
      <c r="L277" s="203"/>
      <c r="M277" s="208"/>
      <c r="N277" s="209"/>
      <c r="O277" s="209"/>
      <c r="P277" s="209"/>
      <c r="Q277" s="209"/>
      <c r="R277" s="209"/>
      <c r="S277" s="209"/>
      <c r="T277" s="210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04" t="s">
        <v>284</v>
      </c>
      <c r="AU277" s="204" t="s">
        <v>85</v>
      </c>
      <c r="AV277" s="15" t="s">
        <v>91</v>
      </c>
      <c r="AW277" s="15" t="s">
        <v>33</v>
      </c>
      <c r="AX277" s="15" t="s">
        <v>77</v>
      </c>
      <c r="AY277" s="204" t="s">
        <v>276</v>
      </c>
    </row>
    <row r="278" s="13" customFormat="1">
      <c r="A278" s="13"/>
      <c r="B278" s="186"/>
      <c r="C278" s="13"/>
      <c r="D278" s="187" t="s">
        <v>284</v>
      </c>
      <c r="E278" s="188" t="s">
        <v>1</v>
      </c>
      <c r="F278" s="189" t="s">
        <v>107</v>
      </c>
      <c r="G278" s="13"/>
      <c r="H278" s="190">
        <v>35.371000000000002</v>
      </c>
      <c r="I278" s="191"/>
      <c r="J278" s="13"/>
      <c r="K278" s="13"/>
      <c r="L278" s="186"/>
      <c r="M278" s="192"/>
      <c r="N278" s="193"/>
      <c r="O278" s="193"/>
      <c r="P278" s="193"/>
      <c r="Q278" s="193"/>
      <c r="R278" s="193"/>
      <c r="S278" s="193"/>
      <c r="T278" s="19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88" t="s">
        <v>284</v>
      </c>
      <c r="AU278" s="188" t="s">
        <v>85</v>
      </c>
      <c r="AV278" s="13" t="s">
        <v>85</v>
      </c>
      <c r="AW278" s="13" t="s">
        <v>33</v>
      </c>
      <c r="AX278" s="13" t="s">
        <v>77</v>
      </c>
      <c r="AY278" s="188" t="s">
        <v>276</v>
      </c>
    </row>
    <row r="279" s="13" customFormat="1">
      <c r="A279" s="13"/>
      <c r="B279" s="186"/>
      <c r="C279" s="13"/>
      <c r="D279" s="187" t="s">
        <v>284</v>
      </c>
      <c r="E279" s="188" t="s">
        <v>1</v>
      </c>
      <c r="F279" s="189" t="s">
        <v>110</v>
      </c>
      <c r="G279" s="13"/>
      <c r="H279" s="190">
        <v>36.826999999999998</v>
      </c>
      <c r="I279" s="191"/>
      <c r="J279" s="13"/>
      <c r="K279" s="13"/>
      <c r="L279" s="186"/>
      <c r="M279" s="192"/>
      <c r="N279" s="193"/>
      <c r="O279" s="193"/>
      <c r="P279" s="193"/>
      <c r="Q279" s="193"/>
      <c r="R279" s="193"/>
      <c r="S279" s="193"/>
      <c r="T279" s="19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8" t="s">
        <v>284</v>
      </c>
      <c r="AU279" s="188" t="s">
        <v>85</v>
      </c>
      <c r="AV279" s="13" t="s">
        <v>85</v>
      </c>
      <c r="AW279" s="13" t="s">
        <v>33</v>
      </c>
      <c r="AX279" s="13" t="s">
        <v>77</v>
      </c>
      <c r="AY279" s="188" t="s">
        <v>276</v>
      </c>
    </row>
    <row r="280" s="15" customFormat="1">
      <c r="A280" s="15"/>
      <c r="B280" s="203"/>
      <c r="C280" s="15"/>
      <c r="D280" s="187" t="s">
        <v>284</v>
      </c>
      <c r="E280" s="204" t="s">
        <v>1</v>
      </c>
      <c r="F280" s="205" t="s">
        <v>303</v>
      </c>
      <c r="G280" s="15"/>
      <c r="H280" s="206">
        <v>72.197999999999993</v>
      </c>
      <c r="I280" s="207"/>
      <c r="J280" s="15"/>
      <c r="K280" s="15"/>
      <c r="L280" s="203"/>
      <c r="M280" s="208"/>
      <c r="N280" s="209"/>
      <c r="O280" s="209"/>
      <c r="P280" s="209"/>
      <c r="Q280" s="209"/>
      <c r="R280" s="209"/>
      <c r="S280" s="209"/>
      <c r="T280" s="210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04" t="s">
        <v>284</v>
      </c>
      <c r="AU280" s="204" t="s">
        <v>85</v>
      </c>
      <c r="AV280" s="15" t="s">
        <v>91</v>
      </c>
      <c r="AW280" s="15" t="s">
        <v>33</v>
      </c>
      <c r="AX280" s="15" t="s">
        <v>8</v>
      </c>
      <c r="AY280" s="204" t="s">
        <v>276</v>
      </c>
    </row>
    <row r="281" s="2" customFormat="1" ht="24.15" customHeight="1">
      <c r="A281" s="37"/>
      <c r="B281" s="172"/>
      <c r="C281" s="211" t="s">
        <v>479</v>
      </c>
      <c r="D281" s="211" t="s">
        <v>311</v>
      </c>
      <c r="E281" s="212" t="s">
        <v>480</v>
      </c>
      <c r="F281" s="213" t="s">
        <v>481</v>
      </c>
      <c r="G281" s="214" t="s">
        <v>281</v>
      </c>
      <c r="H281" s="215">
        <v>75.808000000000007</v>
      </c>
      <c r="I281" s="216"/>
      <c r="J281" s="217">
        <f>ROUND(I281*H281,0)</f>
        <v>0</v>
      </c>
      <c r="K281" s="213" t="s">
        <v>282</v>
      </c>
      <c r="L281" s="218"/>
      <c r="M281" s="219" t="s">
        <v>1</v>
      </c>
      <c r="N281" s="220" t="s">
        <v>42</v>
      </c>
      <c r="O281" s="76"/>
      <c r="P281" s="182">
        <f>O281*H281</f>
        <v>0</v>
      </c>
      <c r="Q281" s="182">
        <v>0.00315</v>
      </c>
      <c r="R281" s="182">
        <f>Q281*H281</f>
        <v>0.23879520000000001</v>
      </c>
      <c r="S281" s="182">
        <v>0</v>
      </c>
      <c r="T281" s="183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84" t="s">
        <v>315</v>
      </c>
      <c r="AT281" s="184" t="s">
        <v>311</v>
      </c>
      <c r="AU281" s="184" t="s">
        <v>85</v>
      </c>
      <c r="AY281" s="18" t="s">
        <v>276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18" t="s">
        <v>8</v>
      </c>
      <c r="BK281" s="185">
        <f>ROUND(I281*H281,0)</f>
        <v>0</v>
      </c>
      <c r="BL281" s="18" t="s">
        <v>91</v>
      </c>
      <c r="BM281" s="184" t="s">
        <v>482</v>
      </c>
    </row>
    <row r="282" s="13" customFormat="1">
      <c r="A282" s="13"/>
      <c r="B282" s="186"/>
      <c r="C282" s="13"/>
      <c r="D282" s="187" t="s">
        <v>284</v>
      </c>
      <c r="E282" s="188" t="s">
        <v>1</v>
      </c>
      <c r="F282" s="189" t="s">
        <v>483</v>
      </c>
      <c r="G282" s="13"/>
      <c r="H282" s="190">
        <v>37.140000000000001</v>
      </c>
      <c r="I282" s="191"/>
      <c r="J282" s="13"/>
      <c r="K282" s="13"/>
      <c r="L282" s="186"/>
      <c r="M282" s="192"/>
      <c r="N282" s="193"/>
      <c r="O282" s="193"/>
      <c r="P282" s="193"/>
      <c r="Q282" s="193"/>
      <c r="R282" s="193"/>
      <c r="S282" s="193"/>
      <c r="T282" s="19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8" t="s">
        <v>284</v>
      </c>
      <c r="AU282" s="188" t="s">
        <v>85</v>
      </c>
      <c r="AV282" s="13" t="s">
        <v>85</v>
      </c>
      <c r="AW282" s="13" t="s">
        <v>33</v>
      </c>
      <c r="AX282" s="13" t="s">
        <v>77</v>
      </c>
      <c r="AY282" s="188" t="s">
        <v>276</v>
      </c>
    </row>
    <row r="283" s="13" customFormat="1">
      <c r="A283" s="13"/>
      <c r="B283" s="186"/>
      <c r="C283" s="13"/>
      <c r="D283" s="187" t="s">
        <v>284</v>
      </c>
      <c r="E283" s="188" t="s">
        <v>1</v>
      </c>
      <c r="F283" s="189" t="s">
        <v>484</v>
      </c>
      <c r="G283" s="13"/>
      <c r="H283" s="190">
        <v>38.667999999999999</v>
      </c>
      <c r="I283" s="191"/>
      <c r="J283" s="13"/>
      <c r="K283" s="13"/>
      <c r="L283" s="186"/>
      <c r="M283" s="192"/>
      <c r="N283" s="193"/>
      <c r="O283" s="193"/>
      <c r="P283" s="193"/>
      <c r="Q283" s="193"/>
      <c r="R283" s="193"/>
      <c r="S283" s="193"/>
      <c r="T283" s="19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8" t="s">
        <v>284</v>
      </c>
      <c r="AU283" s="188" t="s">
        <v>85</v>
      </c>
      <c r="AV283" s="13" t="s">
        <v>85</v>
      </c>
      <c r="AW283" s="13" t="s">
        <v>33</v>
      </c>
      <c r="AX283" s="13" t="s">
        <v>77</v>
      </c>
      <c r="AY283" s="188" t="s">
        <v>276</v>
      </c>
    </row>
    <row r="284" s="14" customFormat="1">
      <c r="A284" s="14"/>
      <c r="B284" s="195"/>
      <c r="C284" s="14"/>
      <c r="D284" s="187" t="s">
        <v>284</v>
      </c>
      <c r="E284" s="196" t="s">
        <v>1</v>
      </c>
      <c r="F284" s="197" t="s">
        <v>288</v>
      </c>
      <c r="G284" s="14"/>
      <c r="H284" s="198">
        <v>75.808000000000007</v>
      </c>
      <c r="I284" s="199"/>
      <c r="J284" s="14"/>
      <c r="K284" s="14"/>
      <c r="L284" s="195"/>
      <c r="M284" s="200"/>
      <c r="N284" s="201"/>
      <c r="O284" s="201"/>
      <c r="P284" s="201"/>
      <c r="Q284" s="201"/>
      <c r="R284" s="201"/>
      <c r="S284" s="201"/>
      <c r="T284" s="20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6" t="s">
        <v>284</v>
      </c>
      <c r="AU284" s="196" t="s">
        <v>85</v>
      </c>
      <c r="AV284" s="14" t="s">
        <v>88</v>
      </c>
      <c r="AW284" s="14" t="s">
        <v>33</v>
      </c>
      <c r="AX284" s="14" t="s">
        <v>8</v>
      </c>
      <c r="AY284" s="196" t="s">
        <v>276</v>
      </c>
    </row>
    <row r="285" s="2" customFormat="1" ht="44.25" customHeight="1">
      <c r="A285" s="37"/>
      <c r="B285" s="172"/>
      <c r="C285" s="173" t="s">
        <v>485</v>
      </c>
      <c r="D285" s="173" t="s">
        <v>278</v>
      </c>
      <c r="E285" s="174" t="s">
        <v>486</v>
      </c>
      <c r="F285" s="175" t="s">
        <v>487</v>
      </c>
      <c r="G285" s="176" t="s">
        <v>281</v>
      </c>
      <c r="H285" s="177">
        <v>789.09699999999998</v>
      </c>
      <c r="I285" s="178"/>
      <c r="J285" s="179">
        <f>ROUND(I285*H285,0)</f>
        <v>0</v>
      </c>
      <c r="K285" s="175" t="s">
        <v>282</v>
      </c>
      <c r="L285" s="38"/>
      <c r="M285" s="180" t="s">
        <v>1</v>
      </c>
      <c r="N285" s="181" t="s">
        <v>42</v>
      </c>
      <c r="O285" s="76"/>
      <c r="P285" s="182">
        <f>O285*H285</f>
        <v>0</v>
      </c>
      <c r="Q285" s="182">
        <v>0.01159696</v>
      </c>
      <c r="R285" s="182">
        <f>Q285*H285</f>
        <v>9.1511263451199998</v>
      </c>
      <c r="S285" s="182">
        <v>0</v>
      </c>
      <c r="T285" s="183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4" t="s">
        <v>91</v>
      </c>
      <c r="AT285" s="184" t="s">
        <v>278</v>
      </c>
      <c r="AU285" s="184" t="s">
        <v>85</v>
      </c>
      <c r="AY285" s="18" t="s">
        <v>276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18" t="s">
        <v>8</v>
      </c>
      <c r="BK285" s="185">
        <f>ROUND(I285*H285,0)</f>
        <v>0</v>
      </c>
      <c r="BL285" s="18" t="s">
        <v>91</v>
      </c>
      <c r="BM285" s="184" t="s">
        <v>488</v>
      </c>
    </row>
    <row r="286" s="13" customFormat="1">
      <c r="A286" s="13"/>
      <c r="B286" s="186"/>
      <c r="C286" s="13"/>
      <c r="D286" s="187" t="s">
        <v>284</v>
      </c>
      <c r="E286" s="188" t="s">
        <v>1</v>
      </c>
      <c r="F286" s="189" t="s">
        <v>489</v>
      </c>
      <c r="G286" s="13"/>
      <c r="H286" s="190">
        <v>94.828000000000003</v>
      </c>
      <c r="I286" s="191"/>
      <c r="J286" s="13"/>
      <c r="K286" s="13"/>
      <c r="L286" s="186"/>
      <c r="M286" s="192"/>
      <c r="N286" s="193"/>
      <c r="O286" s="193"/>
      <c r="P286" s="193"/>
      <c r="Q286" s="193"/>
      <c r="R286" s="193"/>
      <c r="S286" s="193"/>
      <c r="T286" s="19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88" t="s">
        <v>284</v>
      </c>
      <c r="AU286" s="188" t="s">
        <v>85</v>
      </c>
      <c r="AV286" s="13" t="s">
        <v>85</v>
      </c>
      <c r="AW286" s="13" t="s">
        <v>33</v>
      </c>
      <c r="AX286" s="13" t="s">
        <v>77</v>
      </c>
      <c r="AY286" s="188" t="s">
        <v>276</v>
      </c>
    </row>
    <row r="287" s="13" customFormat="1">
      <c r="A287" s="13"/>
      <c r="B287" s="186"/>
      <c r="C287" s="13"/>
      <c r="D287" s="187" t="s">
        <v>284</v>
      </c>
      <c r="E287" s="188" t="s">
        <v>1</v>
      </c>
      <c r="F287" s="189" t="s">
        <v>490</v>
      </c>
      <c r="G287" s="13"/>
      <c r="H287" s="190">
        <v>-10.997999999999999</v>
      </c>
      <c r="I287" s="191"/>
      <c r="J287" s="13"/>
      <c r="K287" s="13"/>
      <c r="L287" s="186"/>
      <c r="M287" s="192"/>
      <c r="N287" s="193"/>
      <c r="O287" s="193"/>
      <c r="P287" s="193"/>
      <c r="Q287" s="193"/>
      <c r="R287" s="193"/>
      <c r="S287" s="193"/>
      <c r="T287" s="19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88" t="s">
        <v>284</v>
      </c>
      <c r="AU287" s="188" t="s">
        <v>85</v>
      </c>
      <c r="AV287" s="13" t="s">
        <v>85</v>
      </c>
      <c r="AW287" s="13" t="s">
        <v>33</v>
      </c>
      <c r="AX287" s="13" t="s">
        <v>77</v>
      </c>
      <c r="AY287" s="188" t="s">
        <v>276</v>
      </c>
    </row>
    <row r="288" s="13" customFormat="1">
      <c r="A288" s="13"/>
      <c r="B288" s="186"/>
      <c r="C288" s="13"/>
      <c r="D288" s="187" t="s">
        <v>284</v>
      </c>
      <c r="E288" s="188" t="s">
        <v>1</v>
      </c>
      <c r="F288" s="189" t="s">
        <v>491</v>
      </c>
      <c r="G288" s="13"/>
      <c r="H288" s="190">
        <v>-3.4550000000000001</v>
      </c>
      <c r="I288" s="191"/>
      <c r="J288" s="13"/>
      <c r="K288" s="13"/>
      <c r="L288" s="186"/>
      <c r="M288" s="192"/>
      <c r="N288" s="193"/>
      <c r="O288" s="193"/>
      <c r="P288" s="193"/>
      <c r="Q288" s="193"/>
      <c r="R288" s="193"/>
      <c r="S288" s="193"/>
      <c r="T288" s="19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88" t="s">
        <v>284</v>
      </c>
      <c r="AU288" s="188" t="s">
        <v>85</v>
      </c>
      <c r="AV288" s="13" t="s">
        <v>85</v>
      </c>
      <c r="AW288" s="13" t="s">
        <v>33</v>
      </c>
      <c r="AX288" s="13" t="s">
        <v>77</v>
      </c>
      <c r="AY288" s="188" t="s">
        <v>276</v>
      </c>
    </row>
    <row r="289" s="13" customFormat="1">
      <c r="A289" s="13"/>
      <c r="B289" s="186"/>
      <c r="C289" s="13"/>
      <c r="D289" s="187" t="s">
        <v>284</v>
      </c>
      <c r="E289" s="188" t="s">
        <v>1</v>
      </c>
      <c r="F289" s="189" t="s">
        <v>492</v>
      </c>
      <c r="G289" s="13"/>
      <c r="H289" s="190">
        <v>-9.5939999999999994</v>
      </c>
      <c r="I289" s="191"/>
      <c r="J289" s="13"/>
      <c r="K289" s="13"/>
      <c r="L289" s="186"/>
      <c r="M289" s="192"/>
      <c r="N289" s="193"/>
      <c r="O289" s="193"/>
      <c r="P289" s="193"/>
      <c r="Q289" s="193"/>
      <c r="R289" s="193"/>
      <c r="S289" s="193"/>
      <c r="T289" s="19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8" t="s">
        <v>284</v>
      </c>
      <c r="AU289" s="188" t="s">
        <v>85</v>
      </c>
      <c r="AV289" s="13" t="s">
        <v>85</v>
      </c>
      <c r="AW289" s="13" t="s">
        <v>33</v>
      </c>
      <c r="AX289" s="13" t="s">
        <v>77</v>
      </c>
      <c r="AY289" s="188" t="s">
        <v>276</v>
      </c>
    </row>
    <row r="290" s="13" customFormat="1">
      <c r="A290" s="13"/>
      <c r="B290" s="186"/>
      <c r="C290" s="13"/>
      <c r="D290" s="187" t="s">
        <v>284</v>
      </c>
      <c r="E290" s="188" t="s">
        <v>1</v>
      </c>
      <c r="F290" s="189" t="s">
        <v>493</v>
      </c>
      <c r="G290" s="13"/>
      <c r="H290" s="190">
        <v>-3.0139999999999998</v>
      </c>
      <c r="I290" s="191"/>
      <c r="J290" s="13"/>
      <c r="K290" s="13"/>
      <c r="L290" s="186"/>
      <c r="M290" s="192"/>
      <c r="N290" s="193"/>
      <c r="O290" s="193"/>
      <c r="P290" s="193"/>
      <c r="Q290" s="193"/>
      <c r="R290" s="193"/>
      <c r="S290" s="193"/>
      <c r="T290" s="19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88" t="s">
        <v>284</v>
      </c>
      <c r="AU290" s="188" t="s">
        <v>85</v>
      </c>
      <c r="AV290" s="13" t="s">
        <v>85</v>
      </c>
      <c r="AW290" s="13" t="s">
        <v>33</v>
      </c>
      <c r="AX290" s="13" t="s">
        <v>77</v>
      </c>
      <c r="AY290" s="188" t="s">
        <v>276</v>
      </c>
    </row>
    <row r="291" s="13" customFormat="1">
      <c r="A291" s="13"/>
      <c r="B291" s="186"/>
      <c r="C291" s="13"/>
      <c r="D291" s="187" t="s">
        <v>284</v>
      </c>
      <c r="E291" s="188" t="s">
        <v>1</v>
      </c>
      <c r="F291" s="189" t="s">
        <v>494</v>
      </c>
      <c r="G291" s="13"/>
      <c r="H291" s="190">
        <v>64.415999999999997</v>
      </c>
      <c r="I291" s="191"/>
      <c r="J291" s="13"/>
      <c r="K291" s="13"/>
      <c r="L291" s="186"/>
      <c r="M291" s="192"/>
      <c r="N291" s="193"/>
      <c r="O291" s="193"/>
      <c r="P291" s="193"/>
      <c r="Q291" s="193"/>
      <c r="R291" s="193"/>
      <c r="S291" s="193"/>
      <c r="T291" s="19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8" t="s">
        <v>284</v>
      </c>
      <c r="AU291" s="188" t="s">
        <v>85</v>
      </c>
      <c r="AV291" s="13" t="s">
        <v>85</v>
      </c>
      <c r="AW291" s="13" t="s">
        <v>33</v>
      </c>
      <c r="AX291" s="13" t="s">
        <v>77</v>
      </c>
      <c r="AY291" s="188" t="s">
        <v>276</v>
      </c>
    </row>
    <row r="292" s="13" customFormat="1">
      <c r="A292" s="13"/>
      <c r="B292" s="186"/>
      <c r="C292" s="13"/>
      <c r="D292" s="187" t="s">
        <v>284</v>
      </c>
      <c r="E292" s="188" t="s">
        <v>1</v>
      </c>
      <c r="F292" s="189" t="s">
        <v>495</v>
      </c>
      <c r="G292" s="13"/>
      <c r="H292" s="190">
        <v>-5.5899999999999999</v>
      </c>
      <c r="I292" s="191"/>
      <c r="J292" s="13"/>
      <c r="K292" s="13"/>
      <c r="L292" s="186"/>
      <c r="M292" s="192"/>
      <c r="N292" s="193"/>
      <c r="O292" s="193"/>
      <c r="P292" s="193"/>
      <c r="Q292" s="193"/>
      <c r="R292" s="193"/>
      <c r="S292" s="193"/>
      <c r="T292" s="19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8" t="s">
        <v>284</v>
      </c>
      <c r="AU292" s="188" t="s">
        <v>85</v>
      </c>
      <c r="AV292" s="13" t="s">
        <v>85</v>
      </c>
      <c r="AW292" s="13" t="s">
        <v>33</v>
      </c>
      <c r="AX292" s="13" t="s">
        <v>77</v>
      </c>
      <c r="AY292" s="188" t="s">
        <v>276</v>
      </c>
    </row>
    <row r="293" s="14" customFormat="1">
      <c r="A293" s="14"/>
      <c r="B293" s="195"/>
      <c r="C293" s="14"/>
      <c r="D293" s="187" t="s">
        <v>284</v>
      </c>
      <c r="E293" s="196" t="s">
        <v>1</v>
      </c>
      <c r="F293" s="197" t="s">
        <v>469</v>
      </c>
      <c r="G293" s="14"/>
      <c r="H293" s="198">
        <v>126.593</v>
      </c>
      <c r="I293" s="199"/>
      <c r="J293" s="14"/>
      <c r="K293" s="14"/>
      <c r="L293" s="195"/>
      <c r="M293" s="200"/>
      <c r="N293" s="201"/>
      <c r="O293" s="201"/>
      <c r="P293" s="201"/>
      <c r="Q293" s="201"/>
      <c r="R293" s="201"/>
      <c r="S293" s="201"/>
      <c r="T293" s="20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196" t="s">
        <v>284</v>
      </c>
      <c r="AU293" s="196" t="s">
        <v>85</v>
      </c>
      <c r="AV293" s="14" t="s">
        <v>88</v>
      </c>
      <c r="AW293" s="14" t="s">
        <v>33</v>
      </c>
      <c r="AX293" s="14" t="s">
        <v>77</v>
      </c>
      <c r="AY293" s="196" t="s">
        <v>276</v>
      </c>
    </row>
    <row r="294" s="13" customFormat="1">
      <c r="A294" s="13"/>
      <c r="B294" s="186"/>
      <c r="C294" s="13"/>
      <c r="D294" s="187" t="s">
        <v>284</v>
      </c>
      <c r="E294" s="188" t="s">
        <v>1</v>
      </c>
      <c r="F294" s="189" t="s">
        <v>496</v>
      </c>
      <c r="G294" s="13"/>
      <c r="H294" s="190">
        <v>59.549999999999997</v>
      </c>
      <c r="I294" s="191"/>
      <c r="J294" s="13"/>
      <c r="K294" s="13"/>
      <c r="L294" s="186"/>
      <c r="M294" s="192"/>
      <c r="N294" s="193"/>
      <c r="O294" s="193"/>
      <c r="P294" s="193"/>
      <c r="Q294" s="193"/>
      <c r="R294" s="193"/>
      <c r="S294" s="193"/>
      <c r="T294" s="19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88" t="s">
        <v>284</v>
      </c>
      <c r="AU294" s="188" t="s">
        <v>85</v>
      </c>
      <c r="AV294" s="13" t="s">
        <v>85</v>
      </c>
      <c r="AW294" s="13" t="s">
        <v>33</v>
      </c>
      <c r="AX294" s="13" t="s">
        <v>77</v>
      </c>
      <c r="AY294" s="188" t="s">
        <v>276</v>
      </c>
    </row>
    <row r="295" s="13" customFormat="1">
      <c r="A295" s="13"/>
      <c r="B295" s="186"/>
      <c r="C295" s="13"/>
      <c r="D295" s="187" t="s">
        <v>284</v>
      </c>
      <c r="E295" s="188" t="s">
        <v>1</v>
      </c>
      <c r="F295" s="189" t="s">
        <v>497</v>
      </c>
      <c r="G295" s="13"/>
      <c r="H295" s="190">
        <v>3.8250000000000002</v>
      </c>
      <c r="I295" s="191"/>
      <c r="J295" s="13"/>
      <c r="K295" s="13"/>
      <c r="L295" s="186"/>
      <c r="M295" s="192"/>
      <c r="N295" s="193"/>
      <c r="O295" s="193"/>
      <c r="P295" s="193"/>
      <c r="Q295" s="193"/>
      <c r="R295" s="193"/>
      <c r="S295" s="193"/>
      <c r="T295" s="19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8" t="s">
        <v>284</v>
      </c>
      <c r="AU295" s="188" t="s">
        <v>85</v>
      </c>
      <c r="AV295" s="13" t="s">
        <v>85</v>
      </c>
      <c r="AW295" s="13" t="s">
        <v>33</v>
      </c>
      <c r="AX295" s="13" t="s">
        <v>77</v>
      </c>
      <c r="AY295" s="188" t="s">
        <v>276</v>
      </c>
    </row>
    <row r="296" s="13" customFormat="1">
      <c r="A296" s="13"/>
      <c r="B296" s="186"/>
      <c r="C296" s="13"/>
      <c r="D296" s="187" t="s">
        <v>284</v>
      </c>
      <c r="E296" s="188" t="s">
        <v>1</v>
      </c>
      <c r="F296" s="189" t="s">
        <v>498</v>
      </c>
      <c r="G296" s="13"/>
      <c r="H296" s="190">
        <v>102.63</v>
      </c>
      <c r="I296" s="191"/>
      <c r="J296" s="13"/>
      <c r="K296" s="13"/>
      <c r="L296" s="186"/>
      <c r="M296" s="192"/>
      <c r="N296" s="193"/>
      <c r="O296" s="193"/>
      <c r="P296" s="193"/>
      <c r="Q296" s="193"/>
      <c r="R296" s="193"/>
      <c r="S296" s="193"/>
      <c r="T296" s="19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8" t="s">
        <v>284</v>
      </c>
      <c r="AU296" s="188" t="s">
        <v>85</v>
      </c>
      <c r="AV296" s="13" t="s">
        <v>85</v>
      </c>
      <c r="AW296" s="13" t="s">
        <v>33</v>
      </c>
      <c r="AX296" s="13" t="s">
        <v>77</v>
      </c>
      <c r="AY296" s="188" t="s">
        <v>276</v>
      </c>
    </row>
    <row r="297" s="13" customFormat="1">
      <c r="A297" s="13"/>
      <c r="B297" s="186"/>
      <c r="C297" s="13"/>
      <c r="D297" s="187" t="s">
        <v>284</v>
      </c>
      <c r="E297" s="188" t="s">
        <v>1</v>
      </c>
      <c r="F297" s="189" t="s">
        <v>499</v>
      </c>
      <c r="G297" s="13"/>
      <c r="H297" s="190">
        <v>-3.9239999999999999</v>
      </c>
      <c r="I297" s="191"/>
      <c r="J297" s="13"/>
      <c r="K297" s="13"/>
      <c r="L297" s="186"/>
      <c r="M297" s="192"/>
      <c r="N297" s="193"/>
      <c r="O297" s="193"/>
      <c r="P297" s="193"/>
      <c r="Q297" s="193"/>
      <c r="R297" s="193"/>
      <c r="S297" s="193"/>
      <c r="T297" s="19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88" t="s">
        <v>284</v>
      </c>
      <c r="AU297" s="188" t="s">
        <v>85</v>
      </c>
      <c r="AV297" s="13" t="s">
        <v>85</v>
      </c>
      <c r="AW297" s="13" t="s">
        <v>33</v>
      </c>
      <c r="AX297" s="13" t="s">
        <v>77</v>
      </c>
      <c r="AY297" s="188" t="s">
        <v>276</v>
      </c>
    </row>
    <row r="298" s="13" customFormat="1">
      <c r="A298" s="13"/>
      <c r="B298" s="186"/>
      <c r="C298" s="13"/>
      <c r="D298" s="187" t="s">
        <v>284</v>
      </c>
      <c r="E298" s="188" t="s">
        <v>1</v>
      </c>
      <c r="F298" s="189" t="s">
        <v>500</v>
      </c>
      <c r="G298" s="13"/>
      <c r="H298" s="190">
        <v>-12.612</v>
      </c>
      <c r="I298" s="191"/>
      <c r="J298" s="13"/>
      <c r="K298" s="13"/>
      <c r="L298" s="186"/>
      <c r="M298" s="192"/>
      <c r="N298" s="193"/>
      <c r="O298" s="193"/>
      <c r="P298" s="193"/>
      <c r="Q298" s="193"/>
      <c r="R298" s="193"/>
      <c r="S298" s="193"/>
      <c r="T298" s="19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8" t="s">
        <v>284</v>
      </c>
      <c r="AU298" s="188" t="s">
        <v>85</v>
      </c>
      <c r="AV298" s="13" t="s">
        <v>85</v>
      </c>
      <c r="AW298" s="13" t="s">
        <v>33</v>
      </c>
      <c r="AX298" s="13" t="s">
        <v>77</v>
      </c>
      <c r="AY298" s="188" t="s">
        <v>276</v>
      </c>
    </row>
    <row r="299" s="13" customFormat="1">
      <c r="A299" s="13"/>
      <c r="B299" s="186"/>
      <c r="C299" s="13"/>
      <c r="D299" s="187" t="s">
        <v>284</v>
      </c>
      <c r="E299" s="188" t="s">
        <v>1</v>
      </c>
      <c r="F299" s="189" t="s">
        <v>501</v>
      </c>
      <c r="G299" s="13"/>
      <c r="H299" s="190">
        <v>-3.5720000000000001</v>
      </c>
      <c r="I299" s="191"/>
      <c r="J299" s="13"/>
      <c r="K299" s="13"/>
      <c r="L299" s="186"/>
      <c r="M299" s="192"/>
      <c r="N299" s="193"/>
      <c r="O299" s="193"/>
      <c r="P299" s="193"/>
      <c r="Q299" s="193"/>
      <c r="R299" s="193"/>
      <c r="S299" s="193"/>
      <c r="T299" s="19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8" t="s">
        <v>284</v>
      </c>
      <c r="AU299" s="188" t="s">
        <v>85</v>
      </c>
      <c r="AV299" s="13" t="s">
        <v>85</v>
      </c>
      <c r="AW299" s="13" t="s">
        <v>33</v>
      </c>
      <c r="AX299" s="13" t="s">
        <v>77</v>
      </c>
      <c r="AY299" s="188" t="s">
        <v>276</v>
      </c>
    </row>
    <row r="300" s="13" customFormat="1">
      <c r="A300" s="13"/>
      <c r="B300" s="186"/>
      <c r="C300" s="13"/>
      <c r="D300" s="187" t="s">
        <v>284</v>
      </c>
      <c r="E300" s="188" t="s">
        <v>1</v>
      </c>
      <c r="F300" s="189" t="s">
        <v>502</v>
      </c>
      <c r="G300" s="13"/>
      <c r="H300" s="190">
        <v>-12.560000000000001</v>
      </c>
      <c r="I300" s="191"/>
      <c r="J300" s="13"/>
      <c r="K300" s="13"/>
      <c r="L300" s="186"/>
      <c r="M300" s="192"/>
      <c r="N300" s="193"/>
      <c r="O300" s="193"/>
      <c r="P300" s="193"/>
      <c r="Q300" s="193"/>
      <c r="R300" s="193"/>
      <c r="S300" s="193"/>
      <c r="T300" s="19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88" t="s">
        <v>284</v>
      </c>
      <c r="AU300" s="188" t="s">
        <v>85</v>
      </c>
      <c r="AV300" s="13" t="s">
        <v>85</v>
      </c>
      <c r="AW300" s="13" t="s">
        <v>33</v>
      </c>
      <c r="AX300" s="13" t="s">
        <v>77</v>
      </c>
      <c r="AY300" s="188" t="s">
        <v>276</v>
      </c>
    </row>
    <row r="301" s="13" customFormat="1">
      <c r="A301" s="13"/>
      <c r="B301" s="186"/>
      <c r="C301" s="13"/>
      <c r="D301" s="187" t="s">
        <v>284</v>
      </c>
      <c r="E301" s="188" t="s">
        <v>1</v>
      </c>
      <c r="F301" s="189" t="s">
        <v>503</v>
      </c>
      <c r="G301" s="13"/>
      <c r="H301" s="190">
        <v>-3.5569999999999999</v>
      </c>
      <c r="I301" s="191"/>
      <c r="J301" s="13"/>
      <c r="K301" s="13"/>
      <c r="L301" s="186"/>
      <c r="M301" s="192"/>
      <c r="N301" s="193"/>
      <c r="O301" s="193"/>
      <c r="P301" s="193"/>
      <c r="Q301" s="193"/>
      <c r="R301" s="193"/>
      <c r="S301" s="193"/>
      <c r="T301" s="19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88" t="s">
        <v>284</v>
      </c>
      <c r="AU301" s="188" t="s">
        <v>85</v>
      </c>
      <c r="AV301" s="13" t="s">
        <v>85</v>
      </c>
      <c r="AW301" s="13" t="s">
        <v>33</v>
      </c>
      <c r="AX301" s="13" t="s">
        <v>77</v>
      </c>
      <c r="AY301" s="188" t="s">
        <v>276</v>
      </c>
    </row>
    <row r="302" s="13" customFormat="1">
      <c r="A302" s="13"/>
      <c r="B302" s="186"/>
      <c r="C302" s="13"/>
      <c r="D302" s="187" t="s">
        <v>284</v>
      </c>
      <c r="E302" s="188" t="s">
        <v>1</v>
      </c>
      <c r="F302" s="189" t="s">
        <v>504</v>
      </c>
      <c r="G302" s="13"/>
      <c r="H302" s="190">
        <v>-8.1720000000000006</v>
      </c>
      <c r="I302" s="191"/>
      <c r="J302" s="13"/>
      <c r="K302" s="13"/>
      <c r="L302" s="186"/>
      <c r="M302" s="192"/>
      <c r="N302" s="193"/>
      <c r="O302" s="193"/>
      <c r="P302" s="193"/>
      <c r="Q302" s="193"/>
      <c r="R302" s="193"/>
      <c r="S302" s="193"/>
      <c r="T302" s="19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8" t="s">
        <v>284</v>
      </c>
      <c r="AU302" s="188" t="s">
        <v>85</v>
      </c>
      <c r="AV302" s="13" t="s">
        <v>85</v>
      </c>
      <c r="AW302" s="13" t="s">
        <v>33</v>
      </c>
      <c r="AX302" s="13" t="s">
        <v>77</v>
      </c>
      <c r="AY302" s="188" t="s">
        <v>276</v>
      </c>
    </row>
    <row r="303" s="13" customFormat="1">
      <c r="A303" s="13"/>
      <c r="B303" s="186"/>
      <c r="C303" s="13"/>
      <c r="D303" s="187" t="s">
        <v>284</v>
      </c>
      <c r="E303" s="188" t="s">
        <v>1</v>
      </c>
      <c r="F303" s="189" t="s">
        <v>505</v>
      </c>
      <c r="G303" s="13"/>
      <c r="H303" s="190">
        <v>67.266999999999996</v>
      </c>
      <c r="I303" s="191"/>
      <c r="J303" s="13"/>
      <c r="K303" s="13"/>
      <c r="L303" s="186"/>
      <c r="M303" s="192"/>
      <c r="N303" s="193"/>
      <c r="O303" s="193"/>
      <c r="P303" s="193"/>
      <c r="Q303" s="193"/>
      <c r="R303" s="193"/>
      <c r="S303" s="193"/>
      <c r="T303" s="19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8" t="s">
        <v>284</v>
      </c>
      <c r="AU303" s="188" t="s">
        <v>85</v>
      </c>
      <c r="AV303" s="13" t="s">
        <v>85</v>
      </c>
      <c r="AW303" s="13" t="s">
        <v>33</v>
      </c>
      <c r="AX303" s="13" t="s">
        <v>77</v>
      </c>
      <c r="AY303" s="188" t="s">
        <v>276</v>
      </c>
    </row>
    <row r="304" s="13" customFormat="1">
      <c r="A304" s="13"/>
      <c r="B304" s="186"/>
      <c r="C304" s="13"/>
      <c r="D304" s="187" t="s">
        <v>284</v>
      </c>
      <c r="E304" s="188" t="s">
        <v>1</v>
      </c>
      <c r="F304" s="189" t="s">
        <v>506</v>
      </c>
      <c r="G304" s="13"/>
      <c r="H304" s="190">
        <v>3.3999999999999999</v>
      </c>
      <c r="I304" s="191"/>
      <c r="J304" s="13"/>
      <c r="K304" s="13"/>
      <c r="L304" s="186"/>
      <c r="M304" s="192"/>
      <c r="N304" s="193"/>
      <c r="O304" s="193"/>
      <c r="P304" s="193"/>
      <c r="Q304" s="193"/>
      <c r="R304" s="193"/>
      <c r="S304" s="193"/>
      <c r="T304" s="19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8" t="s">
        <v>284</v>
      </c>
      <c r="AU304" s="188" t="s">
        <v>85</v>
      </c>
      <c r="AV304" s="13" t="s">
        <v>85</v>
      </c>
      <c r="AW304" s="13" t="s">
        <v>33</v>
      </c>
      <c r="AX304" s="13" t="s">
        <v>77</v>
      </c>
      <c r="AY304" s="188" t="s">
        <v>276</v>
      </c>
    </row>
    <row r="305" s="14" customFormat="1">
      <c r="A305" s="14"/>
      <c r="B305" s="195"/>
      <c r="C305" s="14"/>
      <c r="D305" s="187" t="s">
        <v>284</v>
      </c>
      <c r="E305" s="196" t="s">
        <v>1</v>
      </c>
      <c r="F305" s="197" t="s">
        <v>471</v>
      </c>
      <c r="G305" s="14"/>
      <c r="H305" s="198">
        <v>192.27500000000001</v>
      </c>
      <c r="I305" s="199"/>
      <c r="J305" s="14"/>
      <c r="K305" s="14"/>
      <c r="L305" s="195"/>
      <c r="M305" s="200"/>
      <c r="N305" s="201"/>
      <c r="O305" s="201"/>
      <c r="P305" s="201"/>
      <c r="Q305" s="201"/>
      <c r="R305" s="201"/>
      <c r="S305" s="201"/>
      <c r="T305" s="20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196" t="s">
        <v>284</v>
      </c>
      <c r="AU305" s="196" t="s">
        <v>85</v>
      </c>
      <c r="AV305" s="14" t="s">
        <v>88</v>
      </c>
      <c r="AW305" s="14" t="s">
        <v>33</v>
      </c>
      <c r="AX305" s="14" t="s">
        <v>77</v>
      </c>
      <c r="AY305" s="196" t="s">
        <v>276</v>
      </c>
    </row>
    <row r="306" s="13" customFormat="1">
      <c r="A306" s="13"/>
      <c r="B306" s="186"/>
      <c r="C306" s="13"/>
      <c r="D306" s="187" t="s">
        <v>284</v>
      </c>
      <c r="E306" s="188" t="s">
        <v>1</v>
      </c>
      <c r="F306" s="189" t="s">
        <v>507</v>
      </c>
      <c r="G306" s="13"/>
      <c r="H306" s="190">
        <v>280.76400000000001</v>
      </c>
      <c r="I306" s="191"/>
      <c r="J306" s="13"/>
      <c r="K306" s="13"/>
      <c r="L306" s="186"/>
      <c r="M306" s="192"/>
      <c r="N306" s="193"/>
      <c r="O306" s="193"/>
      <c r="P306" s="193"/>
      <c r="Q306" s="193"/>
      <c r="R306" s="193"/>
      <c r="S306" s="193"/>
      <c r="T306" s="19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8" t="s">
        <v>284</v>
      </c>
      <c r="AU306" s="188" t="s">
        <v>85</v>
      </c>
      <c r="AV306" s="13" t="s">
        <v>85</v>
      </c>
      <c r="AW306" s="13" t="s">
        <v>33</v>
      </c>
      <c r="AX306" s="13" t="s">
        <v>77</v>
      </c>
      <c r="AY306" s="188" t="s">
        <v>276</v>
      </c>
    </row>
    <row r="307" s="13" customFormat="1">
      <c r="A307" s="13"/>
      <c r="B307" s="186"/>
      <c r="C307" s="13"/>
      <c r="D307" s="187" t="s">
        <v>284</v>
      </c>
      <c r="E307" s="188" t="s">
        <v>1</v>
      </c>
      <c r="F307" s="189" t="s">
        <v>508</v>
      </c>
      <c r="G307" s="13"/>
      <c r="H307" s="190">
        <v>-5.8970000000000002</v>
      </c>
      <c r="I307" s="191"/>
      <c r="J307" s="13"/>
      <c r="K307" s="13"/>
      <c r="L307" s="186"/>
      <c r="M307" s="192"/>
      <c r="N307" s="193"/>
      <c r="O307" s="193"/>
      <c r="P307" s="193"/>
      <c r="Q307" s="193"/>
      <c r="R307" s="193"/>
      <c r="S307" s="193"/>
      <c r="T307" s="19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88" t="s">
        <v>284</v>
      </c>
      <c r="AU307" s="188" t="s">
        <v>85</v>
      </c>
      <c r="AV307" s="13" t="s">
        <v>85</v>
      </c>
      <c r="AW307" s="13" t="s">
        <v>33</v>
      </c>
      <c r="AX307" s="13" t="s">
        <v>77</v>
      </c>
      <c r="AY307" s="188" t="s">
        <v>276</v>
      </c>
    </row>
    <row r="308" s="13" customFormat="1">
      <c r="A308" s="13"/>
      <c r="B308" s="186"/>
      <c r="C308" s="13"/>
      <c r="D308" s="187" t="s">
        <v>284</v>
      </c>
      <c r="E308" s="188" t="s">
        <v>1</v>
      </c>
      <c r="F308" s="189" t="s">
        <v>509</v>
      </c>
      <c r="G308" s="13"/>
      <c r="H308" s="190">
        <v>-2.738</v>
      </c>
      <c r="I308" s="191"/>
      <c r="J308" s="13"/>
      <c r="K308" s="13"/>
      <c r="L308" s="186"/>
      <c r="M308" s="192"/>
      <c r="N308" s="193"/>
      <c r="O308" s="193"/>
      <c r="P308" s="193"/>
      <c r="Q308" s="193"/>
      <c r="R308" s="193"/>
      <c r="S308" s="193"/>
      <c r="T308" s="19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88" t="s">
        <v>284</v>
      </c>
      <c r="AU308" s="188" t="s">
        <v>85</v>
      </c>
      <c r="AV308" s="13" t="s">
        <v>85</v>
      </c>
      <c r="AW308" s="13" t="s">
        <v>33</v>
      </c>
      <c r="AX308" s="13" t="s">
        <v>77</v>
      </c>
      <c r="AY308" s="188" t="s">
        <v>276</v>
      </c>
    </row>
    <row r="309" s="13" customFormat="1">
      <c r="A309" s="13"/>
      <c r="B309" s="186"/>
      <c r="C309" s="13"/>
      <c r="D309" s="187" t="s">
        <v>284</v>
      </c>
      <c r="E309" s="188" t="s">
        <v>1</v>
      </c>
      <c r="F309" s="189" t="s">
        <v>510</v>
      </c>
      <c r="G309" s="13"/>
      <c r="H309" s="190">
        <v>-21.664999999999999</v>
      </c>
      <c r="I309" s="191"/>
      <c r="J309" s="13"/>
      <c r="K309" s="13"/>
      <c r="L309" s="186"/>
      <c r="M309" s="192"/>
      <c r="N309" s="193"/>
      <c r="O309" s="193"/>
      <c r="P309" s="193"/>
      <c r="Q309" s="193"/>
      <c r="R309" s="193"/>
      <c r="S309" s="193"/>
      <c r="T309" s="19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8" t="s">
        <v>284</v>
      </c>
      <c r="AU309" s="188" t="s">
        <v>85</v>
      </c>
      <c r="AV309" s="13" t="s">
        <v>85</v>
      </c>
      <c r="AW309" s="13" t="s">
        <v>33</v>
      </c>
      <c r="AX309" s="13" t="s">
        <v>77</v>
      </c>
      <c r="AY309" s="188" t="s">
        <v>276</v>
      </c>
    </row>
    <row r="310" s="13" customFormat="1">
      <c r="A310" s="13"/>
      <c r="B310" s="186"/>
      <c r="C310" s="13"/>
      <c r="D310" s="187" t="s">
        <v>284</v>
      </c>
      <c r="E310" s="188" t="s">
        <v>1</v>
      </c>
      <c r="F310" s="189" t="s">
        <v>511</v>
      </c>
      <c r="G310" s="13"/>
      <c r="H310" s="190">
        <v>-2.7269999999999999</v>
      </c>
      <c r="I310" s="191"/>
      <c r="J310" s="13"/>
      <c r="K310" s="13"/>
      <c r="L310" s="186"/>
      <c r="M310" s="192"/>
      <c r="N310" s="193"/>
      <c r="O310" s="193"/>
      <c r="P310" s="193"/>
      <c r="Q310" s="193"/>
      <c r="R310" s="193"/>
      <c r="S310" s="193"/>
      <c r="T310" s="19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88" t="s">
        <v>284</v>
      </c>
      <c r="AU310" s="188" t="s">
        <v>85</v>
      </c>
      <c r="AV310" s="13" t="s">
        <v>85</v>
      </c>
      <c r="AW310" s="13" t="s">
        <v>33</v>
      </c>
      <c r="AX310" s="13" t="s">
        <v>77</v>
      </c>
      <c r="AY310" s="188" t="s">
        <v>276</v>
      </c>
    </row>
    <row r="311" s="13" customFormat="1">
      <c r="A311" s="13"/>
      <c r="B311" s="186"/>
      <c r="C311" s="13"/>
      <c r="D311" s="187" t="s">
        <v>284</v>
      </c>
      <c r="E311" s="188" t="s">
        <v>1</v>
      </c>
      <c r="F311" s="189" t="s">
        <v>512</v>
      </c>
      <c r="G311" s="13"/>
      <c r="H311" s="190">
        <v>-2.343</v>
      </c>
      <c r="I311" s="191"/>
      <c r="J311" s="13"/>
      <c r="K311" s="13"/>
      <c r="L311" s="186"/>
      <c r="M311" s="192"/>
      <c r="N311" s="193"/>
      <c r="O311" s="193"/>
      <c r="P311" s="193"/>
      <c r="Q311" s="193"/>
      <c r="R311" s="193"/>
      <c r="S311" s="193"/>
      <c r="T311" s="19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88" t="s">
        <v>284</v>
      </c>
      <c r="AU311" s="188" t="s">
        <v>85</v>
      </c>
      <c r="AV311" s="13" t="s">
        <v>85</v>
      </c>
      <c r="AW311" s="13" t="s">
        <v>33</v>
      </c>
      <c r="AX311" s="13" t="s">
        <v>77</v>
      </c>
      <c r="AY311" s="188" t="s">
        <v>276</v>
      </c>
    </row>
    <row r="312" s="13" customFormat="1">
      <c r="A312" s="13"/>
      <c r="B312" s="186"/>
      <c r="C312" s="13"/>
      <c r="D312" s="187" t="s">
        <v>284</v>
      </c>
      <c r="E312" s="188" t="s">
        <v>1</v>
      </c>
      <c r="F312" s="189" t="s">
        <v>513</v>
      </c>
      <c r="G312" s="13"/>
      <c r="H312" s="190">
        <v>-18.544</v>
      </c>
      <c r="I312" s="191"/>
      <c r="J312" s="13"/>
      <c r="K312" s="13"/>
      <c r="L312" s="186"/>
      <c r="M312" s="192"/>
      <c r="N312" s="193"/>
      <c r="O312" s="193"/>
      <c r="P312" s="193"/>
      <c r="Q312" s="193"/>
      <c r="R312" s="193"/>
      <c r="S312" s="193"/>
      <c r="T312" s="19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8" t="s">
        <v>284</v>
      </c>
      <c r="AU312" s="188" t="s">
        <v>85</v>
      </c>
      <c r="AV312" s="13" t="s">
        <v>85</v>
      </c>
      <c r="AW312" s="13" t="s">
        <v>33</v>
      </c>
      <c r="AX312" s="13" t="s">
        <v>77</v>
      </c>
      <c r="AY312" s="188" t="s">
        <v>276</v>
      </c>
    </row>
    <row r="313" s="13" customFormat="1">
      <c r="A313" s="13"/>
      <c r="B313" s="186"/>
      <c r="C313" s="13"/>
      <c r="D313" s="187" t="s">
        <v>284</v>
      </c>
      <c r="E313" s="188" t="s">
        <v>1</v>
      </c>
      <c r="F313" s="189" t="s">
        <v>514</v>
      </c>
      <c r="G313" s="13"/>
      <c r="H313" s="190">
        <v>-2.25</v>
      </c>
      <c r="I313" s="191"/>
      <c r="J313" s="13"/>
      <c r="K313" s="13"/>
      <c r="L313" s="186"/>
      <c r="M313" s="192"/>
      <c r="N313" s="193"/>
      <c r="O313" s="193"/>
      <c r="P313" s="193"/>
      <c r="Q313" s="193"/>
      <c r="R313" s="193"/>
      <c r="S313" s="193"/>
      <c r="T313" s="19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88" t="s">
        <v>284</v>
      </c>
      <c r="AU313" s="188" t="s">
        <v>85</v>
      </c>
      <c r="AV313" s="13" t="s">
        <v>85</v>
      </c>
      <c r="AW313" s="13" t="s">
        <v>33</v>
      </c>
      <c r="AX313" s="13" t="s">
        <v>77</v>
      </c>
      <c r="AY313" s="188" t="s">
        <v>276</v>
      </c>
    </row>
    <row r="314" s="13" customFormat="1">
      <c r="A314" s="13"/>
      <c r="B314" s="186"/>
      <c r="C314" s="13"/>
      <c r="D314" s="187" t="s">
        <v>284</v>
      </c>
      <c r="E314" s="188" t="s">
        <v>1</v>
      </c>
      <c r="F314" s="189" t="s">
        <v>515</v>
      </c>
      <c r="G314" s="13"/>
      <c r="H314" s="190">
        <v>-1.6200000000000001</v>
      </c>
      <c r="I314" s="191"/>
      <c r="J314" s="13"/>
      <c r="K314" s="13"/>
      <c r="L314" s="186"/>
      <c r="M314" s="192"/>
      <c r="N314" s="193"/>
      <c r="O314" s="193"/>
      <c r="P314" s="193"/>
      <c r="Q314" s="193"/>
      <c r="R314" s="193"/>
      <c r="S314" s="193"/>
      <c r="T314" s="19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8" t="s">
        <v>284</v>
      </c>
      <c r="AU314" s="188" t="s">
        <v>85</v>
      </c>
      <c r="AV314" s="13" t="s">
        <v>85</v>
      </c>
      <c r="AW314" s="13" t="s">
        <v>33</v>
      </c>
      <c r="AX314" s="13" t="s">
        <v>77</v>
      </c>
      <c r="AY314" s="188" t="s">
        <v>276</v>
      </c>
    </row>
    <row r="315" s="14" customFormat="1">
      <c r="A315" s="14"/>
      <c r="B315" s="195"/>
      <c r="C315" s="14"/>
      <c r="D315" s="187" t="s">
        <v>284</v>
      </c>
      <c r="E315" s="196" t="s">
        <v>1</v>
      </c>
      <c r="F315" s="197" t="s">
        <v>473</v>
      </c>
      <c r="G315" s="14"/>
      <c r="H315" s="198">
        <v>222.97999999999999</v>
      </c>
      <c r="I315" s="199"/>
      <c r="J315" s="14"/>
      <c r="K315" s="14"/>
      <c r="L315" s="195"/>
      <c r="M315" s="200"/>
      <c r="N315" s="201"/>
      <c r="O315" s="201"/>
      <c r="P315" s="201"/>
      <c r="Q315" s="201"/>
      <c r="R315" s="201"/>
      <c r="S315" s="201"/>
      <c r="T315" s="20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96" t="s">
        <v>284</v>
      </c>
      <c r="AU315" s="196" t="s">
        <v>85</v>
      </c>
      <c r="AV315" s="14" t="s">
        <v>88</v>
      </c>
      <c r="AW315" s="14" t="s">
        <v>33</v>
      </c>
      <c r="AX315" s="14" t="s">
        <v>77</v>
      </c>
      <c r="AY315" s="196" t="s">
        <v>276</v>
      </c>
    </row>
    <row r="316" s="13" customFormat="1">
      <c r="A316" s="13"/>
      <c r="B316" s="186"/>
      <c r="C316" s="13"/>
      <c r="D316" s="187" t="s">
        <v>284</v>
      </c>
      <c r="E316" s="188" t="s">
        <v>1</v>
      </c>
      <c r="F316" s="189" t="s">
        <v>516</v>
      </c>
      <c r="G316" s="13"/>
      <c r="H316" s="190">
        <v>201.392</v>
      </c>
      <c r="I316" s="191"/>
      <c r="J316" s="13"/>
      <c r="K316" s="13"/>
      <c r="L316" s="186"/>
      <c r="M316" s="192"/>
      <c r="N316" s="193"/>
      <c r="O316" s="193"/>
      <c r="P316" s="193"/>
      <c r="Q316" s="193"/>
      <c r="R316" s="193"/>
      <c r="S316" s="193"/>
      <c r="T316" s="19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88" t="s">
        <v>284</v>
      </c>
      <c r="AU316" s="188" t="s">
        <v>85</v>
      </c>
      <c r="AV316" s="13" t="s">
        <v>85</v>
      </c>
      <c r="AW316" s="13" t="s">
        <v>33</v>
      </c>
      <c r="AX316" s="13" t="s">
        <v>77</v>
      </c>
      <c r="AY316" s="188" t="s">
        <v>276</v>
      </c>
    </row>
    <row r="317" s="13" customFormat="1">
      <c r="A317" s="13"/>
      <c r="B317" s="186"/>
      <c r="C317" s="13"/>
      <c r="D317" s="187" t="s">
        <v>284</v>
      </c>
      <c r="E317" s="188" t="s">
        <v>1</v>
      </c>
      <c r="F317" s="189" t="s">
        <v>517</v>
      </c>
      <c r="G317" s="13"/>
      <c r="H317" s="190">
        <v>5.7800000000000002</v>
      </c>
      <c r="I317" s="191"/>
      <c r="J317" s="13"/>
      <c r="K317" s="13"/>
      <c r="L317" s="186"/>
      <c r="M317" s="192"/>
      <c r="N317" s="193"/>
      <c r="O317" s="193"/>
      <c r="P317" s="193"/>
      <c r="Q317" s="193"/>
      <c r="R317" s="193"/>
      <c r="S317" s="193"/>
      <c r="T317" s="19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8" t="s">
        <v>284</v>
      </c>
      <c r="AU317" s="188" t="s">
        <v>85</v>
      </c>
      <c r="AV317" s="13" t="s">
        <v>85</v>
      </c>
      <c r="AW317" s="13" t="s">
        <v>33</v>
      </c>
      <c r="AX317" s="13" t="s">
        <v>77</v>
      </c>
      <c r="AY317" s="188" t="s">
        <v>276</v>
      </c>
    </row>
    <row r="318" s="13" customFormat="1">
      <c r="A318" s="13"/>
      <c r="B318" s="186"/>
      <c r="C318" s="13"/>
      <c r="D318" s="187" t="s">
        <v>284</v>
      </c>
      <c r="E318" s="188" t="s">
        <v>1</v>
      </c>
      <c r="F318" s="189" t="s">
        <v>518</v>
      </c>
      <c r="G318" s="13"/>
      <c r="H318" s="190">
        <v>-22.553999999999998</v>
      </c>
      <c r="I318" s="191"/>
      <c r="J318" s="13"/>
      <c r="K318" s="13"/>
      <c r="L318" s="186"/>
      <c r="M318" s="192"/>
      <c r="N318" s="193"/>
      <c r="O318" s="193"/>
      <c r="P318" s="193"/>
      <c r="Q318" s="193"/>
      <c r="R318" s="193"/>
      <c r="S318" s="193"/>
      <c r="T318" s="19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8" t="s">
        <v>284</v>
      </c>
      <c r="AU318" s="188" t="s">
        <v>85</v>
      </c>
      <c r="AV318" s="13" t="s">
        <v>85</v>
      </c>
      <c r="AW318" s="13" t="s">
        <v>33</v>
      </c>
      <c r="AX318" s="13" t="s">
        <v>77</v>
      </c>
      <c r="AY318" s="188" t="s">
        <v>276</v>
      </c>
    </row>
    <row r="319" s="13" customFormat="1">
      <c r="A319" s="13"/>
      <c r="B319" s="186"/>
      <c r="C319" s="13"/>
      <c r="D319" s="187" t="s">
        <v>284</v>
      </c>
      <c r="E319" s="188" t="s">
        <v>1</v>
      </c>
      <c r="F319" s="189" t="s">
        <v>519</v>
      </c>
      <c r="G319" s="13"/>
      <c r="H319" s="190">
        <v>-6.7569999999999997</v>
      </c>
      <c r="I319" s="191"/>
      <c r="J319" s="13"/>
      <c r="K319" s="13"/>
      <c r="L319" s="186"/>
      <c r="M319" s="192"/>
      <c r="N319" s="193"/>
      <c r="O319" s="193"/>
      <c r="P319" s="193"/>
      <c r="Q319" s="193"/>
      <c r="R319" s="193"/>
      <c r="S319" s="193"/>
      <c r="T319" s="19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88" t="s">
        <v>284</v>
      </c>
      <c r="AU319" s="188" t="s">
        <v>85</v>
      </c>
      <c r="AV319" s="13" t="s">
        <v>85</v>
      </c>
      <c r="AW319" s="13" t="s">
        <v>33</v>
      </c>
      <c r="AX319" s="13" t="s">
        <v>77</v>
      </c>
      <c r="AY319" s="188" t="s">
        <v>276</v>
      </c>
    </row>
    <row r="320" s="13" customFormat="1">
      <c r="A320" s="13"/>
      <c r="B320" s="186"/>
      <c r="C320" s="13"/>
      <c r="D320" s="187" t="s">
        <v>284</v>
      </c>
      <c r="E320" s="188" t="s">
        <v>1</v>
      </c>
      <c r="F320" s="189" t="s">
        <v>520</v>
      </c>
      <c r="G320" s="13"/>
      <c r="H320" s="190">
        <v>-19.553999999999998</v>
      </c>
      <c r="I320" s="191"/>
      <c r="J320" s="13"/>
      <c r="K320" s="13"/>
      <c r="L320" s="186"/>
      <c r="M320" s="192"/>
      <c r="N320" s="193"/>
      <c r="O320" s="193"/>
      <c r="P320" s="193"/>
      <c r="Q320" s="193"/>
      <c r="R320" s="193"/>
      <c r="S320" s="193"/>
      <c r="T320" s="19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8" t="s">
        <v>284</v>
      </c>
      <c r="AU320" s="188" t="s">
        <v>85</v>
      </c>
      <c r="AV320" s="13" t="s">
        <v>85</v>
      </c>
      <c r="AW320" s="13" t="s">
        <v>33</v>
      </c>
      <c r="AX320" s="13" t="s">
        <v>77</v>
      </c>
      <c r="AY320" s="188" t="s">
        <v>276</v>
      </c>
    </row>
    <row r="321" s="13" customFormat="1">
      <c r="A321" s="13"/>
      <c r="B321" s="186"/>
      <c r="C321" s="13"/>
      <c r="D321" s="187" t="s">
        <v>284</v>
      </c>
      <c r="E321" s="188" t="s">
        <v>1</v>
      </c>
      <c r="F321" s="189" t="s">
        <v>521</v>
      </c>
      <c r="G321" s="13"/>
      <c r="H321" s="190">
        <v>-5.8579999999999997</v>
      </c>
      <c r="I321" s="191"/>
      <c r="J321" s="13"/>
      <c r="K321" s="13"/>
      <c r="L321" s="186"/>
      <c r="M321" s="192"/>
      <c r="N321" s="193"/>
      <c r="O321" s="193"/>
      <c r="P321" s="193"/>
      <c r="Q321" s="193"/>
      <c r="R321" s="193"/>
      <c r="S321" s="193"/>
      <c r="T321" s="19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88" t="s">
        <v>284</v>
      </c>
      <c r="AU321" s="188" t="s">
        <v>85</v>
      </c>
      <c r="AV321" s="13" t="s">
        <v>85</v>
      </c>
      <c r="AW321" s="13" t="s">
        <v>33</v>
      </c>
      <c r="AX321" s="13" t="s">
        <v>77</v>
      </c>
      <c r="AY321" s="188" t="s">
        <v>276</v>
      </c>
    </row>
    <row r="322" s="14" customFormat="1">
      <c r="A322" s="14"/>
      <c r="B322" s="195"/>
      <c r="C322" s="14"/>
      <c r="D322" s="187" t="s">
        <v>284</v>
      </c>
      <c r="E322" s="196" t="s">
        <v>1</v>
      </c>
      <c r="F322" s="197" t="s">
        <v>522</v>
      </c>
      <c r="G322" s="14"/>
      <c r="H322" s="198">
        <v>152.44900000000001</v>
      </c>
      <c r="I322" s="199"/>
      <c r="J322" s="14"/>
      <c r="K322" s="14"/>
      <c r="L322" s="195"/>
      <c r="M322" s="200"/>
      <c r="N322" s="201"/>
      <c r="O322" s="201"/>
      <c r="P322" s="201"/>
      <c r="Q322" s="201"/>
      <c r="R322" s="201"/>
      <c r="S322" s="201"/>
      <c r="T322" s="20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196" t="s">
        <v>284</v>
      </c>
      <c r="AU322" s="196" t="s">
        <v>85</v>
      </c>
      <c r="AV322" s="14" t="s">
        <v>88</v>
      </c>
      <c r="AW322" s="14" t="s">
        <v>33</v>
      </c>
      <c r="AX322" s="14" t="s">
        <v>77</v>
      </c>
      <c r="AY322" s="196" t="s">
        <v>276</v>
      </c>
    </row>
    <row r="323" s="15" customFormat="1">
      <c r="A323" s="15"/>
      <c r="B323" s="203"/>
      <c r="C323" s="15"/>
      <c r="D323" s="187" t="s">
        <v>284</v>
      </c>
      <c r="E323" s="204" t="s">
        <v>113</v>
      </c>
      <c r="F323" s="205" t="s">
        <v>523</v>
      </c>
      <c r="G323" s="15"/>
      <c r="H323" s="206">
        <v>694.29700000000003</v>
      </c>
      <c r="I323" s="207"/>
      <c r="J323" s="15"/>
      <c r="K323" s="15"/>
      <c r="L323" s="203"/>
      <c r="M323" s="208"/>
      <c r="N323" s="209"/>
      <c r="O323" s="209"/>
      <c r="P323" s="209"/>
      <c r="Q323" s="209"/>
      <c r="R323" s="209"/>
      <c r="S323" s="209"/>
      <c r="T323" s="210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04" t="s">
        <v>284</v>
      </c>
      <c r="AU323" s="204" t="s">
        <v>85</v>
      </c>
      <c r="AV323" s="15" t="s">
        <v>91</v>
      </c>
      <c r="AW323" s="15" t="s">
        <v>33</v>
      </c>
      <c r="AX323" s="15" t="s">
        <v>77</v>
      </c>
      <c r="AY323" s="204" t="s">
        <v>276</v>
      </c>
    </row>
    <row r="324" s="13" customFormat="1">
      <c r="A324" s="13"/>
      <c r="B324" s="186"/>
      <c r="C324" s="13"/>
      <c r="D324" s="187" t="s">
        <v>284</v>
      </c>
      <c r="E324" s="188" t="s">
        <v>1</v>
      </c>
      <c r="F324" s="189" t="s">
        <v>524</v>
      </c>
      <c r="G324" s="13"/>
      <c r="H324" s="190">
        <v>94.799999999999997</v>
      </c>
      <c r="I324" s="191"/>
      <c r="J324" s="13"/>
      <c r="K324" s="13"/>
      <c r="L324" s="186"/>
      <c r="M324" s="192"/>
      <c r="N324" s="193"/>
      <c r="O324" s="193"/>
      <c r="P324" s="193"/>
      <c r="Q324" s="193"/>
      <c r="R324" s="193"/>
      <c r="S324" s="193"/>
      <c r="T324" s="19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88" t="s">
        <v>284</v>
      </c>
      <c r="AU324" s="188" t="s">
        <v>85</v>
      </c>
      <c r="AV324" s="13" t="s">
        <v>85</v>
      </c>
      <c r="AW324" s="13" t="s">
        <v>33</v>
      </c>
      <c r="AX324" s="13" t="s">
        <v>77</v>
      </c>
      <c r="AY324" s="188" t="s">
        <v>276</v>
      </c>
    </row>
    <row r="325" s="15" customFormat="1">
      <c r="A325" s="15"/>
      <c r="B325" s="203"/>
      <c r="C325" s="15"/>
      <c r="D325" s="187" t="s">
        <v>284</v>
      </c>
      <c r="E325" s="204" t="s">
        <v>151</v>
      </c>
      <c r="F325" s="205" t="s">
        <v>525</v>
      </c>
      <c r="G325" s="15"/>
      <c r="H325" s="206">
        <v>94.799999999999997</v>
      </c>
      <c r="I325" s="207"/>
      <c r="J325" s="15"/>
      <c r="K325" s="15"/>
      <c r="L325" s="203"/>
      <c r="M325" s="208"/>
      <c r="N325" s="209"/>
      <c r="O325" s="209"/>
      <c r="P325" s="209"/>
      <c r="Q325" s="209"/>
      <c r="R325" s="209"/>
      <c r="S325" s="209"/>
      <c r="T325" s="210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04" t="s">
        <v>284</v>
      </c>
      <c r="AU325" s="204" t="s">
        <v>85</v>
      </c>
      <c r="AV325" s="15" t="s">
        <v>91</v>
      </c>
      <c r="AW325" s="15" t="s">
        <v>33</v>
      </c>
      <c r="AX325" s="15" t="s">
        <v>77</v>
      </c>
      <c r="AY325" s="204" t="s">
        <v>276</v>
      </c>
    </row>
    <row r="326" s="13" customFormat="1">
      <c r="A326" s="13"/>
      <c r="B326" s="186"/>
      <c r="C326" s="13"/>
      <c r="D326" s="187" t="s">
        <v>284</v>
      </c>
      <c r="E326" s="188" t="s">
        <v>1</v>
      </c>
      <c r="F326" s="189" t="s">
        <v>113</v>
      </c>
      <c r="G326" s="13"/>
      <c r="H326" s="190">
        <v>694.29700000000003</v>
      </c>
      <c r="I326" s="191"/>
      <c r="J326" s="13"/>
      <c r="K326" s="13"/>
      <c r="L326" s="186"/>
      <c r="M326" s="192"/>
      <c r="N326" s="193"/>
      <c r="O326" s="193"/>
      <c r="P326" s="193"/>
      <c r="Q326" s="193"/>
      <c r="R326" s="193"/>
      <c r="S326" s="193"/>
      <c r="T326" s="19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88" t="s">
        <v>284</v>
      </c>
      <c r="AU326" s="188" t="s">
        <v>85</v>
      </c>
      <c r="AV326" s="13" t="s">
        <v>85</v>
      </c>
      <c r="AW326" s="13" t="s">
        <v>33</v>
      </c>
      <c r="AX326" s="13" t="s">
        <v>77</v>
      </c>
      <c r="AY326" s="188" t="s">
        <v>276</v>
      </c>
    </row>
    <row r="327" s="13" customFormat="1">
      <c r="A327" s="13"/>
      <c r="B327" s="186"/>
      <c r="C327" s="13"/>
      <c r="D327" s="187" t="s">
        <v>284</v>
      </c>
      <c r="E327" s="188" t="s">
        <v>1</v>
      </c>
      <c r="F327" s="189" t="s">
        <v>151</v>
      </c>
      <c r="G327" s="13"/>
      <c r="H327" s="190">
        <v>94.799999999999997</v>
      </c>
      <c r="I327" s="191"/>
      <c r="J327" s="13"/>
      <c r="K327" s="13"/>
      <c r="L327" s="186"/>
      <c r="M327" s="192"/>
      <c r="N327" s="193"/>
      <c r="O327" s="193"/>
      <c r="P327" s="193"/>
      <c r="Q327" s="193"/>
      <c r="R327" s="193"/>
      <c r="S327" s="193"/>
      <c r="T327" s="19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88" t="s">
        <v>284</v>
      </c>
      <c r="AU327" s="188" t="s">
        <v>85</v>
      </c>
      <c r="AV327" s="13" t="s">
        <v>85</v>
      </c>
      <c r="AW327" s="13" t="s">
        <v>33</v>
      </c>
      <c r="AX327" s="13" t="s">
        <v>77</v>
      </c>
      <c r="AY327" s="188" t="s">
        <v>276</v>
      </c>
    </row>
    <row r="328" s="15" customFormat="1">
      <c r="A328" s="15"/>
      <c r="B328" s="203"/>
      <c r="C328" s="15"/>
      <c r="D328" s="187" t="s">
        <v>284</v>
      </c>
      <c r="E328" s="204" t="s">
        <v>1</v>
      </c>
      <c r="F328" s="205" t="s">
        <v>303</v>
      </c>
      <c r="G328" s="15"/>
      <c r="H328" s="206">
        <v>789.09699999999998</v>
      </c>
      <c r="I328" s="207"/>
      <c r="J328" s="15"/>
      <c r="K328" s="15"/>
      <c r="L328" s="203"/>
      <c r="M328" s="208"/>
      <c r="N328" s="209"/>
      <c r="O328" s="209"/>
      <c r="P328" s="209"/>
      <c r="Q328" s="209"/>
      <c r="R328" s="209"/>
      <c r="S328" s="209"/>
      <c r="T328" s="210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04" t="s">
        <v>284</v>
      </c>
      <c r="AU328" s="204" t="s">
        <v>85</v>
      </c>
      <c r="AV328" s="15" t="s">
        <v>91</v>
      </c>
      <c r="AW328" s="15" t="s">
        <v>33</v>
      </c>
      <c r="AX328" s="15" t="s">
        <v>8</v>
      </c>
      <c r="AY328" s="204" t="s">
        <v>276</v>
      </c>
    </row>
    <row r="329" s="2" customFormat="1" ht="24.15" customHeight="1">
      <c r="A329" s="37"/>
      <c r="B329" s="172"/>
      <c r="C329" s="211" t="s">
        <v>201</v>
      </c>
      <c r="D329" s="211" t="s">
        <v>311</v>
      </c>
      <c r="E329" s="212" t="s">
        <v>526</v>
      </c>
      <c r="F329" s="213" t="s">
        <v>527</v>
      </c>
      <c r="G329" s="214" t="s">
        <v>281</v>
      </c>
      <c r="H329" s="215">
        <v>828.55200000000002</v>
      </c>
      <c r="I329" s="216"/>
      <c r="J329" s="217">
        <f>ROUND(I329*H329,0)</f>
        <v>0</v>
      </c>
      <c r="K329" s="213" t="s">
        <v>282</v>
      </c>
      <c r="L329" s="218"/>
      <c r="M329" s="219" t="s">
        <v>1</v>
      </c>
      <c r="N329" s="220" t="s">
        <v>42</v>
      </c>
      <c r="O329" s="76"/>
      <c r="P329" s="182">
        <f>O329*H329</f>
        <v>0</v>
      </c>
      <c r="Q329" s="182">
        <v>0.021999999999999999</v>
      </c>
      <c r="R329" s="182">
        <f>Q329*H329</f>
        <v>18.228144</v>
      </c>
      <c r="S329" s="182">
        <v>0</v>
      </c>
      <c r="T329" s="183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84" t="s">
        <v>315</v>
      </c>
      <c r="AT329" s="184" t="s">
        <v>311</v>
      </c>
      <c r="AU329" s="184" t="s">
        <v>85</v>
      </c>
      <c r="AY329" s="18" t="s">
        <v>276</v>
      </c>
      <c r="BE329" s="185">
        <f>IF(N329="základní",J329,0)</f>
        <v>0</v>
      </c>
      <c r="BF329" s="185">
        <f>IF(N329="snížená",J329,0)</f>
        <v>0</v>
      </c>
      <c r="BG329" s="185">
        <f>IF(N329="zákl. přenesená",J329,0)</f>
        <v>0</v>
      </c>
      <c r="BH329" s="185">
        <f>IF(N329="sníž. přenesená",J329,0)</f>
        <v>0</v>
      </c>
      <c r="BI329" s="185">
        <f>IF(N329="nulová",J329,0)</f>
        <v>0</v>
      </c>
      <c r="BJ329" s="18" t="s">
        <v>8</v>
      </c>
      <c r="BK329" s="185">
        <f>ROUND(I329*H329,0)</f>
        <v>0</v>
      </c>
      <c r="BL329" s="18" t="s">
        <v>91</v>
      </c>
      <c r="BM329" s="184" t="s">
        <v>528</v>
      </c>
    </row>
    <row r="330" s="13" customFormat="1">
      <c r="A330" s="13"/>
      <c r="B330" s="186"/>
      <c r="C330" s="13"/>
      <c r="D330" s="187" t="s">
        <v>284</v>
      </c>
      <c r="E330" s="188" t="s">
        <v>1</v>
      </c>
      <c r="F330" s="189" t="s">
        <v>529</v>
      </c>
      <c r="G330" s="13"/>
      <c r="H330" s="190">
        <v>729.01199999999994</v>
      </c>
      <c r="I330" s="191"/>
      <c r="J330" s="13"/>
      <c r="K330" s="13"/>
      <c r="L330" s="186"/>
      <c r="M330" s="192"/>
      <c r="N330" s="193"/>
      <c r="O330" s="193"/>
      <c r="P330" s="193"/>
      <c r="Q330" s="193"/>
      <c r="R330" s="193"/>
      <c r="S330" s="193"/>
      <c r="T330" s="19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88" t="s">
        <v>284</v>
      </c>
      <c r="AU330" s="188" t="s">
        <v>85</v>
      </c>
      <c r="AV330" s="13" t="s">
        <v>85</v>
      </c>
      <c r="AW330" s="13" t="s">
        <v>33</v>
      </c>
      <c r="AX330" s="13" t="s">
        <v>77</v>
      </c>
      <c r="AY330" s="188" t="s">
        <v>276</v>
      </c>
    </row>
    <row r="331" s="13" customFormat="1">
      <c r="A331" s="13"/>
      <c r="B331" s="186"/>
      <c r="C331" s="13"/>
      <c r="D331" s="187" t="s">
        <v>284</v>
      </c>
      <c r="E331" s="188" t="s">
        <v>1</v>
      </c>
      <c r="F331" s="189" t="s">
        <v>530</v>
      </c>
      <c r="G331" s="13"/>
      <c r="H331" s="190">
        <v>99.540000000000006</v>
      </c>
      <c r="I331" s="191"/>
      <c r="J331" s="13"/>
      <c r="K331" s="13"/>
      <c r="L331" s="186"/>
      <c r="M331" s="192"/>
      <c r="N331" s="193"/>
      <c r="O331" s="193"/>
      <c r="P331" s="193"/>
      <c r="Q331" s="193"/>
      <c r="R331" s="193"/>
      <c r="S331" s="193"/>
      <c r="T331" s="19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88" t="s">
        <v>284</v>
      </c>
      <c r="AU331" s="188" t="s">
        <v>85</v>
      </c>
      <c r="AV331" s="13" t="s">
        <v>85</v>
      </c>
      <c r="AW331" s="13" t="s">
        <v>33</v>
      </c>
      <c r="AX331" s="13" t="s">
        <v>77</v>
      </c>
      <c r="AY331" s="188" t="s">
        <v>276</v>
      </c>
    </row>
    <row r="332" s="14" customFormat="1">
      <c r="A332" s="14"/>
      <c r="B332" s="195"/>
      <c r="C332" s="14"/>
      <c r="D332" s="187" t="s">
        <v>284</v>
      </c>
      <c r="E332" s="196" t="s">
        <v>1</v>
      </c>
      <c r="F332" s="197" t="s">
        <v>288</v>
      </c>
      <c r="G332" s="14"/>
      <c r="H332" s="198">
        <v>828.55200000000002</v>
      </c>
      <c r="I332" s="199"/>
      <c r="J332" s="14"/>
      <c r="K332" s="14"/>
      <c r="L332" s="195"/>
      <c r="M332" s="200"/>
      <c r="N332" s="201"/>
      <c r="O332" s="201"/>
      <c r="P332" s="201"/>
      <c r="Q332" s="201"/>
      <c r="R332" s="201"/>
      <c r="S332" s="201"/>
      <c r="T332" s="20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196" t="s">
        <v>284</v>
      </c>
      <c r="AU332" s="196" t="s">
        <v>85</v>
      </c>
      <c r="AV332" s="14" t="s">
        <v>88</v>
      </c>
      <c r="AW332" s="14" t="s">
        <v>33</v>
      </c>
      <c r="AX332" s="14" t="s">
        <v>8</v>
      </c>
      <c r="AY332" s="196" t="s">
        <v>276</v>
      </c>
    </row>
    <row r="333" s="2" customFormat="1" ht="49.05" customHeight="1">
      <c r="A333" s="37"/>
      <c r="B333" s="172"/>
      <c r="C333" s="173" t="s">
        <v>531</v>
      </c>
      <c r="D333" s="173" t="s">
        <v>278</v>
      </c>
      <c r="E333" s="174" t="s">
        <v>532</v>
      </c>
      <c r="F333" s="175" t="s">
        <v>533</v>
      </c>
      <c r="G333" s="176" t="s">
        <v>281</v>
      </c>
      <c r="H333" s="177">
        <v>63.975999999999999</v>
      </c>
      <c r="I333" s="178"/>
      <c r="J333" s="179">
        <f>ROUND(I333*H333,0)</f>
        <v>0</v>
      </c>
      <c r="K333" s="175" t="s">
        <v>282</v>
      </c>
      <c r="L333" s="38"/>
      <c r="M333" s="180" t="s">
        <v>1</v>
      </c>
      <c r="N333" s="181" t="s">
        <v>42</v>
      </c>
      <c r="O333" s="76"/>
      <c r="P333" s="182">
        <f>O333*H333</f>
        <v>0</v>
      </c>
      <c r="Q333" s="182">
        <v>0.01167696</v>
      </c>
      <c r="R333" s="182">
        <f>Q333*H333</f>
        <v>0.74704519296000005</v>
      </c>
      <c r="S333" s="182">
        <v>0</v>
      </c>
      <c r="T333" s="183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84" t="s">
        <v>91</v>
      </c>
      <c r="AT333" s="184" t="s">
        <v>278</v>
      </c>
      <c r="AU333" s="184" t="s">
        <v>85</v>
      </c>
      <c r="AY333" s="18" t="s">
        <v>276</v>
      </c>
      <c r="BE333" s="185">
        <f>IF(N333="základní",J333,0)</f>
        <v>0</v>
      </c>
      <c r="BF333" s="185">
        <f>IF(N333="snížená",J333,0)</f>
        <v>0</v>
      </c>
      <c r="BG333" s="185">
        <f>IF(N333="zákl. přenesená",J333,0)</f>
        <v>0</v>
      </c>
      <c r="BH333" s="185">
        <f>IF(N333="sníž. přenesená",J333,0)</f>
        <v>0</v>
      </c>
      <c r="BI333" s="185">
        <f>IF(N333="nulová",J333,0)</f>
        <v>0</v>
      </c>
      <c r="BJ333" s="18" t="s">
        <v>8</v>
      </c>
      <c r="BK333" s="185">
        <f>ROUND(I333*H333,0)</f>
        <v>0</v>
      </c>
      <c r="BL333" s="18" t="s">
        <v>91</v>
      </c>
      <c r="BM333" s="184" t="s">
        <v>534</v>
      </c>
    </row>
    <row r="334" s="13" customFormat="1">
      <c r="A334" s="13"/>
      <c r="B334" s="186"/>
      <c r="C334" s="13"/>
      <c r="D334" s="187" t="s">
        <v>284</v>
      </c>
      <c r="E334" s="188" t="s">
        <v>1</v>
      </c>
      <c r="F334" s="189" t="s">
        <v>535</v>
      </c>
      <c r="G334" s="13"/>
      <c r="H334" s="190">
        <v>63.975999999999999</v>
      </c>
      <c r="I334" s="191"/>
      <c r="J334" s="13"/>
      <c r="K334" s="13"/>
      <c r="L334" s="186"/>
      <c r="M334" s="192"/>
      <c r="N334" s="193"/>
      <c r="O334" s="193"/>
      <c r="P334" s="193"/>
      <c r="Q334" s="193"/>
      <c r="R334" s="193"/>
      <c r="S334" s="193"/>
      <c r="T334" s="19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88" t="s">
        <v>284</v>
      </c>
      <c r="AU334" s="188" t="s">
        <v>85</v>
      </c>
      <c r="AV334" s="13" t="s">
        <v>85</v>
      </c>
      <c r="AW334" s="13" t="s">
        <v>33</v>
      </c>
      <c r="AX334" s="13" t="s">
        <v>77</v>
      </c>
      <c r="AY334" s="188" t="s">
        <v>276</v>
      </c>
    </row>
    <row r="335" s="14" customFormat="1">
      <c r="A335" s="14"/>
      <c r="B335" s="195"/>
      <c r="C335" s="14"/>
      <c r="D335" s="187" t="s">
        <v>284</v>
      </c>
      <c r="E335" s="196" t="s">
        <v>1</v>
      </c>
      <c r="F335" s="197" t="s">
        <v>469</v>
      </c>
      <c r="G335" s="14"/>
      <c r="H335" s="198">
        <v>63.975999999999999</v>
      </c>
      <c r="I335" s="199"/>
      <c r="J335" s="14"/>
      <c r="K335" s="14"/>
      <c r="L335" s="195"/>
      <c r="M335" s="200"/>
      <c r="N335" s="201"/>
      <c r="O335" s="201"/>
      <c r="P335" s="201"/>
      <c r="Q335" s="201"/>
      <c r="R335" s="201"/>
      <c r="S335" s="201"/>
      <c r="T335" s="20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196" t="s">
        <v>284</v>
      </c>
      <c r="AU335" s="196" t="s">
        <v>85</v>
      </c>
      <c r="AV335" s="14" t="s">
        <v>88</v>
      </c>
      <c r="AW335" s="14" t="s">
        <v>33</v>
      </c>
      <c r="AX335" s="14" t="s">
        <v>77</v>
      </c>
      <c r="AY335" s="196" t="s">
        <v>276</v>
      </c>
    </row>
    <row r="336" s="15" customFormat="1">
      <c r="A336" s="15"/>
      <c r="B336" s="203"/>
      <c r="C336" s="15"/>
      <c r="D336" s="187" t="s">
        <v>284</v>
      </c>
      <c r="E336" s="204" t="s">
        <v>117</v>
      </c>
      <c r="F336" s="205" t="s">
        <v>536</v>
      </c>
      <c r="G336" s="15"/>
      <c r="H336" s="206">
        <v>63.975999999999999</v>
      </c>
      <c r="I336" s="207"/>
      <c r="J336" s="15"/>
      <c r="K336" s="15"/>
      <c r="L336" s="203"/>
      <c r="M336" s="208"/>
      <c r="N336" s="209"/>
      <c r="O336" s="209"/>
      <c r="P336" s="209"/>
      <c r="Q336" s="209"/>
      <c r="R336" s="209"/>
      <c r="S336" s="209"/>
      <c r="T336" s="210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04" t="s">
        <v>284</v>
      </c>
      <c r="AU336" s="204" t="s">
        <v>85</v>
      </c>
      <c r="AV336" s="15" t="s">
        <v>91</v>
      </c>
      <c r="AW336" s="15" t="s">
        <v>33</v>
      </c>
      <c r="AX336" s="15" t="s">
        <v>8</v>
      </c>
      <c r="AY336" s="204" t="s">
        <v>276</v>
      </c>
    </row>
    <row r="337" s="2" customFormat="1" ht="24.15" customHeight="1">
      <c r="A337" s="37"/>
      <c r="B337" s="172"/>
      <c r="C337" s="211" t="s">
        <v>537</v>
      </c>
      <c r="D337" s="211" t="s">
        <v>311</v>
      </c>
      <c r="E337" s="212" t="s">
        <v>538</v>
      </c>
      <c r="F337" s="213" t="s">
        <v>539</v>
      </c>
      <c r="G337" s="214" t="s">
        <v>281</v>
      </c>
      <c r="H337" s="215">
        <v>67.174999999999997</v>
      </c>
      <c r="I337" s="216"/>
      <c r="J337" s="217">
        <f>ROUND(I337*H337,0)</f>
        <v>0</v>
      </c>
      <c r="K337" s="213" t="s">
        <v>282</v>
      </c>
      <c r="L337" s="218"/>
      <c r="M337" s="219" t="s">
        <v>1</v>
      </c>
      <c r="N337" s="220" t="s">
        <v>42</v>
      </c>
      <c r="O337" s="76"/>
      <c r="P337" s="182">
        <f>O337*H337</f>
        <v>0</v>
      </c>
      <c r="Q337" s="182">
        <v>0.031</v>
      </c>
      <c r="R337" s="182">
        <f>Q337*H337</f>
        <v>2.0824249999999997</v>
      </c>
      <c r="S337" s="182">
        <v>0</v>
      </c>
      <c r="T337" s="183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84" t="s">
        <v>315</v>
      </c>
      <c r="AT337" s="184" t="s">
        <v>311</v>
      </c>
      <c r="AU337" s="184" t="s">
        <v>85</v>
      </c>
      <c r="AY337" s="18" t="s">
        <v>276</v>
      </c>
      <c r="BE337" s="185">
        <f>IF(N337="základní",J337,0)</f>
        <v>0</v>
      </c>
      <c r="BF337" s="185">
        <f>IF(N337="snížená",J337,0)</f>
        <v>0</v>
      </c>
      <c r="BG337" s="185">
        <f>IF(N337="zákl. přenesená",J337,0)</f>
        <v>0</v>
      </c>
      <c r="BH337" s="185">
        <f>IF(N337="sníž. přenesená",J337,0)</f>
        <v>0</v>
      </c>
      <c r="BI337" s="185">
        <f>IF(N337="nulová",J337,0)</f>
        <v>0</v>
      </c>
      <c r="BJ337" s="18" t="s">
        <v>8</v>
      </c>
      <c r="BK337" s="185">
        <f>ROUND(I337*H337,0)</f>
        <v>0</v>
      </c>
      <c r="BL337" s="18" t="s">
        <v>91</v>
      </c>
      <c r="BM337" s="184" t="s">
        <v>540</v>
      </c>
    </row>
    <row r="338" s="13" customFormat="1">
      <c r="A338" s="13"/>
      <c r="B338" s="186"/>
      <c r="C338" s="13"/>
      <c r="D338" s="187" t="s">
        <v>284</v>
      </c>
      <c r="E338" s="188" t="s">
        <v>1</v>
      </c>
      <c r="F338" s="189" t="s">
        <v>541</v>
      </c>
      <c r="G338" s="13"/>
      <c r="H338" s="190">
        <v>67.174999999999997</v>
      </c>
      <c r="I338" s="191"/>
      <c r="J338" s="13"/>
      <c r="K338" s="13"/>
      <c r="L338" s="186"/>
      <c r="M338" s="192"/>
      <c r="N338" s="193"/>
      <c r="O338" s="193"/>
      <c r="P338" s="193"/>
      <c r="Q338" s="193"/>
      <c r="R338" s="193"/>
      <c r="S338" s="193"/>
      <c r="T338" s="19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88" t="s">
        <v>284</v>
      </c>
      <c r="AU338" s="188" t="s">
        <v>85</v>
      </c>
      <c r="AV338" s="13" t="s">
        <v>85</v>
      </c>
      <c r="AW338" s="13" t="s">
        <v>33</v>
      </c>
      <c r="AX338" s="13" t="s">
        <v>8</v>
      </c>
      <c r="AY338" s="188" t="s">
        <v>276</v>
      </c>
    </row>
    <row r="339" s="2" customFormat="1" ht="37.8" customHeight="1">
      <c r="A339" s="37"/>
      <c r="B339" s="172"/>
      <c r="C339" s="173" t="s">
        <v>542</v>
      </c>
      <c r="D339" s="173" t="s">
        <v>278</v>
      </c>
      <c r="E339" s="174" t="s">
        <v>543</v>
      </c>
      <c r="F339" s="175" t="s">
        <v>544</v>
      </c>
      <c r="G339" s="176" t="s">
        <v>281</v>
      </c>
      <c r="H339" s="177">
        <v>196.53700000000001</v>
      </c>
      <c r="I339" s="178"/>
      <c r="J339" s="179">
        <f>ROUND(I339*H339,0)</f>
        <v>0</v>
      </c>
      <c r="K339" s="175" t="s">
        <v>282</v>
      </c>
      <c r="L339" s="38"/>
      <c r="M339" s="180" t="s">
        <v>1</v>
      </c>
      <c r="N339" s="181" t="s">
        <v>42</v>
      </c>
      <c r="O339" s="76"/>
      <c r="P339" s="182">
        <f>O339*H339</f>
        <v>0</v>
      </c>
      <c r="Q339" s="182">
        <v>0.00777</v>
      </c>
      <c r="R339" s="182">
        <f>Q339*H339</f>
        <v>1.52709249</v>
      </c>
      <c r="S339" s="182">
        <v>0</v>
      </c>
      <c r="T339" s="183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84" t="s">
        <v>91</v>
      </c>
      <c r="AT339" s="184" t="s">
        <v>278</v>
      </c>
      <c r="AU339" s="184" t="s">
        <v>85</v>
      </c>
      <c r="AY339" s="18" t="s">
        <v>276</v>
      </c>
      <c r="BE339" s="185">
        <f>IF(N339="základní",J339,0)</f>
        <v>0</v>
      </c>
      <c r="BF339" s="185">
        <f>IF(N339="snížená",J339,0)</f>
        <v>0</v>
      </c>
      <c r="BG339" s="185">
        <f>IF(N339="zákl. přenesená",J339,0)</f>
        <v>0</v>
      </c>
      <c r="BH339" s="185">
        <f>IF(N339="sníž. přenesená",J339,0)</f>
        <v>0</v>
      </c>
      <c r="BI339" s="185">
        <f>IF(N339="nulová",J339,0)</f>
        <v>0</v>
      </c>
      <c r="BJ339" s="18" t="s">
        <v>8</v>
      </c>
      <c r="BK339" s="185">
        <f>ROUND(I339*H339,0)</f>
        <v>0</v>
      </c>
      <c r="BL339" s="18" t="s">
        <v>91</v>
      </c>
      <c r="BM339" s="184" t="s">
        <v>545</v>
      </c>
    </row>
    <row r="340" s="13" customFormat="1">
      <c r="A340" s="13"/>
      <c r="B340" s="186"/>
      <c r="C340" s="13"/>
      <c r="D340" s="187" t="s">
        <v>284</v>
      </c>
      <c r="E340" s="188" t="s">
        <v>1</v>
      </c>
      <c r="F340" s="189" t="s">
        <v>546</v>
      </c>
      <c r="G340" s="13"/>
      <c r="H340" s="190">
        <v>9.9600000000000009</v>
      </c>
      <c r="I340" s="191"/>
      <c r="J340" s="13"/>
      <c r="K340" s="13"/>
      <c r="L340" s="186"/>
      <c r="M340" s="192"/>
      <c r="N340" s="193"/>
      <c r="O340" s="193"/>
      <c r="P340" s="193"/>
      <c r="Q340" s="193"/>
      <c r="R340" s="193"/>
      <c r="S340" s="193"/>
      <c r="T340" s="19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8" t="s">
        <v>284</v>
      </c>
      <c r="AU340" s="188" t="s">
        <v>85</v>
      </c>
      <c r="AV340" s="13" t="s">
        <v>85</v>
      </c>
      <c r="AW340" s="13" t="s">
        <v>33</v>
      </c>
      <c r="AX340" s="13" t="s">
        <v>77</v>
      </c>
      <c r="AY340" s="188" t="s">
        <v>276</v>
      </c>
    </row>
    <row r="341" s="14" customFormat="1">
      <c r="A341" s="14"/>
      <c r="B341" s="195"/>
      <c r="C341" s="14"/>
      <c r="D341" s="187" t="s">
        <v>284</v>
      </c>
      <c r="E341" s="196" t="s">
        <v>1</v>
      </c>
      <c r="F341" s="197" t="s">
        <v>547</v>
      </c>
      <c r="G341" s="14"/>
      <c r="H341" s="198">
        <v>9.9600000000000009</v>
      </c>
      <c r="I341" s="199"/>
      <c r="J341" s="14"/>
      <c r="K341" s="14"/>
      <c r="L341" s="195"/>
      <c r="M341" s="200"/>
      <c r="N341" s="201"/>
      <c r="O341" s="201"/>
      <c r="P341" s="201"/>
      <c r="Q341" s="201"/>
      <c r="R341" s="201"/>
      <c r="S341" s="201"/>
      <c r="T341" s="20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196" t="s">
        <v>284</v>
      </c>
      <c r="AU341" s="196" t="s">
        <v>85</v>
      </c>
      <c r="AV341" s="14" t="s">
        <v>88</v>
      </c>
      <c r="AW341" s="14" t="s">
        <v>33</v>
      </c>
      <c r="AX341" s="14" t="s">
        <v>77</v>
      </c>
      <c r="AY341" s="196" t="s">
        <v>276</v>
      </c>
    </row>
    <row r="342" s="13" customFormat="1">
      <c r="A342" s="13"/>
      <c r="B342" s="186"/>
      <c r="C342" s="13"/>
      <c r="D342" s="187" t="s">
        <v>284</v>
      </c>
      <c r="E342" s="188" t="s">
        <v>1</v>
      </c>
      <c r="F342" s="189" t="s">
        <v>548</v>
      </c>
      <c r="G342" s="13"/>
      <c r="H342" s="190">
        <v>10.44</v>
      </c>
      <c r="I342" s="191"/>
      <c r="J342" s="13"/>
      <c r="K342" s="13"/>
      <c r="L342" s="186"/>
      <c r="M342" s="192"/>
      <c r="N342" s="193"/>
      <c r="O342" s="193"/>
      <c r="P342" s="193"/>
      <c r="Q342" s="193"/>
      <c r="R342" s="193"/>
      <c r="S342" s="193"/>
      <c r="T342" s="19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88" t="s">
        <v>284</v>
      </c>
      <c r="AU342" s="188" t="s">
        <v>85</v>
      </c>
      <c r="AV342" s="13" t="s">
        <v>85</v>
      </c>
      <c r="AW342" s="13" t="s">
        <v>33</v>
      </c>
      <c r="AX342" s="13" t="s">
        <v>77</v>
      </c>
      <c r="AY342" s="188" t="s">
        <v>276</v>
      </c>
    </row>
    <row r="343" s="13" customFormat="1">
      <c r="A343" s="13"/>
      <c r="B343" s="186"/>
      <c r="C343" s="13"/>
      <c r="D343" s="187" t="s">
        <v>284</v>
      </c>
      <c r="E343" s="188" t="s">
        <v>1</v>
      </c>
      <c r="F343" s="189" t="s">
        <v>546</v>
      </c>
      <c r="G343" s="13"/>
      <c r="H343" s="190">
        <v>9.9600000000000009</v>
      </c>
      <c r="I343" s="191"/>
      <c r="J343" s="13"/>
      <c r="K343" s="13"/>
      <c r="L343" s="186"/>
      <c r="M343" s="192"/>
      <c r="N343" s="193"/>
      <c r="O343" s="193"/>
      <c r="P343" s="193"/>
      <c r="Q343" s="193"/>
      <c r="R343" s="193"/>
      <c r="S343" s="193"/>
      <c r="T343" s="19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88" t="s">
        <v>284</v>
      </c>
      <c r="AU343" s="188" t="s">
        <v>85</v>
      </c>
      <c r="AV343" s="13" t="s">
        <v>85</v>
      </c>
      <c r="AW343" s="13" t="s">
        <v>33</v>
      </c>
      <c r="AX343" s="13" t="s">
        <v>77</v>
      </c>
      <c r="AY343" s="188" t="s">
        <v>276</v>
      </c>
    </row>
    <row r="344" s="14" customFormat="1">
      <c r="A344" s="14"/>
      <c r="B344" s="195"/>
      <c r="C344" s="14"/>
      <c r="D344" s="187" t="s">
        <v>284</v>
      </c>
      <c r="E344" s="196" t="s">
        <v>1</v>
      </c>
      <c r="F344" s="197" t="s">
        <v>549</v>
      </c>
      <c r="G344" s="14"/>
      <c r="H344" s="198">
        <v>20.399999999999999</v>
      </c>
      <c r="I344" s="199"/>
      <c r="J344" s="14"/>
      <c r="K344" s="14"/>
      <c r="L344" s="195"/>
      <c r="M344" s="200"/>
      <c r="N344" s="201"/>
      <c r="O344" s="201"/>
      <c r="P344" s="201"/>
      <c r="Q344" s="201"/>
      <c r="R344" s="201"/>
      <c r="S344" s="201"/>
      <c r="T344" s="20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196" t="s">
        <v>284</v>
      </c>
      <c r="AU344" s="196" t="s">
        <v>85</v>
      </c>
      <c r="AV344" s="14" t="s">
        <v>88</v>
      </c>
      <c r="AW344" s="14" t="s">
        <v>33</v>
      </c>
      <c r="AX344" s="14" t="s">
        <v>77</v>
      </c>
      <c r="AY344" s="196" t="s">
        <v>276</v>
      </c>
    </row>
    <row r="345" s="13" customFormat="1">
      <c r="A345" s="13"/>
      <c r="B345" s="186"/>
      <c r="C345" s="13"/>
      <c r="D345" s="187" t="s">
        <v>284</v>
      </c>
      <c r="E345" s="188" t="s">
        <v>1</v>
      </c>
      <c r="F345" s="189" t="s">
        <v>550</v>
      </c>
      <c r="G345" s="13"/>
      <c r="H345" s="190">
        <v>55.219000000000001</v>
      </c>
      <c r="I345" s="191"/>
      <c r="J345" s="13"/>
      <c r="K345" s="13"/>
      <c r="L345" s="186"/>
      <c r="M345" s="192"/>
      <c r="N345" s="193"/>
      <c r="O345" s="193"/>
      <c r="P345" s="193"/>
      <c r="Q345" s="193"/>
      <c r="R345" s="193"/>
      <c r="S345" s="193"/>
      <c r="T345" s="19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88" t="s">
        <v>284</v>
      </c>
      <c r="AU345" s="188" t="s">
        <v>85</v>
      </c>
      <c r="AV345" s="13" t="s">
        <v>85</v>
      </c>
      <c r="AW345" s="13" t="s">
        <v>33</v>
      </c>
      <c r="AX345" s="13" t="s">
        <v>77</v>
      </c>
      <c r="AY345" s="188" t="s">
        <v>276</v>
      </c>
    </row>
    <row r="346" s="13" customFormat="1">
      <c r="A346" s="13"/>
      <c r="B346" s="186"/>
      <c r="C346" s="13"/>
      <c r="D346" s="187" t="s">
        <v>284</v>
      </c>
      <c r="E346" s="188" t="s">
        <v>1</v>
      </c>
      <c r="F346" s="189" t="s">
        <v>551</v>
      </c>
      <c r="G346" s="13"/>
      <c r="H346" s="190">
        <v>-23.379999999999999</v>
      </c>
      <c r="I346" s="191"/>
      <c r="J346" s="13"/>
      <c r="K346" s="13"/>
      <c r="L346" s="186"/>
      <c r="M346" s="192"/>
      <c r="N346" s="193"/>
      <c r="O346" s="193"/>
      <c r="P346" s="193"/>
      <c r="Q346" s="193"/>
      <c r="R346" s="193"/>
      <c r="S346" s="193"/>
      <c r="T346" s="19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88" t="s">
        <v>284</v>
      </c>
      <c r="AU346" s="188" t="s">
        <v>85</v>
      </c>
      <c r="AV346" s="13" t="s">
        <v>85</v>
      </c>
      <c r="AW346" s="13" t="s">
        <v>33</v>
      </c>
      <c r="AX346" s="13" t="s">
        <v>77</v>
      </c>
      <c r="AY346" s="188" t="s">
        <v>276</v>
      </c>
    </row>
    <row r="347" s="13" customFormat="1">
      <c r="A347" s="13"/>
      <c r="B347" s="186"/>
      <c r="C347" s="13"/>
      <c r="D347" s="187" t="s">
        <v>284</v>
      </c>
      <c r="E347" s="188" t="s">
        <v>1</v>
      </c>
      <c r="F347" s="189" t="s">
        <v>552</v>
      </c>
      <c r="G347" s="13"/>
      <c r="H347" s="190">
        <v>-4.851</v>
      </c>
      <c r="I347" s="191"/>
      <c r="J347" s="13"/>
      <c r="K347" s="13"/>
      <c r="L347" s="186"/>
      <c r="M347" s="192"/>
      <c r="N347" s="193"/>
      <c r="O347" s="193"/>
      <c r="P347" s="193"/>
      <c r="Q347" s="193"/>
      <c r="R347" s="193"/>
      <c r="S347" s="193"/>
      <c r="T347" s="19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88" t="s">
        <v>284</v>
      </c>
      <c r="AU347" s="188" t="s">
        <v>85</v>
      </c>
      <c r="AV347" s="13" t="s">
        <v>85</v>
      </c>
      <c r="AW347" s="13" t="s">
        <v>33</v>
      </c>
      <c r="AX347" s="13" t="s">
        <v>77</v>
      </c>
      <c r="AY347" s="188" t="s">
        <v>276</v>
      </c>
    </row>
    <row r="348" s="13" customFormat="1">
      <c r="A348" s="13"/>
      <c r="B348" s="186"/>
      <c r="C348" s="13"/>
      <c r="D348" s="187" t="s">
        <v>284</v>
      </c>
      <c r="E348" s="188" t="s">
        <v>1</v>
      </c>
      <c r="F348" s="189" t="s">
        <v>553</v>
      </c>
      <c r="G348" s="13"/>
      <c r="H348" s="190">
        <v>60.481000000000002</v>
      </c>
      <c r="I348" s="191"/>
      <c r="J348" s="13"/>
      <c r="K348" s="13"/>
      <c r="L348" s="186"/>
      <c r="M348" s="192"/>
      <c r="N348" s="193"/>
      <c r="O348" s="193"/>
      <c r="P348" s="193"/>
      <c r="Q348" s="193"/>
      <c r="R348" s="193"/>
      <c r="S348" s="193"/>
      <c r="T348" s="19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88" t="s">
        <v>284</v>
      </c>
      <c r="AU348" s="188" t="s">
        <v>85</v>
      </c>
      <c r="AV348" s="13" t="s">
        <v>85</v>
      </c>
      <c r="AW348" s="13" t="s">
        <v>33</v>
      </c>
      <c r="AX348" s="13" t="s">
        <v>77</v>
      </c>
      <c r="AY348" s="188" t="s">
        <v>276</v>
      </c>
    </row>
    <row r="349" s="13" customFormat="1">
      <c r="A349" s="13"/>
      <c r="B349" s="186"/>
      <c r="C349" s="13"/>
      <c r="D349" s="187" t="s">
        <v>284</v>
      </c>
      <c r="E349" s="188" t="s">
        <v>1</v>
      </c>
      <c r="F349" s="189" t="s">
        <v>554</v>
      </c>
      <c r="G349" s="13"/>
      <c r="H349" s="190">
        <v>-26.029</v>
      </c>
      <c r="I349" s="191"/>
      <c r="J349" s="13"/>
      <c r="K349" s="13"/>
      <c r="L349" s="186"/>
      <c r="M349" s="192"/>
      <c r="N349" s="193"/>
      <c r="O349" s="193"/>
      <c r="P349" s="193"/>
      <c r="Q349" s="193"/>
      <c r="R349" s="193"/>
      <c r="S349" s="193"/>
      <c r="T349" s="19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88" t="s">
        <v>284</v>
      </c>
      <c r="AU349" s="188" t="s">
        <v>85</v>
      </c>
      <c r="AV349" s="13" t="s">
        <v>85</v>
      </c>
      <c r="AW349" s="13" t="s">
        <v>33</v>
      </c>
      <c r="AX349" s="13" t="s">
        <v>77</v>
      </c>
      <c r="AY349" s="188" t="s">
        <v>276</v>
      </c>
    </row>
    <row r="350" s="13" customFormat="1">
      <c r="A350" s="13"/>
      <c r="B350" s="186"/>
      <c r="C350" s="13"/>
      <c r="D350" s="187" t="s">
        <v>284</v>
      </c>
      <c r="E350" s="188" t="s">
        <v>1</v>
      </c>
      <c r="F350" s="189" t="s">
        <v>555</v>
      </c>
      <c r="G350" s="13"/>
      <c r="H350" s="190">
        <v>-3.528</v>
      </c>
      <c r="I350" s="191"/>
      <c r="J350" s="13"/>
      <c r="K350" s="13"/>
      <c r="L350" s="186"/>
      <c r="M350" s="192"/>
      <c r="N350" s="193"/>
      <c r="O350" s="193"/>
      <c r="P350" s="193"/>
      <c r="Q350" s="193"/>
      <c r="R350" s="193"/>
      <c r="S350" s="193"/>
      <c r="T350" s="19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88" t="s">
        <v>284</v>
      </c>
      <c r="AU350" s="188" t="s">
        <v>85</v>
      </c>
      <c r="AV350" s="13" t="s">
        <v>85</v>
      </c>
      <c r="AW350" s="13" t="s">
        <v>33</v>
      </c>
      <c r="AX350" s="13" t="s">
        <v>77</v>
      </c>
      <c r="AY350" s="188" t="s">
        <v>276</v>
      </c>
    </row>
    <row r="351" s="14" customFormat="1">
      <c r="A351" s="14"/>
      <c r="B351" s="195"/>
      <c r="C351" s="14"/>
      <c r="D351" s="187" t="s">
        <v>284</v>
      </c>
      <c r="E351" s="196" t="s">
        <v>1</v>
      </c>
      <c r="F351" s="197" t="s">
        <v>556</v>
      </c>
      <c r="G351" s="14"/>
      <c r="H351" s="198">
        <v>57.911999999999999</v>
      </c>
      <c r="I351" s="199"/>
      <c r="J351" s="14"/>
      <c r="K351" s="14"/>
      <c r="L351" s="195"/>
      <c r="M351" s="200"/>
      <c r="N351" s="201"/>
      <c r="O351" s="201"/>
      <c r="P351" s="201"/>
      <c r="Q351" s="201"/>
      <c r="R351" s="201"/>
      <c r="S351" s="201"/>
      <c r="T351" s="20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196" t="s">
        <v>284</v>
      </c>
      <c r="AU351" s="196" t="s">
        <v>85</v>
      </c>
      <c r="AV351" s="14" t="s">
        <v>88</v>
      </c>
      <c r="AW351" s="14" t="s">
        <v>33</v>
      </c>
      <c r="AX351" s="14" t="s">
        <v>77</v>
      </c>
      <c r="AY351" s="196" t="s">
        <v>276</v>
      </c>
    </row>
    <row r="352" s="13" customFormat="1">
      <c r="A352" s="13"/>
      <c r="B352" s="186"/>
      <c r="C352" s="13"/>
      <c r="D352" s="187" t="s">
        <v>284</v>
      </c>
      <c r="E352" s="188" t="s">
        <v>1</v>
      </c>
      <c r="F352" s="189" t="s">
        <v>557</v>
      </c>
      <c r="G352" s="13"/>
      <c r="H352" s="190">
        <v>61.439999999999998</v>
      </c>
      <c r="I352" s="191"/>
      <c r="J352" s="13"/>
      <c r="K352" s="13"/>
      <c r="L352" s="186"/>
      <c r="M352" s="192"/>
      <c r="N352" s="193"/>
      <c r="O352" s="193"/>
      <c r="P352" s="193"/>
      <c r="Q352" s="193"/>
      <c r="R352" s="193"/>
      <c r="S352" s="193"/>
      <c r="T352" s="19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88" t="s">
        <v>284</v>
      </c>
      <c r="AU352" s="188" t="s">
        <v>85</v>
      </c>
      <c r="AV352" s="13" t="s">
        <v>85</v>
      </c>
      <c r="AW352" s="13" t="s">
        <v>33</v>
      </c>
      <c r="AX352" s="13" t="s">
        <v>77</v>
      </c>
      <c r="AY352" s="188" t="s">
        <v>276</v>
      </c>
    </row>
    <row r="353" s="13" customFormat="1">
      <c r="A353" s="13"/>
      <c r="B353" s="186"/>
      <c r="C353" s="13"/>
      <c r="D353" s="187" t="s">
        <v>284</v>
      </c>
      <c r="E353" s="188" t="s">
        <v>1</v>
      </c>
      <c r="F353" s="189" t="s">
        <v>558</v>
      </c>
      <c r="G353" s="13"/>
      <c r="H353" s="190">
        <v>-35.045999999999999</v>
      </c>
      <c r="I353" s="191"/>
      <c r="J353" s="13"/>
      <c r="K353" s="13"/>
      <c r="L353" s="186"/>
      <c r="M353" s="192"/>
      <c r="N353" s="193"/>
      <c r="O353" s="193"/>
      <c r="P353" s="193"/>
      <c r="Q353" s="193"/>
      <c r="R353" s="193"/>
      <c r="S353" s="193"/>
      <c r="T353" s="19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88" t="s">
        <v>284</v>
      </c>
      <c r="AU353" s="188" t="s">
        <v>85</v>
      </c>
      <c r="AV353" s="13" t="s">
        <v>85</v>
      </c>
      <c r="AW353" s="13" t="s">
        <v>33</v>
      </c>
      <c r="AX353" s="13" t="s">
        <v>77</v>
      </c>
      <c r="AY353" s="188" t="s">
        <v>276</v>
      </c>
    </row>
    <row r="354" s="13" customFormat="1">
      <c r="A354" s="13"/>
      <c r="B354" s="186"/>
      <c r="C354" s="13"/>
      <c r="D354" s="187" t="s">
        <v>284</v>
      </c>
      <c r="E354" s="188" t="s">
        <v>1</v>
      </c>
      <c r="F354" s="189" t="s">
        <v>559</v>
      </c>
      <c r="G354" s="13"/>
      <c r="H354" s="190">
        <v>61.363</v>
      </c>
      <c r="I354" s="191"/>
      <c r="J354" s="13"/>
      <c r="K354" s="13"/>
      <c r="L354" s="186"/>
      <c r="M354" s="192"/>
      <c r="N354" s="193"/>
      <c r="O354" s="193"/>
      <c r="P354" s="193"/>
      <c r="Q354" s="193"/>
      <c r="R354" s="193"/>
      <c r="S354" s="193"/>
      <c r="T354" s="19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88" t="s">
        <v>284</v>
      </c>
      <c r="AU354" s="188" t="s">
        <v>85</v>
      </c>
      <c r="AV354" s="13" t="s">
        <v>85</v>
      </c>
      <c r="AW354" s="13" t="s">
        <v>33</v>
      </c>
      <c r="AX354" s="13" t="s">
        <v>77</v>
      </c>
      <c r="AY354" s="188" t="s">
        <v>276</v>
      </c>
    </row>
    <row r="355" s="13" customFormat="1">
      <c r="A355" s="13"/>
      <c r="B355" s="186"/>
      <c r="C355" s="13"/>
      <c r="D355" s="187" t="s">
        <v>284</v>
      </c>
      <c r="E355" s="188" t="s">
        <v>1</v>
      </c>
      <c r="F355" s="189" t="s">
        <v>560</v>
      </c>
      <c r="G355" s="13"/>
      <c r="H355" s="190">
        <v>-34.692</v>
      </c>
      <c r="I355" s="191"/>
      <c r="J355" s="13"/>
      <c r="K355" s="13"/>
      <c r="L355" s="186"/>
      <c r="M355" s="192"/>
      <c r="N355" s="193"/>
      <c r="O355" s="193"/>
      <c r="P355" s="193"/>
      <c r="Q355" s="193"/>
      <c r="R355" s="193"/>
      <c r="S355" s="193"/>
      <c r="T355" s="19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88" t="s">
        <v>284</v>
      </c>
      <c r="AU355" s="188" t="s">
        <v>85</v>
      </c>
      <c r="AV355" s="13" t="s">
        <v>85</v>
      </c>
      <c r="AW355" s="13" t="s">
        <v>33</v>
      </c>
      <c r="AX355" s="13" t="s">
        <v>77</v>
      </c>
      <c r="AY355" s="188" t="s">
        <v>276</v>
      </c>
    </row>
    <row r="356" s="14" customFormat="1">
      <c r="A356" s="14"/>
      <c r="B356" s="195"/>
      <c r="C356" s="14"/>
      <c r="D356" s="187" t="s">
        <v>284</v>
      </c>
      <c r="E356" s="196" t="s">
        <v>1</v>
      </c>
      <c r="F356" s="197" t="s">
        <v>561</v>
      </c>
      <c r="G356" s="14"/>
      <c r="H356" s="198">
        <v>53.064999999999998</v>
      </c>
      <c r="I356" s="199"/>
      <c r="J356" s="14"/>
      <c r="K356" s="14"/>
      <c r="L356" s="195"/>
      <c r="M356" s="200"/>
      <c r="N356" s="201"/>
      <c r="O356" s="201"/>
      <c r="P356" s="201"/>
      <c r="Q356" s="201"/>
      <c r="R356" s="201"/>
      <c r="S356" s="201"/>
      <c r="T356" s="20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196" t="s">
        <v>284</v>
      </c>
      <c r="AU356" s="196" t="s">
        <v>85</v>
      </c>
      <c r="AV356" s="14" t="s">
        <v>88</v>
      </c>
      <c r="AW356" s="14" t="s">
        <v>33</v>
      </c>
      <c r="AX356" s="14" t="s">
        <v>77</v>
      </c>
      <c r="AY356" s="196" t="s">
        <v>276</v>
      </c>
    </row>
    <row r="357" s="13" customFormat="1">
      <c r="A357" s="13"/>
      <c r="B357" s="186"/>
      <c r="C357" s="13"/>
      <c r="D357" s="187" t="s">
        <v>284</v>
      </c>
      <c r="E357" s="188" t="s">
        <v>1</v>
      </c>
      <c r="F357" s="189" t="s">
        <v>562</v>
      </c>
      <c r="G357" s="13"/>
      <c r="H357" s="190">
        <v>55.200000000000003</v>
      </c>
      <c r="I357" s="191"/>
      <c r="J357" s="13"/>
      <c r="K357" s="13"/>
      <c r="L357" s="186"/>
      <c r="M357" s="192"/>
      <c r="N357" s="193"/>
      <c r="O357" s="193"/>
      <c r="P357" s="193"/>
      <c r="Q357" s="193"/>
      <c r="R357" s="193"/>
      <c r="S357" s="193"/>
      <c r="T357" s="19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88" t="s">
        <v>284</v>
      </c>
      <c r="AU357" s="188" t="s">
        <v>85</v>
      </c>
      <c r="AV357" s="13" t="s">
        <v>85</v>
      </c>
      <c r="AW357" s="13" t="s">
        <v>33</v>
      </c>
      <c r="AX357" s="13" t="s">
        <v>77</v>
      </c>
      <c r="AY357" s="188" t="s">
        <v>276</v>
      </c>
    </row>
    <row r="358" s="14" customFormat="1">
      <c r="A358" s="14"/>
      <c r="B358" s="195"/>
      <c r="C358" s="14"/>
      <c r="D358" s="187" t="s">
        <v>284</v>
      </c>
      <c r="E358" s="196" t="s">
        <v>1</v>
      </c>
      <c r="F358" s="197" t="s">
        <v>563</v>
      </c>
      <c r="G358" s="14"/>
      <c r="H358" s="198">
        <v>55.200000000000003</v>
      </c>
      <c r="I358" s="199"/>
      <c r="J358" s="14"/>
      <c r="K358" s="14"/>
      <c r="L358" s="195"/>
      <c r="M358" s="200"/>
      <c r="N358" s="201"/>
      <c r="O358" s="201"/>
      <c r="P358" s="201"/>
      <c r="Q358" s="201"/>
      <c r="R358" s="201"/>
      <c r="S358" s="201"/>
      <c r="T358" s="20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196" t="s">
        <v>284</v>
      </c>
      <c r="AU358" s="196" t="s">
        <v>85</v>
      </c>
      <c r="AV358" s="14" t="s">
        <v>88</v>
      </c>
      <c r="AW358" s="14" t="s">
        <v>33</v>
      </c>
      <c r="AX358" s="14" t="s">
        <v>77</v>
      </c>
      <c r="AY358" s="196" t="s">
        <v>276</v>
      </c>
    </row>
    <row r="359" s="15" customFormat="1">
      <c r="A359" s="15"/>
      <c r="B359" s="203"/>
      <c r="C359" s="15"/>
      <c r="D359" s="187" t="s">
        <v>284</v>
      </c>
      <c r="E359" s="204" t="s">
        <v>121</v>
      </c>
      <c r="F359" s="205" t="s">
        <v>303</v>
      </c>
      <c r="G359" s="15"/>
      <c r="H359" s="206">
        <v>196.53700000000001</v>
      </c>
      <c r="I359" s="207"/>
      <c r="J359" s="15"/>
      <c r="K359" s="15"/>
      <c r="L359" s="203"/>
      <c r="M359" s="208"/>
      <c r="N359" s="209"/>
      <c r="O359" s="209"/>
      <c r="P359" s="209"/>
      <c r="Q359" s="209"/>
      <c r="R359" s="209"/>
      <c r="S359" s="209"/>
      <c r="T359" s="210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04" t="s">
        <v>284</v>
      </c>
      <c r="AU359" s="204" t="s">
        <v>85</v>
      </c>
      <c r="AV359" s="15" t="s">
        <v>91</v>
      </c>
      <c r="AW359" s="15" t="s">
        <v>33</v>
      </c>
      <c r="AX359" s="15" t="s">
        <v>8</v>
      </c>
      <c r="AY359" s="204" t="s">
        <v>276</v>
      </c>
    </row>
    <row r="360" s="2" customFormat="1" ht="24.15" customHeight="1">
      <c r="A360" s="37"/>
      <c r="B360" s="172"/>
      <c r="C360" s="211" t="s">
        <v>564</v>
      </c>
      <c r="D360" s="211" t="s">
        <v>311</v>
      </c>
      <c r="E360" s="212" t="s">
        <v>565</v>
      </c>
      <c r="F360" s="213" t="s">
        <v>566</v>
      </c>
      <c r="G360" s="214" t="s">
        <v>281</v>
      </c>
      <c r="H360" s="215">
        <v>206.364</v>
      </c>
      <c r="I360" s="216"/>
      <c r="J360" s="217">
        <f>ROUND(I360*H360,0)</f>
        <v>0</v>
      </c>
      <c r="K360" s="213" t="s">
        <v>282</v>
      </c>
      <c r="L360" s="218"/>
      <c r="M360" s="219" t="s">
        <v>1</v>
      </c>
      <c r="N360" s="220" t="s">
        <v>42</v>
      </c>
      <c r="O360" s="76"/>
      <c r="P360" s="182">
        <f>O360*H360</f>
        <v>0</v>
      </c>
      <c r="Q360" s="182">
        <v>0.0044000000000000003</v>
      </c>
      <c r="R360" s="182">
        <f>Q360*H360</f>
        <v>0.90800160000000008</v>
      </c>
      <c r="S360" s="182">
        <v>0</v>
      </c>
      <c r="T360" s="183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84" t="s">
        <v>315</v>
      </c>
      <c r="AT360" s="184" t="s">
        <v>311</v>
      </c>
      <c r="AU360" s="184" t="s">
        <v>85</v>
      </c>
      <c r="AY360" s="18" t="s">
        <v>276</v>
      </c>
      <c r="BE360" s="185">
        <f>IF(N360="základní",J360,0)</f>
        <v>0</v>
      </c>
      <c r="BF360" s="185">
        <f>IF(N360="snížená",J360,0)</f>
        <v>0</v>
      </c>
      <c r="BG360" s="185">
        <f>IF(N360="zákl. přenesená",J360,0)</f>
        <v>0</v>
      </c>
      <c r="BH360" s="185">
        <f>IF(N360="sníž. přenesená",J360,0)</f>
        <v>0</v>
      </c>
      <c r="BI360" s="185">
        <f>IF(N360="nulová",J360,0)</f>
        <v>0</v>
      </c>
      <c r="BJ360" s="18" t="s">
        <v>8</v>
      </c>
      <c r="BK360" s="185">
        <f>ROUND(I360*H360,0)</f>
        <v>0</v>
      </c>
      <c r="BL360" s="18" t="s">
        <v>91</v>
      </c>
      <c r="BM360" s="184" t="s">
        <v>567</v>
      </c>
    </row>
    <row r="361" s="13" customFormat="1">
      <c r="A361" s="13"/>
      <c r="B361" s="186"/>
      <c r="C361" s="13"/>
      <c r="D361" s="187" t="s">
        <v>284</v>
      </c>
      <c r="E361" s="188" t="s">
        <v>1</v>
      </c>
      <c r="F361" s="189" t="s">
        <v>568</v>
      </c>
      <c r="G361" s="13"/>
      <c r="H361" s="190">
        <v>206.364</v>
      </c>
      <c r="I361" s="191"/>
      <c r="J361" s="13"/>
      <c r="K361" s="13"/>
      <c r="L361" s="186"/>
      <c r="M361" s="192"/>
      <c r="N361" s="193"/>
      <c r="O361" s="193"/>
      <c r="P361" s="193"/>
      <c r="Q361" s="193"/>
      <c r="R361" s="193"/>
      <c r="S361" s="193"/>
      <c r="T361" s="19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88" t="s">
        <v>284</v>
      </c>
      <c r="AU361" s="188" t="s">
        <v>85</v>
      </c>
      <c r="AV361" s="13" t="s">
        <v>85</v>
      </c>
      <c r="AW361" s="13" t="s">
        <v>33</v>
      </c>
      <c r="AX361" s="13" t="s">
        <v>8</v>
      </c>
      <c r="AY361" s="188" t="s">
        <v>276</v>
      </c>
    </row>
    <row r="362" s="2" customFormat="1" ht="44.25" customHeight="1">
      <c r="A362" s="37"/>
      <c r="B362" s="172"/>
      <c r="C362" s="173" t="s">
        <v>569</v>
      </c>
      <c r="D362" s="173" t="s">
        <v>278</v>
      </c>
      <c r="E362" s="174" t="s">
        <v>570</v>
      </c>
      <c r="F362" s="175" t="s">
        <v>571</v>
      </c>
      <c r="G362" s="176" t="s">
        <v>281</v>
      </c>
      <c r="H362" s="177">
        <v>9.9600000000000009</v>
      </c>
      <c r="I362" s="178"/>
      <c r="J362" s="179">
        <f>ROUND(I362*H362,0)</f>
        <v>0</v>
      </c>
      <c r="K362" s="175" t="s">
        <v>282</v>
      </c>
      <c r="L362" s="38"/>
      <c r="M362" s="180" t="s">
        <v>1</v>
      </c>
      <c r="N362" s="181" t="s">
        <v>42</v>
      </c>
      <c r="O362" s="76"/>
      <c r="P362" s="182">
        <f>O362*H362</f>
        <v>0</v>
      </c>
      <c r="Q362" s="182">
        <v>0.0078499999999999993</v>
      </c>
      <c r="R362" s="182">
        <f>Q362*H362</f>
        <v>0.078186000000000005</v>
      </c>
      <c r="S362" s="182">
        <v>0</v>
      </c>
      <c r="T362" s="183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84" t="s">
        <v>91</v>
      </c>
      <c r="AT362" s="184" t="s">
        <v>278</v>
      </c>
      <c r="AU362" s="184" t="s">
        <v>85</v>
      </c>
      <c r="AY362" s="18" t="s">
        <v>276</v>
      </c>
      <c r="BE362" s="185">
        <f>IF(N362="základní",J362,0)</f>
        <v>0</v>
      </c>
      <c r="BF362" s="185">
        <f>IF(N362="snížená",J362,0)</f>
        <v>0</v>
      </c>
      <c r="BG362" s="185">
        <f>IF(N362="zákl. přenesená",J362,0)</f>
        <v>0</v>
      </c>
      <c r="BH362" s="185">
        <f>IF(N362="sníž. přenesená",J362,0)</f>
        <v>0</v>
      </c>
      <c r="BI362" s="185">
        <f>IF(N362="nulová",J362,0)</f>
        <v>0</v>
      </c>
      <c r="BJ362" s="18" t="s">
        <v>8</v>
      </c>
      <c r="BK362" s="185">
        <f>ROUND(I362*H362,0)</f>
        <v>0</v>
      </c>
      <c r="BL362" s="18" t="s">
        <v>91</v>
      </c>
      <c r="BM362" s="184" t="s">
        <v>572</v>
      </c>
    </row>
    <row r="363" s="13" customFormat="1">
      <c r="A363" s="13"/>
      <c r="B363" s="186"/>
      <c r="C363" s="13"/>
      <c r="D363" s="187" t="s">
        <v>284</v>
      </c>
      <c r="E363" s="188" t="s">
        <v>1</v>
      </c>
      <c r="F363" s="189" t="s">
        <v>546</v>
      </c>
      <c r="G363" s="13"/>
      <c r="H363" s="190">
        <v>9.9600000000000009</v>
      </c>
      <c r="I363" s="191"/>
      <c r="J363" s="13"/>
      <c r="K363" s="13"/>
      <c r="L363" s="186"/>
      <c r="M363" s="192"/>
      <c r="N363" s="193"/>
      <c r="O363" s="193"/>
      <c r="P363" s="193"/>
      <c r="Q363" s="193"/>
      <c r="R363" s="193"/>
      <c r="S363" s="193"/>
      <c r="T363" s="19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88" t="s">
        <v>284</v>
      </c>
      <c r="AU363" s="188" t="s">
        <v>85</v>
      </c>
      <c r="AV363" s="13" t="s">
        <v>85</v>
      </c>
      <c r="AW363" s="13" t="s">
        <v>33</v>
      </c>
      <c r="AX363" s="13" t="s">
        <v>77</v>
      </c>
      <c r="AY363" s="188" t="s">
        <v>276</v>
      </c>
    </row>
    <row r="364" s="14" customFormat="1">
      <c r="A364" s="14"/>
      <c r="B364" s="195"/>
      <c r="C364" s="14"/>
      <c r="D364" s="187" t="s">
        <v>284</v>
      </c>
      <c r="E364" s="196" t="s">
        <v>1</v>
      </c>
      <c r="F364" s="197" t="s">
        <v>547</v>
      </c>
      <c r="G364" s="14"/>
      <c r="H364" s="198">
        <v>9.9600000000000009</v>
      </c>
      <c r="I364" s="199"/>
      <c r="J364" s="14"/>
      <c r="K364" s="14"/>
      <c r="L364" s="195"/>
      <c r="M364" s="200"/>
      <c r="N364" s="201"/>
      <c r="O364" s="201"/>
      <c r="P364" s="201"/>
      <c r="Q364" s="201"/>
      <c r="R364" s="201"/>
      <c r="S364" s="201"/>
      <c r="T364" s="20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196" t="s">
        <v>284</v>
      </c>
      <c r="AU364" s="196" t="s">
        <v>85</v>
      </c>
      <c r="AV364" s="14" t="s">
        <v>88</v>
      </c>
      <c r="AW364" s="14" t="s">
        <v>33</v>
      </c>
      <c r="AX364" s="14" t="s">
        <v>77</v>
      </c>
      <c r="AY364" s="196" t="s">
        <v>276</v>
      </c>
    </row>
    <row r="365" s="15" customFormat="1">
      <c r="A365" s="15"/>
      <c r="B365" s="203"/>
      <c r="C365" s="15"/>
      <c r="D365" s="187" t="s">
        <v>284</v>
      </c>
      <c r="E365" s="204" t="s">
        <v>124</v>
      </c>
      <c r="F365" s="205" t="s">
        <v>303</v>
      </c>
      <c r="G365" s="15"/>
      <c r="H365" s="206">
        <v>9.9600000000000009</v>
      </c>
      <c r="I365" s="207"/>
      <c r="J365" s="15"/>
      <c r="K365" s="15"/>
      <c r="L365" s="203"/>
      <c r="M365" s="208"/>
      <c r="N365" s="209"/>
      <c r="O365" s="209"/>
      <c r="P365" s="209"/>
      <c r="Q365" s="209"/>
      <c r="R365" s="209"/>
      <c r="S365" s="209"/>
      <c r="T365" s="210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04" t="s">
        <v>284</v>
      </c>
      <c r="AU365" s="204" t="s">
        <v>85</v>
      </c>
      <c r="AV365" s="15" t="s">
        <v>91</v>
      </c>
      <c r="AW365" s="15" t="s">
        <v>33</v>
      </c>
      <c r="AX365" s="15" t="s">
        <v>8</v>
      </c>
      <c r="AY365" s="204" t="s">
        <v>276</v>
      </c>
    </row>
    <row r="366" s="2" customFormat="1" ht="24.15" customHeight="1">
      <c r="A366" s="37"/>
      <c r="B366" s="172"/>
      <c r="C366" s="211" t="s">
        <v>573</v>
      </c>
      <c r="D366" s="211" t="s">
        <v>311</v>
      </c>
      <c r="E366" s="212" t="s">
        <v>565</v>
      </c>
      <c r="F366" s="213" t="s">
        <v>566</v>
      </c>
      <c r="G366" s="214" t="s">
        <v>281</v>
      </c>
      <c r="H366" s="215">
        <v>10.458</v>
      </c>
      <c r="I366" s="216"/>
      <c r="J366" s="217">
        <f>ROUND(I366*H366,0)</f>
        <v>0</v>
      </c>
      <c r="K366" s="213" t="s">
        <v>282</v>
      </c>
      <c r="L366" s="218"/>
      <c r="M366" s="219" t="s">
        <v>1</v>
      </c>
      <c r="N366" s="220" t="s">
        <v>42</v>
      </c>
      <c r="O366" s="76"/>
      <c r="P366" s="182">
        <f>O366*H366</f>
        <v>0</v>
      </c>
      <c r="Q366" s="182">
        <v>0.0044000000000000003</v>
      </c>
      <c r="R366" s="182">
        <f>Q366*H366</f>
        <v>0.046015200000000006</v>
      </c>
      <c r="S366" s="182">
        <v>0</v>
      </c>
      <c r="T366" s="183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84" t="s">
        <v>315</v>
      </c>
      <c r="AT366" s="184" t="s">
        <v>311</v>
      </c>
      <c r="AU366" s="184" t="s">
        <v>85</v>
      </c>
      <c r="AY366" s="18" t="s">
        <v>276</v>
      </c>
      <c r="BE366" s="185">
        <f>IF(N366="základní",J366,0)</f>
        <v>0</v>
      </c>
      <c r="BF366" s="185">
        <f>IF(N366="snížená",J366,0)</f>
        <v>0</v>
      </c>
      <c r="BG366" s="185">
        <f>IF(N366="zákl. přenesená",J366,0)</f>
        <v>0</v>
      </c>
      <c r="BH366" s="185">
        <f>IF(N366="sníž. přenesená",J366,0)</f>
        <v>0</v>
      </c>
      <c r="BI366" s="185">
        <f>IF(N366="nulová",J366,0)</f>
        <v>0</v>
      </c>
      <c r="BJ366" s="18" t="s">
        <v>8</v>
      </c>
      <c r="BK366" s="185">
        <f>ROUND(I366*H366,0)</f>
        <v>0</v>
      </c>
      <c r="BL366" s="18" t="s">
        <v>91</v>
      </c>
      <c r="BM366" s="184" t="s">
        <v>574</v>
      </c>
    </row>
    <row r="367" s="13" customFormat="1">
      <c r="A367" s="13"/>
      <c r="B367" s="186"/>
      <c r="C367" s="13"/>
      <c r="D367" s="187" t="s">
        <v>284</v>
      </c>
      <c r="E367" s="188" t="s">
        <v>1</v>
      </c>
      <c r="F367" s="189" t="s">
        <v>575</v>
      </c>
      <c r="G367" s="13"/>
      <c r="H367" s="190">
        <v>10.458</v>
      </c>
      <c r="I367" s="191"/>
      <c r="J367" s="13"/>
      <c r="K367" s="13"/>
      <c r="L367" s="186"/>
      <c r="M367" s="192"/>
      <c r="N367" s="193"/>
      <c r="O367" s="193"/>
      <c r="P367" s="193"/>
      <c r="Q367" s="193"/>
      <c r="R367" s="193"/>
      <c r="S367" s="193"/>
      <c r="T367" s="19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88" t="s">
        <v>284</v>
      </c>
      <c r="AU367" s="188" t="s">
        <v>85</v>
      </c>
      <c r="AV367" s="13" t="s">
        <v>85</v>
      </c>
      <c r="AW367" s="13" t="s">
        <v>33</v>
      </c>
      <c r="AX367" s="13" t="s">
        <v>8</v>
      </c>
      <c r="AY367" s="188" t="s">
        <v>276</v>
      </c>
    </row>
    <row r="368" s="2" customFormat="1" ht="37.8" customHeight="1">
      <c r="A368" s="37"/>
      <c r="B368" s="172"/>
      <c r="C368" s="173" t="s">
        <v>576</v>
      </c>
      <c r="D368" s="173" t="s">
        <v>278</v>
      </c>
      <c r="E368" s="174" t="s">
        <v>577</v>
      </c>
      <c r="F368" s="175" t="s">
        <v>578</v>
      </c>
      <c r="G368" s="176" t="s">
        <v>291</v>
      </c>
      <c r="H368" s="177">
        <v>461.26999999999998</v>
      </c>
      <c r="I368" s="178"/>
      <c r="J368" s="179">
        <f>ROUND(I368*H368,0)</f>
        <v>0</v>
      </c>
      <c r="K368" s="175" t="s">
        <v>282</v>
      </c>
      <c r="L368" s="38"/>
      <c r="M368" s="180" t="s">
        <v>1</v>
      </c>
      <c r="N368" s="181" t="s">
        <v>42</v>
      </c>
      <c r="O368" s="76"/>
      <c r="P368" s="182">
        <f>O368*H368</f>
        <v>0</v>
      </c>
      <c r="Q368" s="182">
        <v>0.0033899999999999998</v>
      </c>
      <c r="R368" s="182">
        <f>Q368*H368</f>
        <v>1.5637052999999999</v>
      </c>
      <c r="S368" s="182">
        <v>0</v>
      </c>
      <c r="T368" s="183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84" t="s">
        <v>91</v>
      </c>
      <c r="AT368" s="184" t="s">
        <v>278</v>
      </c>
      <c r="AU368" s="184" t="s">
        <v>85</v>
      </c>
      <c r="AY368" s="18" t="s">
        <v>276</v>
      </c>
      <c r="BE368" s="185">
        <f>IF(N368="základní",J368,0)</f>
        <v>0</v>
      </c>
      <c r="BF368" s="185">
        <f>IF(N368="snížená",J368,0)</f>
        <v>0</v>
      </c>
      <c r="BG368" s="185">
        <f>IF(N368="zákl. přenesená",J368,0)</f>
        <v>0</v>
      </c>
      <c r="BH368" s="185">
        <f>IF(N368="sníž. přenesená",J368,0)</f>
        <v>0</v>
      </c>
      <c r="BI368" s="185">
        <f>IF(N368="nulová",J368,0)</f>
        <v>0</v>
      </c>
      <c r="BJ368" s="18" t="s">
        <v>8</v>
      </c>
      <c r="BK368" s="185">
        <f>ROUND(I368*H368,0)</f>
        <v>0</v>
      </c>
      <c r="BL368" s="18" t="s">
        <v>91</v>
      </c>
      <c r="BM368" s="184" t="s">
        <v>579</v>
      </c>
    </row>
    <row r="369" s="13" customFormat="1">
      <c r="A369" s="13"/>
      <c r="B369" s="186"/>
      <c r="C369" s="13"/>
      <c r="D369" s="187" t="s">
        <v>284</v>
      </c>
      <c r="E369" s="188" t="s">
        <v>1</v>
      </c>
      <c r="F369" s="189" t="s">
        <v>580</v>
      </c>
      <c r="G369" s="13"/>
      <c r="H369" s="190">
        <v>23.460000000000001</v>
      </c>
      <c r="I369" s="191"/>
      <c r="J369" s="13"/>
      <c r="K369" s="13"/>
      <c r="L369" s="186"/>
      <c r="M369" s="192"/>
      <c r="N369" s="193"/>
      <c r="O369" s="193"/>
      <c r="P369" s="193"/>
      <c r="Q369" s="193"/>
      <c r="R369" s="193"/>
      <c r="S369" s="193"/>
      <c r="T369" s="19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88" t="s">
        <v>284</v>
      </c>
      <c r="AU369" s="188" t="s">
        <v>85</v>
      </c>
      <c r="AV369" s="13" t="s">
        <v>85</v>
      </c>
      <c r="AW369" s="13" t="s">
        <v>33</v>
      </c>
      <c r="AX369" s="13" t="s">
        <v>77</v>
      </c>
      <c r="AY369" s="188" t="s">
        <v>276</v>
      </c>
    </row>
    <row r="370" s="13" customFormat="1">
      <c r="A370" s="13"/>
      <c r="B370" s="186"/>
      <c r="C370" s="13"/>
      <c r="D370" s="187" t="s">
        <v>284</v>
      </c>
      <c r="E370" s="188" t="s">
        <v>1</v>
      </c>
      <c r="F370" s="189" t="s">
        <v>581</v>
      </c>
      <c r="G370" s="13"/>
      <c r="H370" s="190">
        <v>7.6399999999999997</v>
      </c>
      <c r="I370" s="191"/>
      <c r="J370" s="13"/>
      <c r="K370" s="13"/>
      <c r="L370" s="186"/>
      <c r="M370" s="192"/>
      <c r="N370" s="193"/>
      <c r="O370" s="193"/>
      <c r="P370" s="193"/>
      <c r="Q370" s="193"/>
      <c r="R370" s="193"/>
      <c r="S370" s="193"/>
      <c r="T370" s="19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88" t="s">
        <v>284</v>
      </c>
      <c r="AU370" s="188" t="s">
        <v>85</v>
      </c>
      <c r="AV370" s="13" t="s">
        <v>85</v>
      </c>
      <c r="AW370" s="13" t="s">
        <v>33</v>
      </c>
      <c r="AX370" s="13" t="s">
        <v>77</v>
      </c>
      <c r="AY370" s="188" t="s">
        <v>276</v>
      </c>
    </row>
    <row r="371" s="13" customFormat="1">
      <c r="A371" s="13"/>
      <c r="B371" s="186"/>
      <c r="C371" s="13"/>
      <c r="D371" s="187" t="s">
        <v>284</v>
      </c>
      <c r="E371" s="188" t="s">
        <v>1</v>
      </c>
      <c r="F371" s="189" t="s">
        <v>582</v>
      </c>
      <c r="G371" s="13"/>
      <c r="H371" s="190">
        <v>21.66</v>
      </c>
      <c r="I371" s="191"/>
      <c r="J371" s="13"/>
      <c r="K371" s="13"/>
      <c r="L371" s="186"/>
      <c r="M371" s="192"/>
      <c r="N371" s="193"/>
      <c r="O371" s="193"/>
      <c r="P371" s="193"/>
      <c r="Q371" s="193"/>
      <c r="R371" s="193"/>
      <c r="S371" s="193"/>
      <c r="T371" s="19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88" t="s">
        <v>284</v>
      </c>
      <c r="AU371" s="188" t="s">
        <v>85</v>
      </c>
      <c r="AV371" s="13" t="s">
        <v>85</v>
      </c>
      <c r="AW371" s="13" t="s">
        <v>33</v>
      </c>
      <c r="AX371" s="13" t="s">
        <v>77</v>
      </c>
      <c r="AY371" s="188" t="s">
        <v>276</v>
      </c>
    </row>
    <row r="372" s="13" customFormat="1">
      <c r="A372" s="13"/>
      <c r="B372" s="186"/>
      <c r="C372" s="13"/>
      <c r="D372" s="187" t="s">
        <v>284</v>
      </c>
      <c r="E372" s="188" t="s">
        <v>1</v>
      </c>
      <c r="F372" s="189" t="s">
        <v>583</v>
      </c>
      <c r="G372" s="13"/>
      <c r="H372" s="190">
        <v>7.04</v>
      </c>
      <c r="I372" s="191"/>
      <c r="J372" s="13"/>
      <c r="K372" s="13"/>
      <c r="L372" s="186"/>
      <c r="M372" s="192"/>
      <c r="N372" s="193"/>
      <c r="O372" s="193"/>
      <c r="P372" s="193"/>
      <c r="Q372" s="193"/>
      <c r="R372" s="193"/>
      <c r="S372" s="193"/>
      <c r="T372" s="19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88" t="s">
        <v>284</v>
      </c>
      <c r="AU372" s="188" t="s">
        <v>85</v>
      </c>
      <c r="AV372" s="13" t="s">
        <v>85</v>
      </c>
      <c r="AW372" s="13" t="s">
        <v>33</v>
      </c>
      <c r="AX372" s="13" t="s">
        <v>77</v>
      </c>
      <c r="AY372" s="188" t="s">
        <v>276</v>
      </c>
    </row>
    <row r="373" s="13" customFormat="1">
      <c r="A373" s="13"/>
      <c r="B373" s="186"/>
      <c r="C373" s="13"/>
      <c r="D373" s="187" t="s">
        <v>284</v>
      </c>
      <c r="E373" s="188" t="s">
        <v>1</v>
      </c>
      <c r="F373" s="189" t="s">
        <v>584</v>
      </c>
      <c r="G373" s="13"/>
      <c r="H373" s="190">
        <v>14.08</v>
      </c>
      <c r="I373" s="191"/>
      <c r="J373" s="13"/>
      <c r="K373" s="13"/>
      <c r="L373" s="186"/>
      <c r="M373" s="192"/>
      <c r="N373" s="193"/>
      <c r="O373" s="193"/>
      <c r="P373" s="193"/>
      <c r="Q373" s="193"/>
      <c r="R373" s="193"/>
      <c r="S373" s="193"/>
      <c r="T373" s="19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88" t="s">
        <v>284</v>
      </c>
      <c r="AU373" s="188" t="s">
        <v>85</v>
      </c>
      <c r="AV373" s="13" t="s">
        <v>85</v>
      </c>
      <c r="AW373" s="13" t="s">
        <v>33</v>
      </c>
      <c r="AX373" s="13" t="s">
        <v>77</v>
      </c>
      <c r="AY373" s="188" t="s">
        <v>276</v>
      </c>
    </row>
    <row r="374" s="14" customFormat="1">
      <c r="A374" s="14"/>
      <c r="B374" s="195"/>
      <c r="C374" s="14"/>
      <c r="D374" s="187" t="s">
        <v>284</v>
      </c>
      <c r="E374" s="196" t="s">
        <v>1</v>
      </c>
      <c r="F374" s="197" t="s">
        <v>469</v>
      </c>
      <c r="G374" s="14"/>
      <c r="H374" s="198">
        <v>73.879999999999995</v>
      </c>
      <c r="I374" s="199"/>
      <c r="J374" s="14"/>
      <c r="K374" s="14"/>
      <c r="L374" s="195"/>
      <c r="M374" s="200"/>
      <c r="N374" s="201"/>
      <c r="O374" s="201"/>
      <c r="P374" s="201"/>
      <c r="Q374" s="201"/>
      <c r="R374" s="201"/>
      <c r="S374" s="201"/>
      <c r="T374" s="20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196" t="s">
        <v>284</v>
      </c>
      <c r="AU374" s="196" t="s">
        <v>85</v>
      </c>
      <c r="AV374" s="14" t="s">
        <v>88</v>
      </c>
      <c r="AW374" s="14" t="s">
        <v>33</v>
      </c>
      <c r="AX374" s="14" t="s">
        <v>77</v>
      </c>
      <c r="AY374" s="196" t="s">
        <v>276</v>
      </c>
    </row>
    <row r="375" s="13" customFormat="1">
      <c r="A375" s="13"/>
      <c r="B375" s="186"/>
      <c r="C375" s="13"/>
      <c r="D375" s="187" t="s">
        <v>284</v>
      </c>
      <c r="E375" s="188" t="s">
        <v>1</v>
      </c>
      <c r="F375" s="189" t="s">
        <v>585</v>
      </c>
      <c r="G375" s="13"/>
      <c r="H375" s="190">
        <v>6.1600000000000001</v>
      </c>
      <c r="I375" s="191"/>
      <c r="J375" s="13"/>
      <c r="K375" s="13"/>
      <c r="L375" s="186"/>
      <c r="M375" s="192"/>
      <c r="N375" s="193"/>
      <c r="O375" s="193"/>
      <c r="P375" s="193"/>
      <c r="Q375" s="193"/>
      <c r="R375" s="193"/>
      <c r="S375" s="193"/>
      <c r="T375" s="19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88" t="s">
        <v>284</v>
      </c>
      <c r="AU375" s="188" t="s">
        <v>85</v>
      </c>
      <c r="AV375" s="13" t="s">
        <v>85</v>
      </c>
      <c r="AW375" s="13" t="s">
        <v>33</v>
      </c>
      <c r="AX375" s="13" t="s">
        <v>77</v>
      </c>
      <c r="AY375" s="188" t="s">
        <v>276</v>
      </c>
    </row>
    <row r="376" s="13" customFormat="1">
      <c r="A376" s="13"/>
      <c r="B376" s="186"/>
      <c r="C376" s="13"/>
      <c r="D376" s="187" t="s">
        <v>284</v>
      </c>
      <c r="E376" s="188" t="s">
        <v>1</v>
      </c>
      <c r="F376" s="189" t="s">
        <v>586</v>
      </c>
      <c r="G376" s="13"/>
      <c r="H376" s="190">
        <v>24.960000000000001</v>
      </c>
      <c r="I376" s="191"/>
      <c r="J376" s="13"/>
      <c r="K376" s="13"/>
      <c r="L376" s="186"/>
      <c r="M376" s="192"/>
      <c r="N376" s="193"/>
      <c r="O376" s="193"/>
      <c r="P376" s="193"/>
      <c r="Q376" s="193"/>
      <c r="R376" s="193"/>
      <c r="S376" s="193"/>
      <c r="T376" s="19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88" t="s">
        <v>284</v>
      </c>
      <c r="AU376" s="188" t="s">
        <v>85</v>
      </c>
      <c r="AV376" s="13" t="s">
        <v>85</v>
      </c>
      <c r="AW376" s="13" t="s">
        <v>33</v>
      </c>
      <c r="AX376" s="13" t="s">
        <v>77</v>
      </c>
      <c r="AY376" s="188" t="s">
        <v>276</v>
      </c>
    </row>
    <row r="377" s="13" customFormat="1">
      <c r="A377" s="13"/>
      <c r="B377" s="186"/>
      <c r="C377" s="13"/>
      <c r="D377" s="187" t="s">
        <v>284</v>
      </c>
      <c r="E377" s="188" t="s">
        <v>1</v>
      </c>
      <c r="F377" s="189" t="s">
        <v>587</v>
      </c>
      <c r="G377" s="13"/>
      <c r="H377" s="190">
        <v>7.7999999999999998</v>
      </c>
      <c r="I377" s="191"/>
      <c r="J377" s="13"/>
      <c r="K377" s="13"/>
      <c r="L377" s="186"/>
      <c r="M377" s="192"/>
      <c r="N377" s="193"/>
      <c r="O377" s="193"/>
      <c r="P377" s="193"/>
      <c r="Q377" s="193"/>
      <c r="R377" s="193"/>
      <c r="S377" s="193"/>
      <c r="T377" s="19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88" t="s">
        <v>284</v>
      </c>
      <c r="AU377" s="188" t="s">
        <v>85</v>
      </c>
      <c r="AV377" s="13" t="s">
        <v>85</v>
      </c>
      <c r="AW377" s="13" t="s">
        <v>33</v>
      </c>
      <c r="AX377" s="13" t="s">
        <v>77</v>
      </c>
      <c r="AY377" s="188" t="s">
        <v>276</v>
      </c>
    </row>
    <row r="378" s="13" customFormat="1">
      <c r="A378" s="13"/>
      <c r="B378" s="186"/>
      <c r="C378" s="13"/>
      <c r="D378" s="187" t="s">
        <v>284</v>
      </c>
      <c r="E378" s="188" t="s">
        <v>1</v>
      </c>
      <c r="F378" s="189" t="s">
        <v>588</v>
      </c>
      <c r="G378" s="13"/>
      <c r="H378" s="190">
        <v>24.899999999999999</v>
      </c>
      <c r="I378" s="191"/>
      <c r="J378" s="13"/>
      <c r="K378" s="13"/>
      <c r="L378" s="186"/>
      <c r="M378" s="192"/>
      <c r="N378" s="193"/>
      <c r="O378" s="193"/>
      <c r="P378" s="193"/>
      <c r="Q378" s="193"/>
      <c r="R378" s="193"/>
      <c r="S378" s="193"/>
      <c r="T378" s="19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88" t="s">
        <v>284</v>
      </c>
      <c r="AU378" s="188" t="s">
        <v>85</v>
      </c>
      <c r="AV378" s="13" t="s">
        <v>85</v>
      </c>
      <c r="AW378" s="13" t="s">
        <v>33</v>
      </c>
      <c r="AX378" s="13" t="s">
        <v>77</v>
      </c>
      <c r="AY378" s="188" t="s">
        <v>276</v>
      </c>
    </row>
    <row r="379" s="13" customFormat="1">
      <c r="A379" s="13"/>
      <c r="B379" s="186"/>
      <c r="C379" s="13"/>
      <c r="D379" s="187" t="s">
        <v>284</v>
      </c>
      <c r="E379" s="188" t="s">
        <v>1</v>
      </c>
      <c r="F379" s="189" t="s">
        <v>589</v>
      </c>
      <c r="G379" s="13"/>
      <c r="H379" s="190">
        <v>7.7800000000000002</v>
      </c>
      <c r="I379" s="191"/>
      <c r="J379" s="13"/>
      <c r="K379" s="13"/>
      <c r="L379" s="186"/>
      <c r="M379" s="192"/>
      <c r="N379" s="193"/>
      <c r="O379" s="193"/>
      <c r="P379" s="193"/>
      <c r="Q379" s="193"/>
      <c r="R379" s="193"/>
      <c r="S379" s="193"/>
      <c r="T379" s="19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88" t="s">
        <v>284</v>
      </c>
      <c r="AU379" s="188" t="s">
        <v>85</v>
      </c>
      <c r="AV379" s="13" t="s">
        <v>85</v>
      </c>
      <c r="AW379" s="13" t="s">
        <v>33</v>
      </c>
      <c r="AX379" s="13" t="s">
        <v>77</v>
      </c>
      <c r="AY379" s="188" t="s">
        <v>276</v>
      </c>
    </row>
    <row r="380" s="13" customFormat="1">
      <c r="A380" s="13"/>
      <c r="B380" s="186"/>
      <c r="C380" s="13"/>
      <c r="D380" s="187" t="s">
        <v>284</v>
      </c>
      <c r="E380" s="188" t="s">
        <v>1</v>
      </c>
      <c r="F380" s="189" t="s">
        <v>590</v>
      </c>
      <c r="G380" s="13"/>
      <c r="H380" s="190">
        <v>12.68</v>
      </c>
      <c r="I380" s="191"/>
      <c r="J380" s="13"/>
      <c r="K380" s="13"/>
      <c r="L380" s="186"/>
      <c r="M380" s="192"/>
      <c r="N380" s="193"/>
      <c r="O380" s="193"/>
      <c r="P380" s="193"/>
      <c r="Q380" s="193"/>
      <c r="R380" s="193"/>
      <c r="S380" s="193"/>
      <c r="T380" s="19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88" t="s">
        <v>284</v>
      </c>
      <c r="AU380" s="188" t="s">
        <v>85</v>
      </c>
      <c r="AV380" s="13" t="s">
        <v>85</v>
      </c>
      <c r="AW380" s="13" t="s">
        <v>33</v>
      </c>
      <c r="AX380" s="13" t="s">
        <v>77</v>
      </c>
      <c r="AY380" s="188" t="s">
        <v>276</v>
      </c>
    </row>
    <row r="381" s="14" customFormat="1">
      <c r="A381" s="14"/>
      <c r="B381" s="195"/>
      <c r="C381" s="14"/>
      <c r="D381" s="187" t="s">
        <v>284</v>
      </c>
      <c r="E381" s="196" t="s">
        <v>1</v>
      </c>
      <c r="F381" s="197" t="s">
        <v>471</v>
      </c>
      <c r="G381" s="14"/>
      <c r="H381" s="198">
        <v>84.280000000000001</v>
      </c>
      <c r="I381" s="199"/>
      <c r="J381" s="14"/>
      <c r="K381" s="14"/>
      <c r="L381" s="195"/>
      <c r="M381" s="200"/>
      <c r="N381" s="201"/>
      <c r="O381" s="201"/>
      <c r="P381" s="201"/>
      <c r="Q381" s="201"/>
      <c r="R381" s="201"/>
      <c r="S381" s="201"/>
      <c r="T381" s="20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196" t="s">
        <v>284</v>
      </c>
      <c r="AU381" s="196" t="s">
        <v>85</v>
      </c>
      <c r="AV381" s="14" t="s">
        <v>88</v>
      </c>
      <c r="AW381" s="14" t="s">
        <v>33</v>
      </c>
      <c r="AX381" s="14" t="s">
        <v>77</v>
      </c>
      <c r="AY381" s="196" t="s">
        <v>276</v>
      </c>
    </row>
    <row r="382" s="13" customFormat="1">
      <c r="A382" s="13"/>
      <c r="B382" s="186"/>
      <c r="C382" s="13"/>
      <c r="D382" s="187" t="s">
        <v>284</v>
      </c>
      <c r="E382" s="188" t="s">
        <v>1</v>
      </c>
      <c r="F382" s="189" t="s">
        <v>591</v>
      </c>
      <c r="G382" s="13"/>
      <c r="H382" s="190">
        <v>8.1300000000000008</v>
      </c>
      <c r="I382" s="191"/>
      <c r="J382" s="13"/>
      <c r="K382" s="13"/>
      <c r="L382" s="186"/>
      <c r="M382" s="192"/>
      <c r="N382" s="193"/>
      <c r="O382" s="193"/>
      <c r="P382" s="193"/>
      <c r="Q382" s="193"/>
      <c r="R382" s="193"/>
      <c r="S382" s="193"/>
      <c r="T382" s="19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88" t="s">
        <v>284</v>
      </c>
      <c r="AU382" s="188" t="s">
        <v>85</v>
      </c>
      <c r="AV382" s="13" t="s">
        <v>85</v>
      </c>
      <c r="AW382" s="13" t="s">
        <v>33</v>
      </c>
      <c r="AX382" s="13" t="s">
        <v>77</v>
      </c>
      <c r="AY382" s="188" t="s">
        <v>276</v>
      </c>
    </row>
    <row r="383" s="13" customFormat="1">
      <c r="A383" s="13"/>
      <c r="B383" s="186"/>
      <c r="C383" s="13"/>
      <c r="D383" s="187" t="s">
        <v>284</v>
      </c>
      <c r="E383" s="188" t="s">
        <v>1</v>
      </c>
      <c r="F383" s="189" t="s">
        <v>592</v>
      </c>
      <c r="G383" s="13"/>
      <c r="H383" s="190">
        <v>11.76</v>
      </c>
      <c r="I383" s="191"/>
      <c r="J383" s="13"/>
      <c r="K383" s="13"/>
      <c r="L383" s="186"/>
      <c r="M383" s="192"/>
      <c r="N383" s="193"/>
      <c r="O383" s="193"/>
      <c r="P383" s="193"/>
      <c r="Q383" s="193"/>
      <c r="R383" s="193"/>
      <c r="S383" s="193"/>
      <c r="T383" s="19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88" t="s">
        <v>284</v>
      </c>
      <c r="AU383" s="188" t="s">
        <v>85</v>
      </c>
      <c r="AV383" s="13" t="s">
        <v>85</v>
      </c>
      <c r="AW383" s="13" t="s">
        <v>33</v>
      </c>
      <c r="AX383" s="13" t="s">
        <v>77</v>
      </c>
      <c r="AY383" s="188" t="s">
        <v>276</v>
      </c>
    </row>
    <row r="384" s="13" customFormat="1">
      <c r="A384" s="13"/>
      <c r="B384" s="186"/>
      <c r="C384" s="13"/>
      <c r="D384" s="187" t="s">
        <v>284</v>
      </c>
      <c r="E384" s="188" t="s">
        <v>1</v>
      </c>
      <c r="F384" s="189" t="s">
        <v>593</v>
      </c>
      <c r="G384" s="13"/>
      <c r="H384" s="190">
        <v>60.840000000000003</v>
      </c>
      <c r="I384" s="191"/>
      <c r="J384" s="13"/>
      <c r="K384" s="13"/>
      <c r="L384" s="186"/>
      <c r="M384" s="192"/>
      <c r="N384" s="193"/>
      <c r="O384" s="193"/>
      <c r="P384" s="193"/>
      <c r="Q384" s="193"/>
      <c r="R384" s="193"/>
      <c r="S384" s="193"/>
      <c r="T384" s="19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88" t="s">
        <v>284</v>
      </c>
      <c r="AU384" s="188" t="s">
        <v>85</v>
      </c>
      <c r="AV384" s="13" t="s">
        <v>85</v>
      </c>
      <c r="AW384" s="13" t="s">
        <v>33</v>
      </c>
      <c r="AX384" s="13" t="s">
        <v>77</v>
      </c>
      <c r="AY384" s="188" t="s">
        <v>276</v>
      </c>
    </row>
    <row r="385" s="13" customFormat="1">
      <c r="A385" s="13"/>
      <c r="B385" s="186"/>
      <c r="C385" s="13"/>
      <c r="D385" s="187" t="s">
        <v>284</v>
      </c>
      <c r="E385" s="188" t="s">
        <v>1</v>
      </c>
      <c r="F385" s="189" t="s">
        <v>594</v>
      </c>
      <c r="G385" s="13"/>
      <c r="H385" s="190">
        <v>6.7400000000000002</v>
      </c>
      <c r="I385" s="191"/>
      <c r="J385" s="13"/>
      <c r="K385" s="13"/>
      <c r="L385" s="186"/>
      <c r="M385" s="192"/>
      <c r="N385" s="193"/>
      <c r="O385" s="193"/>
      <c r="P385" s="193"/>
      <c r="Q385" s="193"/>
      <c r="R385" s="193"/>
      <c r="S385" s="193"/>
      <c r="T385" s="19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88" t="s">
        <v>284</v>
      </c>
      <c r="AU385" s="188" t="s">
        <v>85</v>
      </c>
      <c r="AV385" s="13" t="s">
        <v>85</v>
      </c>
      <c r="AW385" s="13" t="s">
        <v>33</v>
      </c>
      <c r="AX385" s="13" t="s">
        <v>77</v>
      </c>
      <c r="AY385" s="188" t="s">
        <v>276</v>
      </c>
    </row>
    <row r="386" s="13" customFormat="1">
      <c r="A386" s="13"/>
      <c r="B386" s="186"/>
      <c r="C386" s="13"/>
      <c r="D386" s="187" t="s">
        <v>284</v>
      </c>
      <c r="E386" s="188" t="s">
        <v>1</v>
      </c>
      <c r="F386" s="189" t="s">
        <v>595</v>
      </c>
      <c r="G386" s="13"/>
      <c r="H386" s="190">
        <v>10.4</v>
      </c>
      <c r="I386" s="191"/>
      <c r="J386" s="13"/>
      <c r="K386" s="13"/>
      <c r="L386" s="186"/>
      <c r="M386" s="192"/>
      <c r="N386" s="193"/>
      <c r="O386" s="193"/>
      <c r="P386" s="193"/>
      <c r="Q386" s="193"/>
      <c r="R386" s="193"/>
      <c r="S386" s="193"/>
      <c r="T386" s="19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88" t="s">
        <v>284</v>
      </c>
      <c r="AU386" s="188" t="s">
        <v>85</v>
      </c>
      <c r="AV386" s="13" t="s">
        <v>85</v>
      </c>
      <c r="AW386" s="13" t="s">
        <v>33</v>
      </c>
      <c r="AX386" s="13" t="s">
        <v>77</v>
      </c>
      <c r="AY386" s="188" t="s">
        <v>276</v>
      </c>
    </row>
    <row r="387" s="13" customFormat="1">
      <c r="A387" s="13"/>
      <c r="B387" s="186"/>
      <c r="C387" s="13"/>
      <c r="D387" s="187" t="s">
        <v>284</v>
      </c>
      <c r="E387" s="188" t="s">
        <v>1</v>
      </c>
      <c r="F387" s="189" t="s">
        <v>596</v>
      </c>
      <c r="G387" s="13"/>
      <c r="H387" s="190">
        <v>54.719999999999999</v>
      </c>
      <c r="I387" s="191"/>
      <c r="J387" s="13"/>
      <c r="K387" s="13"/>
      <c r="L387" s="186"/>
      <c r="M387" s="192"/>
      <c r="N387" s="193"/>
      <c r="O387" s="193"/>
      <c r="P387" s="193"/>
      <c r="Q387" s="193"/>
      <c r="R387" s="193"/>
      <c r="S387" s="193"/>
      <c r="T387" s="19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88" t="s">
        <v>284</v>
      </c>
      <c r="AU387" s="188" t="s">
        <v>85</v>
      </c>
      <c r="AV387" s="13" t="s">
        <v>85</v>
      </c>
      <c r="AW387" s="13" t="s">
        <v>33</v>
      </c>
      <c r="AX387" s="13" t="s">
        <v>77</v>
      </c>
      <c r="AY387" s="188" t="s">
        <v>276</v>
      </c>
    </row>
    <row r="388" s="13" customFormat="1">
      <c r="A388" s="13"/>
      <c r="B388" s="186"/>
      <c r="C388" s="13"/>
      <c r="D388" s="187" t="s">
        <v>284</v>
      </c>
      <c r="E388" s="188" t="s">
        <v>1</v>
      </c>
      <c r="F388" s="189" t="s">
        <v>597</v>
      </c>
      <c r="G388" s="13"/>
      <c r="H388" s="190">
        <v>6</v>
      </c>
      <c r="I388" s="191"/>
      <c r="J388" s="13"/>
      <c r="K388" s="13"/>
      <c r="L388" s="186"/>
      <c r="M388" s="192"/>
      <c r="N388" s="193"/>
      <c r="O388" s="193"/>
      <c r="P388" s="193"/>
      <c r="Q388" s="193"/>
      <c r="R388" s="193"/>
      <c r="S388" s="193"/>
      <c r="T388" s="19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88" t="s">
        <v>284</v>
      </c>
      <c r="AU388" s="188" t="s">
        <v>85</v>
      </c>
      <c r="AV388" s="13" t="s">
        <v>85</v>
      </c>
      <c r="AW388" s="13" t="s">
        <v>33</v>
      </c>
      <c r="AX388" s="13" t="s">
        <v>77</v>
      </c>
      <c r="AY388" s="188" t="s">
        <v>276</v>
      </c>
    </row>
    <row r="389" s="13" customFormat="1">
      <c r="A389" s="13"/>
      <c r="B389" s="186"/>
      <c r="C389" s="13"/>
      <c r="D389" s="187" t="s">
        <v>284</v>
      </c>
      <c r="E389" s="188" t="s">
        <v>1</v>
      </c>
      <c r="F389" s="189" t="s">
        <v>598</v>
      </c>
      <c r="G389" s="13"/>
      <c r="H389" s="190">
        <v>7.2000000000000002</v>
      </c>
      <c r="I389" s="191"/>
      <c r="J389" s="13"/>
      <c r="K389" s="13"/>
      <c r="L389" s="186"/>
      <c r="M389" s="192"/>
      <c r="N389" s="193"/>
      <c r="O389" s="193"/>
      <c r="P389" s="193"/>
      <c r="Q389" s="193"/>
      <c r="R389" s="193"/>
      <c r="S389" s="193"/>
      <c r="T389" s="19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88" t="s">
        <v>284</v>
      </c>
      <c r="AU389" s="188" t="s">
        <v>85</v>
      </c>
      <c r="AV389" s="13" t="s">
        <v>85</v>
      </c>
      <c r="AW389" s="13" t="s">
        <v>33</v>
      </c>
      <c r="AX389" s="13" t="s">
        <v>77</v>
      </c>
      <c r="AY389" s="188" t="s">
        <v>276</v>
      </c>
    </row>
    <row r="390" s="14" customFormat="1">
      <c r="A390" s="14"/>
      <c r="B390" s="195"/>
      <c r="C390" s="14"/>
      <c r="D390" s="187" t="s">
        <v>284</v>
      </c>
      <c r="E390" s="196" t="s">
        <v>1</v>
      </c>
      <c r="F390" s="197" t="s">
        <v>473</v>
      </c>
      <c r="G390" s="14"/>
      <c r="H390" s="198">
        <v>165.78999999999999</v>
      </c>
      <c r="I390" s="199"/>
      <c r="J390" s="14"/>
      <c r="K390" s="14"/>
      <c r="L390" s="195"/>
      <c r="M390" s="200"/>
      <c r="N390" s="201"/>
      <c r="O390" s="201"/>
      <c r="P390" s="201"/>
      <c r="Q390" s="201"/>
      <c r="R390" s="201"/>
      <c r="S390" s="201"/>
      <c r="T390" s="20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196" t="s">
        <v>284</v>
      </c>
      <c r="AU390" s="196" t="s">
        <v>85</v>
      </c>
      <c r="AV390" s="14" t="s">
        <v>88</v>
      </c>
      <c r="AW390" s="14" t="s">
        <v>33</v>
      </c>
      <c r="AX390" s="14" t="s">
        <v>77</v>
      </c>
      <c r="AY390" s="196" t="s">
        <v>276</v>
      </c>
    </row>
    <row r="391" s="13" customFormat="1">
      <c r="A391" s="13"/>
      <c r="B391" s="186"/>
      <c r="C391" s="13"/>
      <c r="D391" s="187" t="s">
        <v>284</v>
      </c>
      <c r="E391" s="188" t="s">
        <v>1</v>
      </c>
      <c r="F391" s="189" t="s">
        <v>599</v>
      </c>
      <c r="G391" s="13"/>
      <c r="H391" s="190">
        <v>56.640000000000001</v>
      </c>
      <c r="I391" s="191"/>
      <c r="J391" s="13"/>
      <c r="K391" s="13"/>
      <c r="L391" s="186"/>
      <c r="M391" s="192"/>
      <c r="N391" s="193"/>
      <c r="O391" s="193"/>
      <c r="P391" s="193"/>
      <c r="Q391" s="193"/>
      <c r="R391" s="193"/>
      <c r="S391" s="193"/>
      <c r="T391" s="19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88" t="s">
        <v>284</v>
      </c>
      <c r="AU391" s="188" t="s">
        <v>85</v>
      </c>
      <c r="AV391" s="13" t="s">
        <v>85</v>
      </c>
      <c r="AW391" s="13" t="s">
        <v>33</v>
      </c>
      <c r="AX391" s="13" t="s">
        <v>77</v>
      </c>
      <c r="AY391" s="188" t="s">
        <v>276</v>
      </c>
    </row>
    <row r="392" s="13" customFormat="1">
      <c r="A392" s="13"/>
      <c r="B392" s="186"/>
      <c r="C392" s="13"/>
      <c r="D392" s="187" t="s">
        <v>284</v>
      </c>
      <c r="E392" s="188" t="s">
        <v>1</v>
      </c>
      <c r="F392" s="189" t="s">
        <v>600</v>
      </c>
      <c r="G392" s="13"/>
      <c r="H392" s="190">
        <v>15.119999999999999</v>
      </c>
      <c r="I392" s="191"/>
      <c r="J392" s="13"/>
      <c r="K392" s="13"/>
      <c r="L392" s="186"/>
      <c r="M392" s="192"/>
      <c r="N392" s="193"/>
      <c r="O392" s="193"/>
      <c r="P392" s="193"/>
      <c r="Q392" s="193"/>
      <c r="R392" s="193"/>
      <c r="S392" s="193"/>
      <c r="T392" s="19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88" t="s">
        <v>284</v>
      </c>
      <c r="AU392" s="188" t="s">
        <v>85</v>
      </c>
      <c r="AV392" s="13" t="s">
        <v>85</v>
      </c>
      <c r="AW392" s="13" t="s">
        <v>33</v>
      </c>
      <c r="AX392" s="13" t="s">
        <v>77</v>
      </c>
      <c r="AY392" s="188" t="s">
        <v>276</v>
      </c>
    </row>
    <row r="393" s="13" customFormat="1">
      <c r="A393" s="13"/>
      <c r="B393" s="186"/>
      <c r="C393" s="13"/>
      <c r="D393" s="187" t="s">
        <v>284</v>
      </c>
      <c r="E393" s="188" t="s">
        <v>1</v>
      </c>
      <c r="F393" s="189" t="s">
        <v>601</v>
      </c>
      <c r="G393" s="13"/>
      <c r="H393" s="190">
        <v>51.68</v>
      </c>
      <c r="I393" s="191"/>
      <c r="J393" s="13"/>
      <c r="K393" s="13"/>
      <c r="L393" s="186"/>
      <c r="M393" s="192"/>
      <c r="N393" s="193"/>
      <c r="O393" s="193"/>
      <c r="P393" s="193"/>
      <c r="Q393" s="193"/>
      <c r="R393" s="193"/>
      <c r="S393" s="193"/>
      <c r="T393" s="19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88" t="s">
        <v>284</v>
      </c>
      <c r="AU393" s="188" t="s">
        <v>85</v>
      </c>
      <c r="AV393" s="13" t="s">
        <v>85</v>
      </c>
      <c r="AW393" s="13" t="s">
        <v>33</v>
      </c>
      <c r="AX393" s="13" t="s">
        <v>77</v>
      </c>
      <c r="AY393" s="188" t="s">
        <v>276</v>
      </c>
    </row>
    <row r="394" s="13" customFormat="1">
      <c r="A394" s="13"/>
      <c r="B394" s="186"/>
      <c r="C394" s="13"/>
      <c r="D394" s="187" t="s">
        <v>284</v>
      </c>
      <c r="E394" s="188" t="s">
        <v>1</v>
      </c>
      <c r="F394" s="189" t="s">
        <v>602</v>
      </c>
      <c r="G394" s="13"/>
      <c r="H394" s="190">
        <v>13.880000000000001</v>
      </c>
      <c r="I394" s="191"/>
      <c r="J394" s="13"/>
      <c r="K394" s="13"/>
      <c r="L394" s="186"/>
      <c r="M394" s="192"/>
      <c r="N394" s="193"/>
      <c r="O394" s="193"/>
      <c r="P394" s="193"/>
      <c r="Q394" s="193"/>
      <c r="R394" s="193"/>
      <c r="S394" s="193"/>
      <c r="T394" s="19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88" t="s">
        <v>284</v>
      </c>
      <c r="AU394" s="188" t="s">
        <v>85</v>
      </c>
      <c r="AV394" s="13" t="s">
        <v>85</v>
      </c>
      <c r="AW394" s="13" t="s">
        <v>33</v>
      </c>
      <c r="AX394" s="13" t="s">
        <v>77</v>
      </c>
      <c r="AY394" s="188" t="s">
        <v>276</v>
      </c>
    </row>
    <row r="395" s="14" customFormat="1">
      <c r="A395" s="14"/>
      <c r="B395" s="195"/>
      <c r="C395" s="14"/>
      <c r="D395" s="187" t="s">
        <v>284</v>
      </c>
      <c r="E395" s="196" t="s">
        <v>1</v>
      </c>
      <c r="F395" s="197" t="s">
        <v>522</v>
      </c>
      <c r="G395" s="14"/>
      <c r="H395" s="198">
        <v>137.31999999999999</v>
      </c>
      <c r="I395" s="199"/>
      <c r="J395" s="14"/>
      <c r="K395" s="14"/>
      <c r="L395" s="195"/>
      <c r="M395" s="200"/>
      <c r="N395" s="201"/>
      <c r="O395" s="201"/>
      <c r="P395" s="201"/>
      <c r="Q395" s="201"/>
      <c r="R395" s="201"/>
      <c r="S395" s="201"/>
      <c r="T395" s="20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196" t="s">
        <v>284</v>
      </c>
      <c r="AU395" s="196" t="s">
        <v>85</v>
      </c>
      <c r="AV395" s="14" t="s">
        <v>88</v>
      </c>
      <c r="AW395" s="14" t="s">
        <v>33</v>
      </c>
      <c r="AX395" s="14" t="s">
        <v>77</v>
      </c>
      <c r="AY395" s="196" t="s">
        <v>276</v>
      </c>
    </row>
    <row r="396" s="15" customFormat="1">
      <c r="A396" s="15"/>
      <c r="B396" s="203"/>
      <c r="C396" s="15"/>
      <c r="D396" s="187" t="s">
        <v>284</v>
      </c>
      <c r="E396" s="204" t="s">
        <v>133</v>
      </c>
      <c r="F396" s="205" t="s">
        <v>303</v>
      </c>
      <c r="G396" s="15"/>
      <c r="H396" s="206">
        <v>461.26999999999998</v>
      </c>
      <c r="I396" s="207"/>
      <c r="J396" s="15"/>
      <c r="K396" s="15"/>
      <c r="L396" s="203"/>
      <c r="M396" s="208"/>
      <c r="N396" s="209"/>
      <c r="O396" s="209"/>
      <c r="P396" s="209"/>
      <c r="Q396" s="209"/>
      <c r="R396" s="209"/>
      <c r="S396" s="209"/>
      <c r="T396" s="210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04" t="s">
        <v>284</v>
      </c>
      <c r="AU396" s="204" t="s">
        <v>85</v>
      </c>
      <c r="AV396" s="15" t="s">
        <v>91</v>
      </c>
      <c r="AW396" s="15" t="s">
        <v>33</v>
      </c>
      <c r="AX396" s="15" t="s">
        <v>8</v>
      </c>
      <c r="AY396" s="204" t="s">
        <v>276</v>
      </c>
    </row>
    <row r="397" s="2" customFormat="1" ht="24.15" customHeight="1">
      <c r="A397" s="37"/>
      <c r="B397" s="172"/>
      <c r="C397" s="211" t="s">
        <v>603</v>
      </c>
      <c r="D397" s="211" t="s">
        <v>311</v>
      </c>
      <c r="E397" s="212" t="s">
        <v>565</v>
      </c>
      <c r="F397" s="213" t="s">
        <v>566</v>
      </c>
      <c r="G397" s="214" t="s">
        <v>281</v>
      </c>
      <c r="H397" s="215">
        <v>202.959</v>
      </c>
      <c r="I397" s="216"/>
      <c r="J397" s="217">
        <f>ROUND(I397*H397,0)</f>
        <v>0</v>
      </c>
      <c r="K397" s="213" t="s">
        <v>282</v>
      </c>
      <c r="L397" s="218"/>
      <c r="M397" s="219" t="s">
        <v>1</v>
      </c>
      <c r="N397" s="220" t="s">
        <v>42</v>
      </c>
      <c r="O397" s="76"/>
      <c r="P397" s="182">
        <f>O397*H397</f>
        <v>0</v>
      </c>
      <c r="Q397" s="182">
        <v>0.0044000000000000003</v>
      </c>
      <c r="R397" s="182">
        <f>Q397*H397</f>
        <v>0.89301960000000002</v>
      </c>
      <c r="S397" s="182">
        <v>0</v>
      </c>
      <c r="T397" s="183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84" t="s">
        <v>315</v>
      </c>
      <c r="AT397" s="184" t="s">
        <v>311</v>
      </c>
      <c r="AU397" s="184" t="s">
        <v>85</v>
      </c>
      <c r="AY397" s="18" t="s">
        <v>276</v>
      </c>
      <c r="BE397" s="185">
        <f>IF(N397="základní",J397,0)</f>
        <v>0</v>
      </c>
      <c r="BF397" s="185">
        <f>IF(N397="snížená",J397,0)</f>
        <v>0</v>
      </c>
      <c r="BG397" s="185">
        <f>IF(N397="zákl. přenesená",J397,0)</f>
        <v>0</v>
      </c>
      <c r="BH397" s="185">
        <f>IF(N397="sníž. přenesená",J397,0)</f>
        <v>0</v>
      </c>
      <c r="BI397" s="185">
        <f>IF(N397="nulová",J397,0)</f>
        <v>0</v>
      </c>
      <c r="BJ397" s="18" t="s">
        <v>8</v>
      </c>
      <c r="BK397" s="185">
        <f>ROUND(I397*H397,0)</f>
        <v>0</v>
      </c>
      <c r="BL397" s="18" t="s">
        <v>91</v>
      </c>
      <c r="BM397" s="184" t="s">
        <v>604</v>
      </c>
    </row>
    <row r="398" s="13" customFormat="1">
      <c r="A398" s="13"/>
      <c r="B398" s="186"/>
      <c r="C398" s="13"/>
      <c r="D398" s="187" t="s">
        <v>284</v>
      </c>
      <c r="E398" s="188" t="s">
        <v>1</v>
      </c>
      <c r="F398" s="189" t="s">
        <v>605</v>
      </c>
      <c r="G398" s="13"/>
      <c r="H398" s="190">
        <v>202.959</v>
      </c>
      <c r="I398" s="191"/>
      <c r="J398" s="13"/>
      <c r="K398" s="13"/>
      <c r="L398" s="186"/>
      <c r="M398" s="192"/>
      <c r="N398" s="193"/>
      <c r="O398" s="193"/>
      <c r="P398" s="193"/>
      <c r="Q398" s="193"/>
      <c r="R398" s="193"/>
      <c r="S398" s="193"/>
      <c r="T398" s="19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88" t="s">
        <v>284</v>
      </c>
      <c r="AU398" s="188" t="s">
        <v>85</v>
      </c>
      <c r="AV398" s="13" t="s">
        <v>85</v>
      </c>
      <c r="AW398" s="13" t="s">
        <v>33</v>
      </c>
      <c r="AX398" s="13" t="s">
        <v>8</v>
      </c>
      <c r="AY398" s="188" t="s">
        <v>276</v>
      </c>
    </row>
    <row r="399" s="2" customFormat="1" ht="37.8" customHeight="1">
      <c r="A399" s="37"/>
      <c r="B399" s="172"/>
      <c r="C399" s="173" t="s">
        <v>606</v>
      </c>
      <c r="D399" s="173" t="s">
        <v>278</v>
      </c>
      <c r="E399" s="174" t="s">
        <v>607</v>
      </c>
      <c r="F399" s="175" t="s">
        <v>608</v>
      </c>
      <c r="G399" s="176" t="s">
        <v>281</v>
      </c>
      <c r="H399" s="177">
        <v>72.197999999999993</v>
      </c>
      <c r="I399" s="178"/>
      <c r="J399" s="179">
        <f>ROUND(I399*H399,0)</f>
        <v>0</v>
      </c>
      <c r="K399" s="175" t="s">
        <v>282</v>
      </c>
      <c r="L399" s="38"/>
      <c r="M399" s="180" t="s">
        <v>1</v>
      </c>
      <c r="N399" s="181" t="s">
        <v>42</v>
      </c>
      <c r="O399" s="76"/>
      <c r="P399" s="182">
        <f>O399*H399</f>
        <v>0</v>
      </c>
      <c r="Q399" s="182">
        <v>8.0599999999999994E-05</v>
      </c>
      <c r="R399" s="182">
        <f>Q399*H399</f>
        <v>0.005819158799999999</v>
      </c>
      <c r="S399" s="182">
        <v>0</v>
      </c>
      <c r="T399" s="183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184" t="s">
        <v>91</v>
      </c>
      <c r="AT399" s="184" t="s">
        <v>278</v>
      </c>
      <c r="AU399" s="184" t="s">
        <v>85</v>
      </c>
      <c r="AY399" s="18" t="s">
        <v>276</v>
      </c>
      <c r="BE399" s="185">
        <f>IF(N399="základní",J399,0)</f>
        <v>0</v>
      </c>
      <c r="BF399" s="185">
        <f>IF(N399="snížená",J399,0)</f>
        <v>0</v>
      </c>
      <c r="BG399" s="185">
        <f>IF(N399="zákl. přenesená",J399,0)</f>
        <v>0</v>
      </c>
      <c r="BH399" s="185">
        <f>IF(N399="sníž. přenesená",J399,0)</f>
        <v>0</v>
      </c>
      <c r="BI399" s="185">
        <f>IF(N399="nulová",J399,0)</f>
        <v>0</v>
      </c>
      <c r="BJ399" s="18" t="s">
        <v>8</v>
      </c>
      <c r="BK399" s="185">
        <f>ROUND(I399*H399,0)</f>
        <v>0</v>
      </c>
      <c r="BL399" s="18" t="s">
        <v>91</v>
      </c>
      <c r="BM399" s="184" t="s">
        <v>609</v>
      </c>
    </row>
    <row r="400" s="13" customFormat="1">
      <c r="A400" s="13"/>
      <c r="B400" s="186"/>
      <c r="C400" s="13"/>
      <c r="D400" s="187" t="s">
        <v>284</v>
      </c>
      <c r="E400" s="188" t="s">
        <v>1</v>
      </c>
      <c r="F400" s="189" t="s">
        <v>107</v>
      </c>
      <c r="G400" s="13"/>
      <c r="H400" s="190">
        <v>35.371000000000002</v>
      </c>
      <c r="I400" s="191"/>
      <c r="J400" s="13"/>
      <c r="K400" s="13"/>
      <c r="L400" s="186"/>
      <c r="M400" s="192"/>
      <c r="N400" s="193"/>
      <c r="O400" s="193"/>
      <c r="P400" s="193"/>
      <c r="Q400" s="193"/>
      <c r="R400" s="193"/>
      <c r="S400" s="193"/>
      <c r="T400" s="19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88" t="s">
        <v>284</v>
      </c>
      <c r="AU400" s="188" t="s">
        <v>85</v>
      </c>
      <c r="AV400" s="13" t="s">
        <v>85</v>
      </c>
      <c r="AW400" s="13" t="s">
        <v>33</v>
      </c>
      <c r="AX400" s="13" t="s">
        <v>77</v>
      </c>
      <c r="AY400" s="188" t="s">
        <v>276</v>
      </c>
    </row>
    <row r="401" s="13" customFormat="1">
      <c r="A401" s="13"/>
      <c r="B401" s="186"/>
      <c r="C401" s="13"/>
      <c r="D401" s="187" t="s">
        <v>284</v>
      </c>
      <c r="E401" s="188" t="s">
        <v>1</v>
      </c>
      <c r="F401" s="189" t="s">
        <v>110</v>
      </c>
      <c r="G401" s="13"/>
      <c r="H401" s="190">
        <v>36.826999999999998</v>
      </c>
      <c r="I401" s="191"/>
      <c r="J401" s="13"/>
      <c r="K401" s="13"/>
      <c r="L401" s="186"/>
      <c r="M401" s="192"/>
      <c r="N401" s="193"/>
      <c r="O401" s="193"/>
      <c r="P401" s="193"/>
      <c r="Q401" s="193"/>
      <c r="R401" s="193"/>
      <c r="S401" s="193"/>
      <c r="T401" s="19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88" t="s">
        <v>284</v>
      </c>
      <c r="AU401" s="188" t="s">
        <v>85</v>
      </c>
      <c r="AV401" s="13" t="s">
        <v>85</v>
      </c>
      <c r="AW401" s="13" t="s">
        <v>33</v>
      </c>
      <c r="AX401" s="13" t="s">
        <v>77</v>
      </c>
      <c r="AY401" s="188" t="s">
        <v>276</v>
      </c>
    </row>
    <row r="402" s="14" customFormat="1">
      <c r="A402" s="14"/>
      <c r="B402" s="195"/>
      <c r="C402" s="14"/>
      <c r="D402" s="187" t="s">
        <v>284</v>
      </c>
      <c r="E402" s="196" t="s">
        <v>1</v>
      </c>
      <c r="F402" s="197" t="s">
        <v>288</v>
      </c>
      <c r="G402" s="14"/>
      <c r="H402" s="198">
        <v>72.197999999999993</v>
      </c>
      <c r="I402" s="199"/>
      <c r="J402" s="14"/>
      <c r="K402" s="14"/>
      <c r="L402" s="195"/>
      <c r="M402" s="200"/>
      <c r="N402" s="201"/>
      <c r="O402" s="201"/>
      <c r="P402" s="201"/>
      <c r="Q402" s="201"/>
      <c r="R402" s="201"/>
      <c r="S402" s="201"/>
      <c r="T402" s="20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196" t="s">
        <v>284</v>
      </c>
      <c r="AU402" s="196" t="s">
        <v>85</v>
      </c>
      <c r="AV402" s="14" t="s">
        <v>88</v>
      </c>
      <c r="AW402" s="14" t="s">
        <v>33</v>
      </c>
      <c r="AX402" s="14" t="s">
        <v>8</v>
      </c>
      <c r="AY402" s="196" t="s">
        <v>276</v>
      </c>
    </row>
    <row r="403" s="2" customFormat="1" ht="37.8" customHeight="1">
      <c r="A403" s="37"/>
      <c r="B403" s="172"/>
      <c r="C403" s="173" t="s">
        <v>610</v>
      </c>
      <c r="D403" s="173" t="s">
        <v>278</v>
      </c>
      <c r="E403" s="174" t="s">
        <v>611</v>
      </c>
      <c r="F403" s="175" t="s">
        <v>612</v>
      </c>
      <c r="G403" s="176" t="s">
        <v>281</v>
      </c>
      <c r="H403" s="177">
        <v>758.27300000000002</v>
      </c>
      <c r="I403" s="178"/>
      <c r="J403" s="179">
        <f>ROUND(I403*H403,0)</f>
        <v>0</v>
      </c>
      <c r="K403" s="175" t="s">
        <v>282</v>
      </c>
      <c r="L403" s="38"/>
      <c r="M403" s="180" t="s">
        <v>1</v>
      </c>
      <c r="N403" s="181" t="s">
        <v>42</v>
      </c>
      <c r="O403" s="76"/>
      <c r="P403" s="182">
        <f>O403*H403</f>
        <v>0</v>
      </c>
      <c r="Q403" s="182">
        <v>8.0599999999999994E-05</v>
      </c>
      <c r="R403" s="182">
        <f>Q403*H403</f>
        <v>0.061116803799999994</v>
      </c>
      <c r="S403" s="182">
        <v>0</v>
      </c>
      <c r="T403" s="183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184" t="s">
        <v>91</v>
      </c>
      <c r="AT403" s="184" t="s">
        <v>278</v>
      </c>
      <c r="AU403" s="184" t="s">
        <v>85</v>
      </c>
      <c r="AY403" s="18" t="s">
        <v>276</v>
      </c>
      <c r="BE403" s="185">
        <f>IF(N403="základní",J403,0)</f>
        <v>0</v>
      </c>
      <c r="BF403" s="185">
        <f>IF(N403="snížená",J403,0)</f>
        <v>0</v>
      </c>
      <c r="BG403" s="185">
        <f>IF(N403="zákl. přenesená",J403,0)</f>
        <v>0</v>
      </c>
      <c r="BH403" s="185">
        <f>IF(N403="sníž. přenesená",J403,0)</f>
        <v>0</v>
      </c>
      <c r="BI403" s="185">
        <f>IF(N403="nulová",J403,0)</f>
        <v>0</v>
      </c>
      <c r="BJ403" s="18" t="s">
        <v>8</v>
      </c>
      <c r="BK403" s="185">
        <f>ROUND(I403*H403,0)</f>
        <v>0</v>
      </c>
      <c r="BL403" s="18" t="s">
        <v>91</v>
      </c>
      <c r="BM403" s="184" t="s">
        <v>613</v>
      </c>
    </row>
    <row r="404" s="13" customFormat="1">
      <c r="A404" s="13"/>
      <c r="B404" s="186"/>
      <c r="C404" s="13"/>
      <c r="D404" s="187" t="s">
        <v>284</v>
      </c>
      <c r="E404" s="188" t="s">
        <v>1</v>
      </c>
      <c r="F404" s="189" t="s">
        <v>113</v>
      </c>
      <c r="G404" s="13"/>
      <c r="H404" s="190">
        <v>694.29700000000003</v>
      </c>
      <c r="I404" s="191"/>
      <c r="J404" s="13"/>
      <c r="K404" s="13"/>
      <c r="L404" s="186"/>
      <c r="M404" s="192"/>
      <c r="N404" s="193"/>
      <c r="O404" s="193"/>
      <c r="P404" s="193"/>
      <c r="Q404" s="193"/>
      <c r="R404" s="193"/>
      <c r="S404" s="193"/>
      <c r="T404" s="19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88" t="s">
        <v>284</v>
      </c>
      <c r="AU404" s="188" t="s">
        <v>85</v>
      </c>
      <c r="AV404" s="13" t="s">
        <v>85</v>
      </c>
      <c r="AW404" s="13" t="s">
        <v>33</v>
      </c>
      <c r="AX404" s="13" t="s">
        <v>77</v>
      </c>
      <c r="AY404" s="188" t="s">
        <v>276</v>
      </c>
    </row>
    <row r="405" s="13" customFormat="1">
      <c r="A405" s="13"/>
      <c r="B405" s="186"/>
      <c r="C405" s="13"/>
      <c r="D405" s="187" t="s">
        <v>284</v>
      </c>
      <c r="E405" s="188" t="s">
        <v>1</v>
      </c>
      <c r="F405" s="189" t="s">
        <v>117</v>
      </c>
      <c r="G405" s="13"/>
      <c r="H405" s="190">
        <v>63.975999999999999</v>
      </c>
      <c r="I405" s="191"/>
      <c r="J405" s="13"/>
      <c r="K405" s="13"/>
      <c r="L405" s="186"/>
      <c r="M405" s="192"/>
      <c r="N405" s="193"/>
      <c r="O405" s="193"/>
      <c r="P405" s="193"/>
      <c r="Q405" s="193"/>
      <c r="R405" s="193"/>
      <c r="S405" s="193"/>
      <c r="T405" s="19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88" t="s">
        <v>284</v>
      </c>
      <c r="AU405" s="188" t="s">
        <v>85</v>
      </c>
      <c r="AV405" s="13" t="s">
        <v>85</v>
      </c>
      <c r="AW405" s="13" t="s">
        <v>33</v>
      </c>
      <c r="AX405" s="13" t="s">
        <v>77</v>
      </c>
      <c r="AY405" s="188" t="s">
        <v>276</v>
      </c>
    </row>
    <row r="406" s="14" customFormat="1">
      <c r="A406" s="14"/>
      <c r="B406" s="195"/>
      <c r="C406" s="14"/>
      <c r="D406" s="187" t="s">
        <v>284</v>
      </c>
      <c r="E406" s="196" t="s">
        <v>1</v>
      </c>
      <c r="F406" s="197" t="s">
        <v>288</v>
      </c>
      <c r="G406" s="14"/>
      <c r="H406" s="198">
        <v>758.27300000000002</v>
      </c>
      <c r="I406" s="199"/>
      <c r="J406" s="14"/>
      <c r="K406" s="14"/>
      <c r="L406" s="195"/>
      <c r="M406" s="200"/>
      <c r="N406" s="201"/>
      <c r="O406" s="201"/>
      <c r="P406" s="201"/>
      <c r="Q406" s="201"/>
      <c r="R406" s="201"/>
      <c r="S406" s="201"/>
      <c r="T406" s="20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196" t="s">
        <v>284</v>
      </c>
      <c r="AU406" s="196" t="s">
        <v>85</v>
      </c>
      <c r="AV406" s="14" t="s">
        <v>88</v>
      </c>
      <c r="AW406" s="14" t="s">
        <v>33</v>
      </c>
      <c r="AX406" s="14" t="s">
        <v>8</v>
      </c>
      <c r="AY406" s="196" t="s">
        <v>276</v>
      </c>
    </row>
    <row r="407" s="2" customFormat="1" ht="24.15" customHeight="1">
      <c r="A407" s="37"/>
      <c r="B407" s="172"/>
      <c r="C407" s="173" t="s">
        <v>614</v>
      </c>
      <c r="D407" s="173" t="s">
        <v>278</v>
      </c>
      <c r="E407" s="174" t="s">
        <v>615</v>
      </c>
      <c r="F407" s="175" t="s">
        <v>616</v>
      </c>
      <c r="G407" s="176" t="s">
        <v>281</v>
      </c>
      <c r="H407" s="177">
        <v>36.826999999999998</v>
      </c>
      <c r="I407" s="178"/>
      <c r="J407" s="179">
        <f>ROUND(I407*H407,0)</f>
        <v>0</v>
      </c>
      <c r="K407" s="175" t="s">
        <v>282</v>
      </c>
      <c r="L407" s="38"/>
      <c r="M407" s="180" t="s">
        <v>1</v>
      </c>
      <c r="N407" s="181" t="s">
        <v>42</v>
      </c>
      <c r="O407" s="76"/>
      <c r="P407" s="182">
        <f>O407*H407</f>
        <v>0</v>
      </c>
      <c r="Q407" s="182">
        <v>0.0037759999999999998</v>
      </c>
      <c r="R407" s="182">
        <f>Q407*H407</f>
        <v>0.13905875199999998</v>
      </c>
      <c r="S407" s="182">
        <v>0</v>
      </c>
      <c r="T407" s="183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84" t="s">
        <v>91</v>
      </c>
      <c r="AT407" s="184" t="s">
        <v>278</v>
      </c>
      <c r="AU407" s="184" t="s">
        <v>85</v>
      </c>
      <c r="AY407" s="18" t="s">
        <v>276</v>
      </c>
      <c r="BE407" s="185">
        <f>IF(N407="základní",J407,0)</f>
        <v>0</v>
      </c>
      <c r="BF407" s="185">
        <f>IF(N407="snížená",J407,0)</f>
        <v>0</v>
      </c>
      <c r="BG407" s="185">
        <f>IF(N407="zákl. přenesená",J407,0)</f>
        <v>0</v>
      </c>
      <c r="BH407" s="185">
        <f>IF(N407="sníž. přenesená",J407,0)</f>
        <v>0</v>
      </c>
      <c r="BI407" s="185">
        <f>IF(N407="nulová",J407,0)</f>
        <v>0</v>
      </c>
      <c r="BJ407" s="18" t="s">
        <v>8</v>
      </c>
      <c r="BK407" s="185">
        <f>ROUND(I407*H407,0)</f>
        <v>0</v>
      </c>
      <c r="BL407" s="18" t="s">
        <v>91</v>
      </c>
      <c r="BM407" s="184" t="s">
        <v>617</v>
      </c>
    </row>
    <row r="408" s="13" customFormat="1">
      <c r="A408" s="13"/>
      <c r="B408" s="186"/>
      <c r="C408" s="13"/>
      <c r="D408" s="187" t="s">
        <v>284</v>
      </c>
      <c r="E408" s="188" t="s">
        <v>1</v>
      </c>
      <c r="F408" s="189" t="s">
        <v>110</v>
      </c>
      <c r="G408" s="13"/>
      <c r="H408" s="190">
        <v>36.826999999999998</v>
      </c>
      <c r="I408" s="191"/>
      <c r="J408" s="13"/>
      <c r="K408" s="13"/>
      <c r="L408" s="186"/>
      <c r="M408" s="192"/>
      <c r="N408" s="193"/>
      <c r="O408" s="193"/>
      <c r="P408" s="193"/>
      <c r="Q408" s="193"/>
      <c r="R408" s="193"/>
      <c r="S408" s="193"/>
      <c r="T408" s="19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88" t="s">
        <v>284</v>
      </c>
      <c r="AU408" s="188" t="s">
        <v>85</v>
      </c>
      <c r="AV408" s="13" t="s">
        <v>85</v>
      </c>
      <c r="AW408" s="13" t="s">
        <v>33</v>
      </c>
      <c r="AX408" s="13" t="s">
        <v>8</v>
      </c>
      <c r="AY408" s="188" t="s">
        <v>276</v>
      </c>
    </row>
    <row r="409" s="2" customFormat="1" ht="24.15" customHeight="1">
      <c r="A409" s="37"/>
      <c r="B409" s="172"/>
      <c r="C409" s="173" t="s">
        <v>219</v>
      </c>
      <c r="D409" s="173" t="s">
        <v>278</v>
      </c>
      <c r="E409" s="174" t="s">
        <v>618</v>
      </c>
      <c r="F409" s="175" t="s">
        <v>619</v>
      </c>
      <c r="G409" s="176" t="s">
        <v>291</v>
      </c>
      <c r="H409" s="177">
        <v>105.81</v>
      </c>
      <c r="I409" s="178"/>
      <c r="J409" s="179">
        <f>ROUND(I409*H409,0)</f>
        <v>0</v>
      </c>
      <c r="K409" s="175" t="s">
        <v>282</v>
      </c>
      <c r="L409" s="38"/>
      <c r="M409" s="180" t="s">
        <v>1</v>
      </c>
      <c r="N409" s="181" t="s">
        <v>42</v>
      </c>
      <c r="O409" s="76"/>
      <c r="P409" s="182">
        <f>O409*H409</f>
        <v>0</v>
      </c>
      <c r="Q409" s="182">
        <v>9.7399999999999996E-05</v>
      </c>
      <c r="R409" s="182">
        <f>Q409*H409</f>
        <v>0.010305894</v>
      </c>
      <c r="S409" s="182">
        <v>0</v>
      </c>
      <c r="T409" s="183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184" t="s">
        <v>91</v>
      </c>
      <c r="AT409" s="184" t="s">
        <v>278</v>
      </c>
      <c r="AU409" s="184" t="s">
        <v>85</v>
      </c>
      <c r="AY409" s="18" t="s">
        <v>276</v>
      </c>
      <c r="BE409" s="185">
        <f>IF(N409="základní",J409,0)</f>
        <v>0</v>
      </c>
      <c r="BF409" s="185">
        <f>IF(N409="snížená",J409,0)</f>
        <v>0</v>
      </c>
      <c r="BG409" s="185">
        <f>IF(N409="zákl. přenesená",J409,0)</f>
        <v>0</v>
      </c>
      <c r="BH409" s="185">
        <f>IF(N409="sníž. přenesená",J409,0)</f>
        <v>0</v>
      </c>
      <c r="BI409" s="185">
        <f>IF(N409="nulová",J409,0)</f>
        <v>0</v>
      </c>
      <c r="BJ409" s="18" t="s">
        <v>8</v>
      </c>
      <c r="BK409" s="185">
        <f>ROUND(I409*H409,0)</f>
        <v>0</v>
      </c>
      <c r="BL409" s="18" t="s">
        <v>91</v>
      </c>
      <c r="BM409" s="184" t="s">
        <v>620</v>
      </c>
    </row>
    <row r="410" s="13" customFormat="1">
      <c r="A410" s="13"/>
      <c r="B410" s="186"/>
      <c r="C410" s="13"/>
      <c r="D410" s="187" t="s">
        <v>284</v>
      </c>
      <c r="E410" s="188" t="s">
        <v>1</v>
      </c>
      <c r="F410" s="189" t="s">
        <v>621</v>
      </c>
      <c r="G410" s="13"/>
      <c r="H410" s="190">
        <v>98.540000000000006</v>
      </c>
      <c r="I410" s="191"/>
      <c r="J410" s="13"/>
      <c r="K410" s="13"/>
      <c r="L410" s="186"/>
      <c r="M410" s="192"/>
      <c r="N410" s="193"/>
      <c r="O410" s="193"/>
      <c r="P410" s="193"/>
      <c r="Q410" s="193"/>
      <c r="R410" s="193"/>
      <c r="S410" s="193"/>
      <c r="T410" s="19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88" t="s">
        <v>284</v>
      </c>
      <c r="AU410" s="188" t="s">
        <v>85</v>
      </c>
      <c r="AV410" s="13" t="s">
        <v>85</v>
      </c>
      <c r="AW410" s="13" t="s">
        <v>33</v>
      </c>
      <c r="AX410" s="13" t="s">
        <v>77</v>
      </c>
      <c r="AY410" s="188" t="s">
        <v>276</v>
      </c>
    </row>
    <row r="411" s="14" customFormat="1">
      <c r="A411" s="14"/>
      <c r="B411" s="195"/>
      <c r="C411" s="14"/>
      <c r="D411" s="187" t="s">
        <v>284</v>
      </c>
      <c r="E411" s="196" t="s">
        <v>136</v>
      </c>
      <c r="F411" s="197" t="s">
        <v>288</v>
      </c>
      <c r="G411" s="14"/>
      <c r="H411" s="198">
        <v>98.540000000000006</v>
      </c>
      <c r="I411" s="199"/>
      <c r="J411" s="14"/>
      <c r="K411" s="14"/>
      <c r="L411" s="195"/>
      <c r="M411" s="200"/>
      <c r="N411" s="201"/>
      <c r="O411" s="201"/>
      <c r="P411" s="201"/>
      <c r="Q411" s="201"/>
      <c r="R411" s="201"/>
      <c r="S411" s="201"/>
      <c r="T411" s="20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196" t="s">
        <v>284</v>
      </c>
      <c r="AU411" s="196" t="s">
        <v>85</v>
      </c>
      <c r="AV411" s="14" t="s">
        <v>88</v>
      </c>
      <c r="AW411" s="14" t="s">
        <v>33</v>
      </c>
      <c r="AX411" s="14" t="s">
        <v>77</v>
      </c>
      <c r="AY411" s="196" t="s">
        <v>276</v>
      </c>
    </row>
    <row r="412" s="13" customFormat="1">
      <c r="A412" s="13"/>
      <c r="B412" s="186"/>
      <c r="C412" s="13"/>
      <c r="D412" s="187" t="s">
        <v>284</v>
      </c>
      <c r="E412" s="188" t="s">
        <v>1</v>
      </c>
      <c r="F412" s="189" t="s">
        <v>141</v>
      </c>
      <c r="G412" s="13"/>
      <c r="H412" s="190">
        <v>7.2699999999999996</v>
      </c>
      <c r="I412" s="191"/>
      <c r="J412" s="13"/>
      <c r="K412" s="13"/>
      <c r="L412" s="186"/>
      <c r="M412" s="192"/>
      <c r="N412" s="193"/>
      <c r="O412" s="193"/>
      <c r="P412" s="193"/>
      <c r="Q412" s="193"/>
      <c r="R412" s="193"/>
      <c r="S412" s="193"/>
      <c r="T412" s="19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88" t="s">
        <v>284</v>
      </c>
      <c r="AU412" s="188" t="s">
        <v>85</v>
      </c>
      <c r="AV412" s="13" t="s">
        <v>85</v>
      </c>
      <c r="AW412" s="13" t="s">
        <v>33</v>
      </c>
      <c r="AX412" s="13" t="s">
        <v>77</v>
      </c>
      <c r="AY412" s="188" t="s">
        <v>276</v>
      </c>
    </row>
    <row r="413" s="14" customFormat="1">
      <c r="A413" s="14"/>
      <c r="B413" s="195"/>
      <c r="C413" s="14"/>
      <c r="D413" s="187" t="s">
        <v>284</v>
      </c>
      <c r="E413" s="196" t="s">
        <v>139</v>
      </c>
      <c r="F413" s="197" t="s">
        <v>288</v>
      </c>
      <c r="G413" s="14"/>
      <c r="H413" s="198">
        <v>7.2699999999999996</v>
      </c>
      <c r="I413" s="199"/>
      <c r="J413" s="14"/>
      <c r="K413" s="14"/>
      <c r="L413" s="195"/>
      <c r="M413" s="200"/>
      <c r="N413" s="201"/>
      <c r="O413" s="201"/>
      <c r="P413" s="201"/>
      <c r="Q413" s="201"/>
      <c r="R413" s="201"/>
      <c r="S413" s="201"/>
      <c r="T413" s="202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196" t="s">
        <v>284</v>
      </c>
      <c r="AU413" s="196" t="s">
        <v>85</v>
      </c>
      <c r="AV413" s="14" t="s">
        <v>88</v>
      </c>
      <c r="AW413" s="14" t="s">
        <v>33</v>
      </c>
      <c r="AX413" s="14" t="s">
        <v>77</v>
      </c>
      <c r="AY413" s="196" t="s">
        <v>276</v>
      </c>
    </row>
    <row r="414" s="15" customFormat="1">
      <c r="A414" s="15"/>
      <c r="B414" s="203"/>
      <c r="C414" s="15"/>
      <c r="D414" s="187" t="s">
        <v>284</v>
      </c>
      <c r="E414" s="204" t="s">
        <v>1</v>
      </c>
      <c r="F414" s="205" t="s">
        <v>303</v>
      </c>
      <c r="G414" s="15"/>
      <c r="H414" s="206">
        <v>105.81</v>
      </c>
      <c r="I414" s="207"/>
      <c r="J414" s="15"/>
      <c r="K414" s="15"/>
      <c r="L414" s="203"/>
      <c r="M414" s="208"/>
      <c r="N414" s="209"/>
      <c r="O414" s="209"/>
      <c r="P414" s="209"/>
      <c r="Q414" s="209"/>
      <c r="R414" s="209"/>
      <c r="S414" s="209"/>
      <c r="T414" s="210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04" t="s">
        <v>284</v>
      </c>
      <c r="AU414" s="204" t="s">
        <v>85</v>
      </c>
      <c r="AV414" s="15" t="s">
        <v>91</v>
      </c>
      <c r="AW414" s="15" t="s">
        <v>33</v>
      </c>
      <c r="AX414" s="15" t="s">
        <v>8</v>
      </c>
      <c r="AY414" s="204" t="s">
        <v>276</v>
      </c>
    </row>
    <row r="415" s="2" customFormat="1" ht="24.15" customHeight="1">
      <c r="A415" s="37"/>
      <c r="B415" s="172"/>
      <c r="C415" s="211" t="s">
        <v>622</v>
      </c>
      <c r="D415" s="211" t="s">
        <v>311</v>
      </c>
      <c r="E415" s="212" t="s">
        <v>623</v>
      </c>
      <c r="F415" s="213" t="s">
        <v>624</v>
      </c>
      <c r="G415" s="214" t="s">
        <v>291</v>
      </c>
      <c r="H415" s="215">
        <v>103.467</v>
      </c>
      <c r="I415" s="216"/>
      <c r="J415" s="217">
        <f>ROUND(I415*H415,0)</f>
        <v>0</v>
      </c>
      <c r="K415" s="213" t="s">
        <v>282</v>
      </c>
      <c r="L415" s="218"/>
      <c r="M415" s="219" t="s">
        <v>1</v>
      </c>
      <c r="N415" s="220" t="s">
        <v>42</v>
      </c>
      <c r="O415" s="76"/>
      <c r="P415" s="182">
        <f>O415*H415</f>
        <v>0</v>
      </c>
      <c r="Q415" s="182">
        <v>0.00050000000000000001</v>
      </c>
      <c r="R415" s="182">
        <f>Q415*H415</f>
        <v>0.051733500000000002</v>
      </c>
      <c r="S415" s="182">
        <v>0</v>
      </c>
      <c r="T415" s="183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184" t="s">
        <v>315</v>
      </c>
      <c r="AT415" s="184" t="s">
        <v>311</v>
      </c>
      <c r="AU415" s="184" t="s">
        <v>85</v>
      </c>
      <c r="AY415" s="18" t="s">
        <v>276</v>
      </c>
      <c r="BE415" s="185">
        <f>IF(N415="základní",J415,0)</f>
        <v>0</v>
      </c>
      <c r="BF415" s="185">
        <f>IF(N415="snížená",J415,0)</f>
        <v>0</v>
      </c>
      <c r="BG415" s="185">
        <f>IF(N415="zákl. přenesená",J415,0)</f>
        <v>0</v>
      </c>
      <c r="BH415" s="185">
        <f>IF(N415="sníž. přenesená",J415,0)</f>
        <v>0</v>
      </c>
      <c r="BI415" s="185">
        <f>IF(N415="nulová",J415,0)</f>
        <v>0</v>
      </c>
      <c r="BJ415" s="18" t="s">
        <v>8</v>
      </c>
      <c r="BK415" s="185">
        <f>ROUND(I415*H415,0)</f>
        <v>0</v>
      </c>
      <c r="BL415" s="18" t="s">
        <v>91</v>
      </c>
      <c r="BM415" s="184" t="s">
        <v>625</v>
      </c>
    </row>
    <row r="416" s="13" customFormat="1">
      <c r="A416" s="13"/>
      <c r="B416" s="186"/>
      <c r="C416" s="13"/>
      <c r="D416" s="187" t="s">
        <v>284</v>
      </c>
      <c r="E416" s="188" t="s">
        <v>1</v>
      </c>
      <c r="F416" s="189" t="s">
        <v>626</v>
      </c>
      <c r="G416" s="13"/>
      <c r="H416" s="190">
        <v>103.467</v>
      </c>
      <c r="I416" s="191"/>
      <c r="J416" s="13"/>
      <c r="K416" s="13"/>
      <c r="L416" s="186"/>
      <c r="M416" s="192"/>
      <c r="N416" s="193"/>
      <c r="O416" s="193"/>
      <c r="P416" s="193"/>
      <c r="Q416" s="193"/>
      <c r="R416" s="193"/>
      <c r="S416" s="193"/>
      <c r="T416" s="19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88" t="s">
        <v>284</v>
      </c>
      <c r="AU416" s="188" t="s">
        <v>85</v>
      </c>
      <c r="AV416" s="13" t="s">
        <v>85</v>
      </c>
      <c r="AW416" s="13" t="s">
        <v>33</v>
      </c>
      <c r="AX416" s="13" t="s">
        <v>8</v>
      </c>
      <c r="AY416" s="188" t="s">
        <v>276</v>
      </c>
    </row>
    <row r="417" s="2" customFormat="1" ht="24.15" customHeight="1">
      <c r="A417" s="37"/>
      <c r="B417" s="172"/>
      <c r="C417" s="211" t="s">
        <v>627</v>
      </c>
      <c r="D417" s="211" t="s">
        <v>311</v>
      </c>
      <c r="E417" s="212" t="s">
        <v>628</v>
      </c>
      <c r="F417" s="213" t="s">
        <v>629</v>
      </c>
      <c r="G417" s="214" t="s">
        <v>291</v>
      </c>
      <c r="H417" s="215">
        <v>7.6340000000000003</v>
      </c>
      <c r="I417" s="216"/>
      <c r="J417" s="217">
        <f>ROUND(I417*H417,0)</f>
        <v>0</v>
      </c>
      <c r="K417" s="213" t="s">
        <v>282</v>
      </c>
      <c r="L417" s="218"/>
      <c r="M417" s="219" t="s">
        <v>1</v>
      </c>
      <c r="N417" s="220" t="s">
        <v>42</v>
      </c>
      <c r="O417" s="76"/>
      <c r="P417" s="182">
        <f>O417*H417</f>
        <v>0</v>
      </c>
      <c r="Q417" s="182">
        <v>0.00072000000000000005</v>
      </c>
      <c r="R417" s="182">
        <f>Q417*H417</f>
        <v>0.0054964800000000006</v>
      </c>
      <c r="S417" s="182">
        <v>0</v>
      </c>
      <c r="T417" s="183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184" t="s">
        <v>315</v>
      </c>
      <c r="AT417" s="184" t="s">
        <v>311</v>
      </c>
      <c r="AU417" s="184" t="s">
        <v>85</v>
      </c>
      <c r="AY417" s="18" t="s">
        <v>276</v>
      </c>
      <c r="BE417" s="185">
        <f>IF(N417="základní",J417,0)</f>
        <v>0</v>
      </c>
      <c r="BF417" s="185">
        <f>IF(N417="snížená",J417,0)</f>
        <v>0</v>
      </c>
      <c r="BG417" s="185">
        <f>IF(N417="zákl. přenesená",J417,0)</f>
        <v>0</v>
      </c>
      <c r="BH417" s="185">
        <f>IF(N417="sníž. přenesená",J417,0)</f>
        <v>0</v>
      </c>
      <c r="BI417" s="185">
        <f>IF(N417="nulová",J417,0)</f>
        <v>0</v>
      </c>
      <c r="BJ417" s="18" t="s">
        <v>8</v>
      </c>
      <c r="BK417" s="185">
        <f>ROUND(I417*H417,0)</f>
        <v>0</v>
      </c>
      <c r="BL417" s="18" t="s">
        <v>91</v>
      </c>
      <c r="BM417" s="184" t="s">
        <v>630</v>
      </c>
    </row>
    <row r="418" s="13" customFormat="1">
      <c r="A418" s="13"/>
      <c r="B418" s="186"/>
      <c r="C418" s="13"/>
      <c r="D418" s="187" t="s">
        <v>284</v>
      </c>
      <c r="E418" s="188" t="s">
        <v>1</v>
      </c>
      <c r="F418" s="189" t="s">
        <v>631</v>
      </c>
      <c r="G418" s="13"/>
      <c r="H418" s="190">
        <v>7.6340000000000003</v>
      </c>
      <c r="I418" s="191"/>
      <c r="J418" s="13"/>
      <c r="K418" s="13"/>
      <c r="L418" s="186"/>
      <c r="M418" s="192"/>
      <c r="N418" s="193"/>
      <c r="O418" s="193"/>
      <c r="P418" s="193"/>
      <c r="Q418" s="193"/>
      <c r="R418" s="193"/>
      <c r="S418" s="193"/>
      <c r="T418" s="19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88" t="s">
        <v>284</v>
      </c>
      <c r="AU418" s="188" t="s">
        <v>85</v>
      </c>
      <c r="AV418" s="13" t="s">
        <v>85</v>
      </c>
      <c r="AW418" s="13" t="s">
        <v>33</v>
      </c>
      <c r="AX418" s="13" t="s">
        <v>8</v>
      </c>
      <c r="AY418" s="188" t="s">
        <v>276</v>
      </c>
    </row>
    <row r="419" s="2" customFormat="1" ht="16.5" customHeight="1">
      <c r="A419" s="37"/>
      <c r="B419" s="172"/>
      <c r="C419" s="173" t="s">
        <v>632</v>
      </c>
      <c r="D419" s="173" t="s">
        <v>278</v>
      </c>
      <c r="E419" s="174" t="s">
        <v>633</v>
      </c>
      <c r="F419" s="175" t="s">
        <v>634</v>
      </c>
      <c r="G419" s="176" t="s">
        <v>291</v>
      </c>
      <c r="H419" s="177">
        <v>1422.81</v>
      </c>
      <c r="I419" s="178"/>
      <c r="J419" s="179">
        <f>ROUND(I419*H419,0)</f>
        <v>0</v>
      </c>
      <c r="K419" s="175" t="s">
        <v>282</v>
      </c>
      <c r="L419" s="38"/>
      <c r="M419" s="180" t="s">
        <v>1</v>
      </c>
      <c r="N419" s="181" t="s">
        <v>42</v>
      </c>
      <c r="O419" s="76"/>
      <c r="P419" s="182">
        <f>O419*H419</f>
        <v>0</v>
      </c>
      <c r="Q419" s="182">
        <v>0</v>
      </c>
      <c r="R419" s="182">
        <f>Q419*H419</f>
        <v>0</v>
      </c>
      <c r="S419" s="182">
        <v>0</v>
      </c>
      <c r="T419" s="183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184" t="s">
        <v>91</v>
      </c>
      <c r="AT419" s="184" t="s">
        <v>278</v>
      </c>
      <c r="AU419" s="184" t="s">
        <v>85</v>
      </c>
      <c r="AY419" s="18" t="s">
        <v>276</v>
      </c>
      <c r="BE419" s="185">
        <f>IF(N419="základní",J419,0)</f>
        <v>0</v>
      </c>
      <c r="BF419" s="185">
        <f>IF(N419="snížená",J419,0)</f>
        <v>0</v>
      </c>
      <c r="BG419" s="185">
        <f>IF(N419="zákl. přenesená",J419,0)</f>
        <v>0</v>
      </c>
      <c r="BH419" s="185">
        <f>IF(N419="sníž. přenesená",J419,0)</f>
        <v>0</v>
      </c>
      <c r="BI419" s="185">
        <f>IF(N419="nulová",J419,0)</f>
        <v>0</v>
      </c>
      <c r="BJ419" s="18" t="s">
        <v>8</v>
      </c>
      <c r="BK419" s="185">
        <f>ROUND(I419*H419,0)</f>
        <v>0</v>
      </c>
      <c r="BL419" s="18" t="s">
        <v>91</v>
      </c>
      <c r="BM419" s="184" t="s">
        <v>635</v>
      </c>
    </row>
    <row r="420" s="13" customFormat="1">
      <c r="A420" s="13"/>
      <c r="B420" s="186"/>
      <c r="C420" s="13"/>
      <c r="D420" s="187" t="s">
        <v>284</v>
      </c>
      <c r="E420" s="188" t="s">
        <v>1</v>
      </c>
      <c r="F420" s="189" t="s">
        <v>636</v>
      </c>
      <c r="G420" s="13"/>
      <c r="H420" s="190">
        <v>552</v>
      </c>
      <c r="I420" s="191"/>
      <c r="J420" s="13"/>
      <c r="K420" s="13"/>
      <c r="L420" s="186"/>
      <c r="M420" s="192"/>
      <c r="N420" s="193"/>
      <c r="O420" s="193"/>
      <c r="P420" s="193"/>
      <c r="Q420" s="193"/>
      <c r="R420" s="193"/>
      <c r="S420" s="193"/>
      <c r="T420" s="19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88" t="s">
        <v>284</v>
      </c>
      <c r="AU420" s="188" t="s">
        <v>85</v>
      </c>
      <c r="AV420" s="13" t="s">
        <v>85</v>
      </c>
      <c r="AW420" s="13" t="s">
        <v>33</v>
      </c>
      <c r="AX420" s="13" t="s">
        <v>77</v>
      </c>
      <c r="AY420" s="188" t="s">
        <v>276</v>
      </c>
    </row>
    <row r="421" s="13" customFormat="1">
      <c r="A421" s="13"/>
      <c r="B421" s="186"/>
      <c r="C421" s="13"/>
      <c r="D421" s="187" t="s">
        <v>284</v>
      </c>
      <c r="E421" s="188" t="s">
        <v>1</v>
      </c>
      <c r="F421" s="189" t="s">
        <v>637</v>
      </c>
      <c r="G421" s="13"/>
      <c r="H421" s="190">
        <v>15.359999999999999</v>
      </c>
      <c r="I421" s="191"/>
      <c r="J421" s="13"/>
      <c r="K421" s="13"/>
      <c r="L421" s="186"/>
      <c r="M421" s="192"/>
      <c r="N421" s="193"/>
      <c r="O421" s="193"/>
      <c r="P421" s="193"/>
      <c r="Q421" s="193"/>
      <c r="R421" s="193"/>
      <c r="S421" s="193"/>
      <c r="T421" s="19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88" t="s">
        <v>284</v>
      </c>
      <c r="AU421" s="188" t="s">
        <v>85</v>
      </c>
      <c r="AV421" s="13" t="s">
        <v>85</v>
      </c>
      <c r="AW421" s="13" t="s">
        <v>33</v>
      </c>
      <c r="AX421" s="13" t="s">
        <v>77</v>
      </c>
      <c r="AY421" s="188" t="s">
        <v>276</v>
      </c>
    </row>
    <row r="422" s="13" customFormat="1">
      <c r="A422" s="13"/>
      <c r="B422" s="186"/>
      <c r="C422" s="13"/>
      <c r="D422" s="187" t="s">
        <v>284</v>
      </c>
      <c r="E422" s="188" t="s">
        <v>1</v>
      </c>
      <c r="F422" s="189" t="s">
        <v>638</v>
      </c>
      <c r="G422" s="13"/>
      <c r="H422" s="190">
        <v>17.48</v>
      </c>
      <c r="I422" s="191"/>
      <c r="J422" s="13"/>
      <c r="K422" s="13"/>
      <c r="L422" s="186"/>
      <c r="M422" s="192"/>
      <c r="N422" s="193"/>
      <c r="O422" s="193"/>
      <c r="P422" s="193"/>
      <c r="Q422" s="193"/>
      <c r="R422" s="193"/>
      <c r="S422" s="193"/>
      <c r="T422" s="19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88" t="s">
        <v>284</v>
      </c>
      <c r="AU422" s="188" t="s">
        <v>85</v>
      </c>
      <c r="AV422" s="13" t="s">
        <v>85</v>
      </c>
      <c r="AW422" s="13" t="s">
        <v>33</v>
      </c>
      <c r="AX422" s="13" t="s">
        <v>77</v>
      </c>
      <c r="AY422" s="188" t="s">
        <v>276</v>
      </c>
    </row>
    <row r="423" s="13" customFormat="1">
      <c r="A423" s="13"/>
      <c r="B423" s="186"/>
      <c r="C423" s="13"/>
      <c r="D423" s="187" t="s">
        <v>284</v>
      </c>
      <c r="E423" s="188" t="s">
        <v>1</v>
      </c>
      <c r="F423" s="189" t="s">
        <v>639</v>
      </c>
      <c r="G423" s="13"/>
      <c r="H423" s="190">
        <v>30.719999999999999</v>
      </c>
      <c r="I423" s="191"/>
      <c r="J423" s="13"/>
      <c r="K423" s="13"/>
      <c r="L423" s="186"/>
      <c r="M423" s="192"/>
      <c r="N423" s="193"/>
      <c r="O423" s="193"/>
      <c r="P423" s="193"/>
      <c r="Q423" s="193"/>
      <c r="R423" s="193"/>
      <c r="S423" s="193"/>
      <c r="T423" s="19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88" t="s">
        <v>284</v>
      </c>
      <c r="AU423" s="188" t="s">
        <v>85</v>
      </c>
      <c r="AV423" s="13" t="s">
        <v>85</v>
      </c>
      <c r="AW423" s="13" t="s">
        <v>33</v>
      </c>
      <c r="AX423" s="13" t="s">
        <v>77</v>
      </c>
      <c r="AY423" s="188" t="s">
        <v>276</v>
      </c>
    </row>
    <row r="424" s="13" customFormat="1">
      <c r="A424" s="13"/>
      <c r="B424" s="186"/>
      <c r="C424" s="13"/>
      <c r="D424" s="187" t="s">
        <v>284</v>
      </c>
      <c r="E424" s="188" t="s">
        <v>1</v>
      </c>
      <c r="F424" s="189" t="s">
        <v>640</v>
      </c>
      <c r="G424" s="13"/>
      <c r="H424" s="190">
        <v>33.200000000000003</v>
      </c>
      <c r="I424" s="191"/>
      <c r="J424" s="13"/>
      <c r="K424" s="13"/>
      <c r="L424" s="186"/>
      <c r="M424" s="192"/>
      <c r="N424" s="193"/>
      <c r="O424" s="193"/>
      <c r="P424" s="193"/>
      <c r="Q424" s="193"/>
      <c r="R424" s="193"/>
      <c r="S424" s="193"/>
      <c r="T424" s="19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88" t="s">
        <v>284</v>
      </c>
      <c r="AU424" s="188" t="s">
        <v>85</v>
      </c>
      <c r="AV424" s="13" t="s">
        <v>85</v>
      </c>
      <c r="AW424" s="13" t="s">
        <v>33</v>
      </c>
      <c r="AX424" s="13" t="s">
        <v>77</v>
      </c>
      <c r="AY424" s="188" t="s">
        <v>276</v>
      </c>
    </row>
    <row r="425" s="13" customFormat="1">
      <c r="A425" s="13"/>
      <c r="B425" s="186"/>
      <c r="C425" s="13"/>
      <c r="D425" s="187" t="s">
        <v>284</v>
      </c>
      <c r="E425" s="188" t="s">
        <v>1</v>
      </c>
      <c r="F425" s="189" t="s">
        <v>641</v>
      </c>
      <c r="G425" s="13"/>
      <c r="H425" s="190">
        <v>15.699999999999999</v>
      </c>
      <c r="I425" s="191"/>
      <c r="J425" s="13"/>
      <c r="K425" s="13"/>
      <c r="L425" s="186"/>
      <c r="M425" s="192"/>
      <c r="N425" s="193"/>
      <c r="O425" s="193"/>
      <c r="P425" s="193"/>
      <c r="Q425" s="193"/>
      <c r="R425" s="193"/>
      <c r="S425" s="193"/>
      <c r="T425" s="19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88" t="s">
        <v>284</v>
      </c>
      <c r="AU425" s="188" t="s">
        <v>85</v>
      </c>
      <c r="AV425" s="13" t="s">
        <v>85</v>
      </c>
      <c r="AW425" s="13" t="s">
        <v>33</v>
      </c>
      <c r="AX425" s="13" t="s">
        <v>77</v>
      </c>
      <c r="AY425" s="188" t="s">
        <v>276</v>
      </c>
    </row>
    <row r="426" s="13" customFormat="1">
      <c r="A426" s="13"/>
      <c r="B426" s="186"/>
      <c r="C426" s="13"/>
      <c r="D426" s="187" t="s">
        <v>284</v>
      </c>
      <c r="E426" s="188" t="s">
        <v>1</v>
      </c>
      <c r="F426" s="189" t="s">
        <v>642</v>
      </c>
      <c r="G426" s="13"/>
      <c r="H426" s="190">
        <v>34</v>
      </c>
      <c r="I426" s="191"/>
      <c r="J426" s="13"/>
      <c r="K426" s="13"/>
      <c r="L426" s="186"/>
      <c r="M426" s="192"/>
      <c r="N426" s="193"/>
      <c r="O426" s="193"/>
      <c r="P426" s="193"/>
      <c r="Q426" s="193"/>
      <c r="R426" s="193"/>
      <c r="S426" s="193"/>
      <c r="T426" s="19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88" t="s">
        <v>284</v>
      </c>
      <c r="AU426" s="188" t="s">
        <v>85</v>
      </c>
      <c r="AV426" s="13" t="s">
        <v>85</v>
      </c>
      <c r="AW426" s="13" t="s">
        <v>33</v>
      </c>
      <c r="AX426" s="13" t="s">
        <v>77</v>
      </c>
      <c r="AY426" s="188" t="s">
        <v>276</v>
      </c>
    </row>
    <row r="427" s="13" customFormat="1">
      <c r="A427" s="13"/>
      <c r="B427" s="186"/>
      <c r="C427" s="13"/>
      <c r="D427" s="187" t="s">
        <v>284</v>
      </c>
      <c r="E427" s="188" t="s">
        <v>1</v>
      </c>
      <c r="F427" s="189" t="s">
        <v>643</v>
      </c>
      <c r="G427" s="13"/>
      <c r="H427" s="190">
        <v>41.859999999999999</v>
      </c>
      <c r="I427" s="191"/>
      <c r="J427" s="13"/>
      <c r="K427" s="13"/>
      <c r="L427" s="186"/>
      <c r="M427" s="192"/>
      <c r="N427" s="193"/>
      <c r="O427" s="193"/>
      <c r="P427" s="193"/>
      <c r="Q427" s="193"/>
      <c r="R427" s="193"/>
      <c r="S427" s="193"/>
      <c r="T427" s="19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88" t="s">
        <v>284</v>
      </c>
      <c r="AU427" s="188" t="s">
        <v>85</v>
      </c>
      <c r="AV427" s="13" t="s">
        <v>85</v>
      </c>
      <c r="AW427" s="13" t="s">
        <v>33</v>
      </c>
      <c r="AX427" s="13" t="s">
        <v>77</v>
      </c>
      <c r="AY427" s="188" t="s">
        <v>276</v>
      </c>
    </row>
    <row r="428" s="13" customFormat="1">
      <c r="A428" s="13"/>
      <c r="B428" s="186"/>
      <c r="C428" s="13"/>
      <c r="D428" s="187" t="s">
        <v>284</v>
      </c>
      <c r="E428" s="188" t="s">
        <v>1</v>
      </c>
      <c r="F428" s="189" t="s">
        <v>644</v>
      </c>
      <c r="G428" s="13"/>
      <c r="H428" s="190">
        <v>12.58</v>
      </c>
      <c r="I428" s="191"/>
      <c r="J428" s="13"/>
      <c r="K428" s="13"/>
      <c r="L428" s="186"/>
      <c r="M428" s="192"/>
      <c r="N428" s="193"/>
      <c r="O428" s="193"/>
      <c r="P428" s="193"/>
      <c r="Q428" s="193"/>
      <c r="R428" s="193"/>
      <c r="S428" s="193"/>
      <c r="T428" s="19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88" t="s">
        <v>284</v>
      </c>
      <c r="AU428" s="188" t="s">
        <v>85</v>
      </c>
      <c r="AV428" s="13" t="s">
        <v>85</v>
      </c>
      <c r="AW428" s="13" t="s">
        <v>33</v>
      </c>
      <c r="AX428" s="13" t="s">
        <v>77</v>
      </c>
      <c r="AY428" s="188" t="s">
        <v>276</v>
      </c>
    </row>
    <row r="429" s="13" customFormat="1">
      <c r="A429" s="13"/>
      <c r="B429" s="186"/>
      <c r="C429" s="13"/>
      <c r="D429" s="187" t="s">
        <v>284</v>
      </c>
      <c r="E429" s="188" t="s">
        <v>1</v>
      </c>
      <c r="F429" s="189" t="s">
        <v>645</v>
      </c>
      <c r="G429" s="13"/>
      <c r="H429" s="190">
        <v>47.68</v>
      </c>
      <c r="I429" s="191"/>
      <c r="J429" s="13"/>
      <c r="K429" s="13"/>
      <c r="L429" s="186"/>
      <c r="M429" s="192"/>
      <c r="N429" s="193"/>
      <c r="O429" s="193"/>
      <c r="P429" s="193"/>
      <c r="Q429" s="193"/>
      <c r="R429" s="193"/>
      <c r="S429" s="193"/>
      <c r="T429" s="19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88" t="s">
        <v>284</v>
      </c>
      <c r="AU429" s="188" t="s">
        <v>85</v>
      </c>
      <c r="AV429" s="13" t="s">
        <v>85</v>
      </c>
      <c r="AW429" s="13" t="s">
        <v>33</v>
      </c>
      <c r="AX429" s="13" t="s">
        <v>77</v>
      </c>
      <c r="AY429" s="188" t="s">
        <v>276</v>
      </c>
    </row>
    <row r="430" s="13" customFormat="1">
      <c r="A430" s="13"/>
      <c r="B430" s="186"/>
      <c r="C430" s="13"/>
      <c r="D430" s="187" t="s">
        <v>284</v>
      </c>
      <c r="E430" s="188" t="s">
        <v>1</v>
      </c>
      <c r="F430" s="189" t="s">
        <v>646</v>
      </c>
      <c r="G430" s="13"/>
      <c r="H430" s="190">
        <v>13.24</v>
      </c>
      <c r="I430" s="191"/>
      <c r="J430" s="13"/>
      <c r="K430" s="13"/>
      <c r="L430" s="186"/>
      <c r="M430" s="192"/>
      <c r="N430" s="193"/>
      <c r="O430" s="193"/>
      <c r="P430" s="193"/>
      <c r="Q430" s="193"/>
      <c r="R430" s="193"/>
      <c r="S430" s="193"/>
      <c r="T430" s="19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88" t="s">
        <v>284</v>
      </c>
      <c r="AU430" s="188" t="s">
        <v>85</v>
      </c>
      <c r="AV430" s="13" t="s">
        <v>85</v>
      </c>
      <c r="AW430" s="13" t="s">
        <v>33</v>
      </c>
      <c r="AX430" s="13" t="s">
        <v>77</v>
      </c>
      <c r="AY430" s="188" t="s">
        <v>276</v>
      </c>
    </row>
    <row r="431" s="13" customFormat="1">
      <c r="A431" s="13"/>
      <c r="B431" s="186"/>
      <c r="C431" s="13"/>
      <c r="D431" s="187" t="s">
        <v>284</v>
      </c>
      <c r="E431" s="188" t="s">
        <v>1</v>
      </c>
      <c r="F431" s="189" t="s">
        <v>647</v>
      </c>
      <c r="G431" s="13"/>
      <c r="H431" s="190">
        <v>52.380000000000003</v>
      </c>
      <c r="I431" s="191"/>
      <c r="J431" s="13"/>
      <c r="K431" s="13"/>
      <c r="L431" s="186"/>
      <c r="M431" s="192"/>
      <c r="N431" s="193"/>
      <c r="O431" s="193"/>
      <c r="P431" s="193"/>
      <c r="Q431" s="193"/>
      <c r="R431" s="193"/>
      <c r="S431" s="193"/>
      <c r="T431" s="19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88" t="s">
        <v>284</v>
      </c>
      <c r="AU431" s="188" t="s">
        <v>85</v>
      </c>
      <c r="AV431" s="13" t="s">
        <v>85</v>
      </c>
      <c r="AW431" s="13" t="s">
        <v>33</v>
      </c>
      <c r="AX431" s="13" t="s">
        <v>77</v>
      </c>
      <c r="AY431" s="188" t="s">
        <v>276</v>
      </c>
    </row>
    <row r="432" s="13" customFormat="1">
      <c r="A432" s="13"/>
      <c r="B432" s="186"/>
      <c r="C432" s="13"/>
      <c r="D432" s="187" t="s">
        <v>284</v>
      </c>
      <c r="E432" s="188" t="s">
        <v>1</v>
      </c>
      <c r="F432" s="189" t="s">
        <v>648</v>
      </c>
      <c r="G432" s="13"/>
      <c r="H432" s="190">
        <v>52.280000000000001</v>
      </c>
      <c r="I432" s="191"/>
      <c r="J432" s="13"/>
      <c r="K432" s="13"/>
      <c r="L432" s="186"/>
      <c r="M432" s="192"/>
      <c r="N432" s="193"/>
      <c r="O432" s="193"/>
      <c r="P432" s="193"/>
      <c r="Q432" s="193"/>
      <c r="R432" s="193"/>
      <c r="S432" s="193"/>
      <c r="T432" s="19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88" t="s">
        <v>284</v>
      </c>
      <c r="AU432" s="188" t="s">
        <v>85</v>
      </c>
      <c r="AV432" s="13" t="s">
        <v>85</v>
      </c>
      <c r="AW432" s="13" t="s">
        <v>33</v>
      </c>
      <c r="AX432" s="13" t="s">
        <v>77</v>
      </c>
      <c r="AY432" s="188" t="s">
        <v>276</v>
      </c>
    </row>
    <row r="433" s="13" customFormat="1">
      <c r="A433" s="13"/>
      <c r="B433" s="186"/>
      <c r="C433" s="13"/>
      <c r="D433" s="187" t="s">
        <v>284</v>
      </c>
      <c r="E433" s="188" t="s">
        <v>1</v>
      </c>
      <c r="F433" s="189" t="s">
        <v>649</v>
      </c>
      <c r="G433" s="13"/>
      <c r="H433" s="190">
        <v>4.8300000000000001</v>
      </c>
      <c r="I433" s="191"/>
      <c r="J433" s="13"/>
      <c r="K433" s="13"/>
      <c r="L433" s="186"/>
      <c r="M433" s="192"/>
      <c r="N433" s="193"/>
      <c r="O433" s="193"/>
      <c r="P433" s="193"/>
      <c r="Q433" s="193"/>
      <c r="R433" s="193"/>
      <c r="S433" s="193"/>
      <c r="T433" s="19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188" t="s">
        <v>284</v>
      </c>
      <c r="AU433" s="188" t="s">
        <v>85</v>
      </c>
      <c r="AV433" s="13" t="s">
        <v>85</v>
      </c>
      <c r="AW433" s="13" t="s">
        <v>33</v>
      </c>
      <c r="AX433" s="13" t="s">
        <v>77</v>
      </c>
      <c r="AY433" s="188" t="s">
        <v>276</v>
      </c>
    </row>
    <row r="434" s="13" customFormat="1">
      <c r="A434" s="13"/>
      <c r="B434" s="186"/>
      <c r="C434" s="13"/>
      <c r="D434" s="187" t="s">
        <v>284</v>
      </c>
      <c r="E434" s="188" t="s">
        <v>1</v>
      </c>
      <c r="F434" s="189" t="s">
        <v>650</v>
      </c>
      <c r="G434" s="13"/>
      <c r="H434" s="190">
        <v>4.2300000000000004</v>
      </c>
      <c r="I434" s="191"/>
      <c r="J434" s="13"/>
      <c r="K434" s="13"/>
      <c r="L434" s="186"/>
      <c r="M434" s="192"/>
      <c r="N434" s="193"/>
      <c r="O434" s="193"/>
      <c r="P434" s="193"/>
      <c r="Q434" s="193"/>
      <c r="R434" s="193"/>
      <c r="S434" s="193"/>
      <c r="T434" s="19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188" t="s">
        <v>284</v>
      </c>
      <c r="AU434" s="188" t="s">
        <v>85</v>
      </c>
      <c r="AV434" s="13" t="s">
        <v>85</v>
      </c>
      <c r="AW434" s="13" t="s">
        <v>33</v>
      </c>
      <c r="AX434" s="13" t="s">
        <v>77</v>
      </c>
      <c r="AY434" s="188" t="s">
        <v>276</v>
      </c>
    </row>
    <row r="435" s="13" customFormat="1">
      <c r="A435" s="13"/>
      <c r="B435" s="186"/>
      <c r="C435" s="13"/>
      <c r="D435" s="187" t="s">
        <v>284</v>
      </c>
      <c r="E435" s="188" t="s">
        <v>1</v>
      </c>
      <c r="F435" s="189" t="s">
        <v>651</v>
      </c>
      <c r="G435" s="13"/>
      <c r="H435" s="190">
        <v>18</v>
      </c>
      <c r="I435" s="191"/>
      <c r="J435" s="13"/>
      <c r="K435" s="13"/>
      <c r="L435" s="186"/>
      <c r="M435" s="192"/>
      <c r="N435" s="193"/>
      <c r="O435" s="193"/>
      <c r="P435" s="193"/>
      <c r="Q435" s="193"/>
      <c r="R435" s="193"/>
      <c r="S435" s="193"/>
      <c r="T435" s="19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88" t="s">
        <v>284</v>
      </c>
      <c r="AU435" s="188" t="s">
        <v>85</v>
      </c>
      <c r="AV435" s="13" t="s">
        <v>85</v>
      </c>
      <c r="AW435" s="13" t="s">
        <v>33</v>
      </c>
      <c r="AX435" s="13" t="s">
        <v>77</v>
      </c>
      <c r="AY435" s="188" t="s">
        <v>276</v>
      </c>
    </row>
    <row r="436" s="13" customFormat="1">
      <c r="A436" s="13"/>
      <c r="B436" s="186"/>
      <c r="C436" s="13"/>
      <c r="D436" s="187" t="s">
        <v>284</v>
      </c>
      <c r="E436" s="188" t="s">
        <v>1</v>
      </c>
      <c r="F436" s="189" t="s">
        <v>652</v>
      </c>
      <c r="G436" s="13"/>
      <c r="H436" s="190">
        <v>4</v>
      </c>
      <c r="I436" s="191"/>
      <c r="J436" s="13"/>
      <c r="K436" s="13"/>
      <c r="L436" s="186"/>
      <c r="M436" s="192"/>
      <c r="N436" s="193"/>
      <c r="O436" s="193"/>
      <c r="P436" s="193"/>
      <c r="Q436" s="193"/>
      <c r="R436" s="193"/>
      <c r="S436" s="193"/>
      <c r="T436" s="19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88" t="s">
        <v>284</v>
      </c>
      <c r="AU436" s="188" t="s">
        <v>85</v>
      </c>
      <c r="AV436" s="13" t="s">
        <v>85</v>
      </c>
      <c r="AW436" s="13" t="s">
        <v>33</v>
      </c>
      <c r="AX436" s="13" t="s">
        <v>77</v>
      </c>
      <c r="AY436" s="188" t="s">
        <v>276</v>
      </c>
    </row>
    <row r="437" s="13" customFormat="1">
      <c r="A437" s="13"/>
      <c r="B437" s="186"/>
      <c r="C437" s="13"/>
      <c r="D437" s="187" t="s">
        <v>284</v>
      </c>
      <c r="E437" s="188" t="s">
        <v>1</v>
      </c>
      <c r="F437" s="189" t="s">
        <v>653</v>
      </c>
      <c r="G437" s="13"/>
      <c r="H437" s="190">
        <v>8</v>
      </c>
      <c r="I437" s="191"/>
      <c r="J437" s="13"/>
      <c r="K437" s="13"/>
      <c r="L437" s="186"/>
      <c r="M437" s="192"/>
      <c r="N437" s="193"/>
      <c r="O437" s="193"/>
      <c r="P437" s="193"/>
      <c r="Q437" s="193"/>
      <c r="R437" s="193"/>
      <c r="S437" s="193"/>
      <c r="T437" s="19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188" t="s">
        <v>284</v>
      </c>
      <c r="AU437" s="188" t="s">
        <v>85</v>
      </c>
      <c r="AV437" s="13" t="s">
        <v>85</v>
      </c>
      <c r="AW437" s="13" t="s">
        <v>33</v>
      </c>
      <c r="AX437" s="13" t="s">
        <v>77</v>
      </c>
      <c r="AY437" s="188" t="s">
        <v>276</v>
      </c>
    </row>
    <row r="438" s="13" customFormat="1">
      <c r="A438" s="13"/>
      <c r="B438" s="186"/>
      <c r="C438" s="13"/>
      <c r="D438" s="187" t="s">
        <v>284</v>
      </c>
      <c r="E438" s="188" t="s">
        <v>1</v>
      </c>
      <c r="F438" s="189" t="s">
        <v>652</v>
      </c>
      <c r="G438" s="13"/>
      <c r="H438" s="190">
        <v>4</v>
      </c>
      <c r="I438" s="191"/>
      <c r="J438" s="13"/>
      <c r="K438" s="13"/>
      <c r="L438" s="186"/>
      <c r="M438" s="192"/>
      <c r="N438" s="193"/>
      <c r="O438" s="193"/>
      <c r="P438" s="193"/>
      <c r="Q438" s="193"/>
      <c r="R438" s="193"/>
      <c r="S438" s="193"/>
      <c r="T438" s="19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88" t="s">
        <v>284</v>
      </c>
      <c r="AU438" s="188" t="s">
        <v>85</v>
      </c>
      <c r="AV438" s="13" t="s">
        <v>85</v>
      </c>
      <c r="AW438" s="13" t="s">
        <v>33</v>
      </c>
      <c r="AX438" s="13" t="s">
        <v>77</v>
      </c>
      <c r="AY438" s="188" t="s">
        <v>276</v>
      </c>
    </row>
    <row r="439" s="15" customFormat="1">
      <c r="A439" s="15"/>
      <c r="B439" s="203"/>
      <c r="C439" s="15"/>
      <c r="D439" s="187" t="s">
        <v>284</v>
      </c>
      <c r="E439" s="204" t="s">
        <v>142</v>
      </c>
      <c r="F439" s="205" t="s">
        <v>654</v>
      </c>
      <c r="G439" s="15"/>
      <c r="H439" s="206">
        <v>961.53999999999996</v>
      </c>
      <c r="I439" s="207"/>
      <c r="J439" s="15"/>
      <c r="K439" s="15"/>
      <c r="L439" s="203"/>
      <c r="M439" s="208"/>
      <c r="N439" s="209"/>
      <c r="O439" s="209"/>
      <c r="P439" s="209"/>
      <c r="Q439" s="209"/>
      <c r="R439" s="209"/>
      <c r="S439" s="209"/>
      <c r="T439" s="210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04" t="s">
        <v>284</v>
      </c>
      <c r="AU439" s="204" t="s">
        <v>85</v>
      </c>
      <c r="AV439" s="15" t="s">
        <v>91</v>
      </c>
      <c r="AW439" s="15" t="s">
        <v>33</v>
      </c>
      <c r="AX439" s="15" t="s">
        <v>77</v>
      </c>
      <c r="AY439" s="204" t="s">
        <v>276</v>
      </c>
    </row>
    <row r="440" s="13" customFormat="1">
      <c r="A440" s="13"/>
      <c r="B440" s="186"/>
      <c r="C440" s="13"/>
      <c r="D440" s="187" t="s">
        <v>284</v>
      </c>
      <c r="E440" s="188" t="s">
        <v>1</v>
      </c>
      <c r="F440" s="189" t="s">
        <v>655</v>
      </c>
      <c r="G440" s="13"/>
      <c r="H440" s="190">
        <v>18.780000000000001</v>
      </c>
      <c r="I440" s="191"/>
      <c r="J440" s="13"/>
      <c r="K440" s="13"/>
      <c r="L440" s="186"/>
      <c r="M440" s="192"/>
      <c r="N440" s="193"/>
      <c r="O440" s="193"/>
      <c r="P440" s="193"/>
      <c r="Q440" s="193"/>
      <c r="R440" s="193"/>
      <c r="S440" s="193"/>
      <c r="T440" s="19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88" t="s">
        <v>284</v>
      </c>
      <c r="AU440" s="188" t="s">
        <v>85</v>
      </c>
      <c r="AV440" s="13" t="s">
        <v>85</v>
      </c>
      <c r="AW440" s="13" t="s">
        <v>33</v>
      </c>
      <c r="AX440" s="13" t="s">
        <v>77</v>
      </c>
      <c r="AY440" s="188" t="s">
        <v>276</v>
      </c>
    </row>
    <row r="441" s="13" customFormat="1">
      <c r="A441" s="13"/>
      <c r="B441" s="186"/>
      <c r="C441" s="13"/>
      <c r="D441" s="187" t="s">
        <v>284</v>
      </c>
      <c r="E441" s="188" t="s">
        <v>1</v>
      </c>
      <c r="F441" s="189" t="s">
        <v>656</v>
      </c>
      <c r="G441" s="13"/>
      <c r="H441" s="190">
        <v>6.1699999999999999</v>
      </c>
      <c r="I441" s="191"/>
      <c r="J441" s="13"/>
      <c r="K441" s="13"/>
      <c r="L441" s="186"/>
      <c r="M441" s="192"/>
      <c r="N441" s="193"/>
      <c r="O441" s="193"/>
      <c r="P441" s="193"/>
      <c r="Q441" s="193"/>
      <c r="R441" s="193"/>
      <c r="S441" s="193"/>
      <c r="T441" s="19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88" t="s">
        <v>284</v>
      </c>
      <c r="AU441" s="188" t="s">
        <v>85</v>
      </c>
      <c r="AV441" s="13" t="s">
        <v>85</v>
      </c>
      <c r="AW441" s="13" t="s">
        <v>33</v>
      </c>
      <c r="AX441" s="13" t="s">
        <v>77</v>
      </c>
      <c r="AY441" s="188" t="s">
        <v>276</v>
      </c>
    </row>
    <row r="442" s="13" customFormat="1">
      <c r="A442" s="13"/>
      <c r="B442" s="186"/>
      <c r="C442" s="13"/>
      <c r="D442" s="187" t="s">
        <v>284</v>
      </c>
      <c r="E442" s="188" t="s">
        <v>1</v>
      </c>
      <c r="F442" s="189" t="s">
        <v>657</v>
      </c>
      <c r="G442" s="13"/>
      <c r="H442" s="190">
        <v>16.98</v>
      </c>
      <c r="I442" s="191"/>
      <c r="J442" s="13"/>
      <c r="K442" s="13"/>
      <c r="L442" s="186"/>
      <c r="M442" s="192"/>
      <c r="N442" s="193"/>
      <c r="O442" s="193"/>
      <c r="P442" s="193"/>
      <c r="Q442" s="193"/>
      <c r="R442" s="193"/>
      <c r="S442" s="193"/>
      <c r="T442" s="19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88" t="s">
        <v>284</v>
      </c>
      <c r="AU442" s="188" t="s">
        <v>85</v>
      </c>
      <c r="AV442" s="13" t="s">
        <v>85</v>
      </c>
      <c r="AW442" s="13" t="s">
        <v>33</v>
      </c>
      <c r="AX442" s="13" t="s">
        <v>77</v>
      </c>
      <c r="AY442" s="188" t="s">
        <v>276</v>
      </c>
    </row>
    <row r="443" s="13" customFormat="1">
      <c r="A443" s="13"/>
      <c r="B443" s="186"/>
      <c r="C443" s="13"/>
      <c r="D443" s="187" t="s">
        <v>284</v>
      </c>
      <c r="E443" s="188" t="s">
        <v>1</v>
      </c>
      <c r="F443" s="189" t="s">
        <v>658</v>
      </c>
      <c r="G443" s="13"/>
      <c r="H443" s="190">
        <v>5.5700000000000003</v>
      </c>
      <c r="I443" s="191"/>
      <c r="J443" s="13"/>
      <c r="K443" s="13"/>
      <c r="L443" s="186"/>
      <c r="M443" s="192"/>
      <c r="N443" s="193"/>
      <c r="O443" s="193"/>
      <c r="P443" s="193"/>
      <c r="Q443" s="193"/>
      <c r="R443" s="193"/>
      <c r="S443" s="193"/>
      <c r="T443" s="19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88" t="s">
        <v>284</v>
      </c>
      <c r="AU443" s="188" t="s">
        <v>85</v>
      </c>
      <c r="AV443" s="13" t="s">
        <v>85</v>
      </c>
      <c r="AW443" s="13" t="s">
        <v>33</v>
      </c>
      <c r="AX443" s="13" t="s">
        <v>77</v>
      </c>
      <c r="AY443" s="188" t="s">
        <v>276</v>
      </c>
    </row>
    <row r="444" s="13" customFormat="1">
      <c r="A444" s="13"/>
      <c r="B444" s="186"/>
      <c r="C444" s="13"/>
      <c r="D444" s="187" t="s">
        <v>284</v>
      </c>
      <c r="E444" s="188" t="s">
        <v>1</v>
      </c>
      <c r="F444" s="189" t="s">
        <v>659</v>
      </c>
      <c r="G444" s="13"/>
      <c r="H444" s="190">
        <v>11.66</v>
      </c>
      <c r="I444" s="191"/>
      <c r="J444" s="13"/>
      <c r="K444" s="13"/>
      <c r="L444" s="186"/>
      <c r="M444" s="192"/>
      <c r="N444" s="193"/>
      <c r="O444" s="193"/>
      <c r="P444" s="193"/>
      <c r="Q444" s="193"/>
      <c r="R444" s="193"/>
      <c r="S444" s="193"/>
      <c r="T444" s="19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88" t="s">
        <v>284</v>
      </c>
      <c r="AU444" s="188" t="s">
        <v>85</v>
      </c>
      <c r="AV444" s="13" t="s">
        <v>85</v>
      </c>
      <c r="AW444" s="13" t="s">
        <v>33</v>
      </c>
      <c r="AX444" s="13" t="s">
        <v>77</v>
      </c>
      <c r="AY444" s="188" t="s">
        <v>276</v>
      </c>
    </row>
    <row r="445" s="14" customFormat="1">
      <c r="A445" s="14"/>
      <c r="B445" s="195"/>
      <c r="C445" s="14"/>
      <c r="D445" s="187" t="s">
        <v>284</v>
      </c>
      <c r="E445" s="196" t="s">
        <v>1</v>
      </c>
      <c r="F445" s="197" t="s">
        <v>469</v>
      </c>
      <c r="G445" s="14"/>
      <c r="H445" s="198">
        <v>59.159999999999997</v>
      </c>
      <c r="I445" s="199"/>
      <c r="J445" s="14"/>
      <c r="K445" s="14"/>
      <c r="L445" s="195"/>
      <c r="M445" s="200"/>
      <c r="N445" s="201"/>
      <c r="O445" s="201"/>
      <c r="P445" s="201"/>
      <c r="Q445" s="201"/>
      <c r="R445" s="201"/>
      <c r="S445" s="201"/>
      <c r="T445" s="20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196" t="s">
        <v>284</v>
      </c>
      <c r="AU445" s="196" t="s">
        <v>85</v>
      </c>
      <c r="AV445" s="14" t="s">
        <v>88</v>
      </c>
      <c r="AW445" s="14" t="s">
        <v>33</v>
      </c>
      <c r="AX445" s="14" t="s">
        <v>77</v>
      </c>
      <c r="AY445" s="196" t="s">
        <v>276</v>
      </c>
    </row>
    <row r="446" s="13" customFormat="1">
      <c r="A446" s="13"/>
      <c r="B446" s="186"/>
      <c r="C446" s="13"/>
      <c r="D446" s="187" t="s">
        <v>284</v>
      </c>
      <c r="E446" s="188" t="s">
        <v>1</v>
      </c>
      <c r="F446" s="189" t="s">
        <v>585</v>
      </c>
      <c r="G446" s="13"/>
      <c r="H446" s="190">
        <v>6.1600000000000001</v>
      </c>
      <c r="I446" s="191"/>
      <c r="J446" s="13"/>
      <c r="K446" s="13"/>
      <c r="L446" s="186"/>
      <c r="M446" s="192"/>
      <c r="N446" s="193"/>
      <c r="O446" s="193"/>
      <c r="P446" s="193"/>
      <c r="Q446" s="193"/>
      <c r="R446" s="193"/>
      <c r="S446" s="193"/>
      <c r="T446" s="19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188" t="s">
        <v>284</v>
      </c>
      <c r="AU446" s="188" t="s">
        <v>85</v>
      </c>
      <c r="AV446" s="13" t="s">
        <v>85</v>
      </c>
      <c r="AW446" s="13" t="s">
        <v>33</v>
      </c>
      <c r="AX446" s="13" t="s">
        <v>77</v>
      </c>
      <c r="AY446" s="188" t="s">
        <v>276</v>
      </c>
    </row>
    <row r="447" s="13" customFormat="1">
      <c r="A447" s="13"/>
      <c r="B447" s="186"/>
      <c r="C447" s="13"/>
      <c r="D447" s="187" t="s">
        <v>284</v>
      </c>
      <c r="E447" s="188" t="s">
        <v>1</v>
      </c>
      <c r="F447" s="189" t="s">
        <v>660</v>
      </c>
      <c r="G447" s="13"/>
      <c r="H447" s="190">
        <v>19.77</v>
      </c>
      <c r="I447" s="191"/>
      <c r="J447" s="13"/>
      <c r="K447" s="13"/>
      <c r="L447" s="186"/>
      <c r="M447" s="192"/>
      <c r="N447" s="193"/>
      <c r="O447" s="193"/>
      <c r="P447" s="193"/>
      <c r="Q447" s="193"/>
      <c r="R447" s="193"/>
      <c r="S447" s="193"/>
      <c r="T447" s="19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88" t="s">
        <v>284</v>
      </c>
      <c r="AU447" s="188" t="s">
        <v>85</v>
      </c>
      <c r="AV447" s="13" t="s">
        <v>85</v>
      </c>
      <c r="AW447" s="13" t="s">
        <v>33</v>
      </c>
      <c r="AX447" s="13" t="s">
        <v>77</v>
      </c>
      <c r="AY447" s="188" t="s">
        <v>276</v>
      </c>
    </row>
    <row r="448" s="13" customFormat="1">
      <c r="A448" s="13"/>
      <c r="B448" s="186"/>
      <c r="C448" s="13"/>
      <c r="D448" s="187" t="s">
        <v>284</v>
      </c>
      <c r="E448" s="188" t="s">
        <v>1</v>
      </c>
      <c r="F448" s="189" t="s">
        <v>661</v>
      </c>
      <c r="G448" s="13"/>
      <c r="H448" s="190">
        <v>6.3300000000000001</v>
      </c>
      <c r="I448" s="191"/>
      <c r="J448" s="13"/>
      <c r="K448" s="13"/>
      <c r="L448" s="186"/>
      <c r="M448" s="192"/>
      <c r="N448" s="193"/>
      <c r="O448" s="193"/>
      <c r="P448" s="193"/>
      <c r="Q448" s="193"/>
      <c r="R448" s="193"/>
      <c r="S448" s="193"/>
      <c r="T448" s="19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88" t="s">
        <v>284</v>
      </c>
      <c r="AU448" s="188" t="s">
        <v>85</v>
      </c>
      <c r="AV448" s="13" t="s">
        <v>85</v>
      </c>
      <c r="AW448" s="13" t="s">
        <v>33</v>
      </c>
      <c r="AX448" s="13" t="s">
        <v>77</v>
      </c>
      <c r="AY448" s="188" t="s">
        <v>276</v>
      </c>
    </row>
    <row r="449" s="13" customFormat="1">
      <c r="A449" s="13"/>
      <c r="B449" s="186"/>
      <c r="C449" s="13"/>
      <c r="D449" s="187" t="s">
        <v>284</v>
      </c>
      <c r="E449" s="188" t="s">
        <v>1</v>
      </c>
      <c r="F449" s="189" t="s">
        <v>662</v>
      </c>
      <c r="G449" s="13"/>
      <c r="H449" s="190">
        <v>19.710000000000001</v>
      </c>
      <c r="I449" s="191"/>
      <c r="J449" s="13"/>
      <c r="K449" s="13"/>
      <c r="L449" s="186"/>
      <c r="M449" s="192"/>
      <c r="N449" s="193"/>
      <c r="O449" s="193"/>
      <c r="P449" s="193"/>
      <c r="Q449" s="193"/>
      <c r="R449" s="193"/>
      <c r="S449" s="193"/>
      <c r="T449" s="19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88" t="s">
        <v>284</v>
      </c>
      <c r="AU449" s="188" t="s">
        <v>85</v>
      </c>
      <c r="AV449" s="13" t="s">
        <v>85</v>
      </c>
      <c r="AW449" s="13" t="s">
        <v>33</v>
      </c>
      <c r="AX449" s="13" t="s">
        <v>77</v>
      </c>
      <c r="AY449" s="188" t="s">
        <v>276</v>
      </c>
    </row>
    <row r="450" s="13" customFormat="1">
      <c r="A450" s="13"/>
      <c r="B450" s="186"/>
      <c r="C450" s="13"/>
      <c r="D450" s="187" t="s">
        <v>284</v>
      </c>
      <c r="E450" s="188" t="s">
        <v>1</v>
      </c>
      <c r="F450" s="189" t="s">
        <v>663</v>
      </c>
      <c r="G450" s="13"/>
      <c r="H450" s="190">
        <v>6.3099999999999996</v>
      </c>
      <c r="I450" s="191"/>
      <c r="J450" s="13"/>
      <c r="K450" s="13"/>
      <c r="L450" s="186"/>
      <c r="M450" s="192"/>
      <c r="N450" s="193"/>
      <c r="O450" s="193"/>
      <c r="P450" s="193"/>
      <c r="Q450" s="193"/>
      <c r="R450" s="193"/>
      <c r="S450" s="193"/>
      <c r="T450" s="19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188" t="s">
        <v>284</v>
      </c>
      <c r="AU450" s="188" t="s">
        <v>85</v>
      </c>
      <c r="AV450" s="13" t="s">
        <v>85</v>
      </c>
      <c r="AW450" s="13" t="s">
        <v>33</v>
      </c>
      <c r="AX450" s="13" t="s">
        <v>77</v>
      </c>
      <c r="AY450" s="188" t="s">
        <v>276</v>
      </c>
    </row>
    <row r="451" s="13" customFormat="1">
      <c r="A451" s="13"/>
      <c r="B451" s="186"/>
      <c r="C451" s="13"/>
      <c r="D451" s="187" t="s">
        <v>284</v>
      </c>
      <c r="E451" s="188" t="s">
        <v>1</v>
      </c>
      <c r="F451" s="189" t="s">
        <v>664</v>
      </c>
      <c r="G451" s="13"/>
      <c r="H451" s="190">
        <v>10.880000000000001</v>
      </c>
      <c r="I451" s="191"/>
      <c r="J451" s="13"/>
      <c r="K451" s="13"/>
      <c r="L451" s="186"/>
      <c r="M451" s="192"/>
      <c r="N451" s="193"/>
      <c r="O451" s="193"/>
      <c r="P451" s="193"/>
      <c r="Q451" s="193"/>
      <c r="R451" s="193"/>
      <c r="S451" s="193"/>
      <c r="T451" s="19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88" t="s">
        <v>284</v>
      </c>
      <c r="AU451" s="188" t="s">
        <v>85</v>
      </c>
      <c r="AV451" s="13" t="s">
        <v>85</v>
      </c>
      <c r="AW451" s="13" t="s">
        <v>33</v>
      </c>
      <c r="AX451" s="13" t="s">
        <v>77</v>
      </c>
      <c r="AY451" s="188" t="s">
        <v>276</v>
      </c>
    </row>
    <row r="452" s="14" customFormat="1">
      <c r="A452" s="14"/>
      <c r="B452" s="195"/>
      <c r="C452" s="14"/>
      <c r="D452" s="187" t="s">
        <v>284</v>
      </c>
      <c r="E452" s="196" t="s">
        <v>1</v>
      </c>
      <c r="F452" s="197" t="s">
        <v>471</v>
      </c>
      <c r="G452" s="14"/>
      <c r="H452" s="198">
        <v>69.159999999999997</v>
      </c>
      <c r="I452" s="199"/>
      <c r="J452" s="14"/>
      <c r="K452" s="14"/>
      <c r="L452" s="195"/>
      <c r="M452" s="200"/>
      <c r="N452" s="201"/>
      <c r="O452" s="201"/>
      <c r="P452" s="201"/>
      <c r="Q452" s="201"/>
      <c r="R452" s="201"/>
      <c r="S452" s="201"/>
      <c r="T452" s="20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196" t="s">
        <v>284</v>
      </c>
      <c r="AU452" s="196" t="s">
        <v>85</v>
      </c>
      <c r="AV452" s="14" t="s">
        <v>88</v>
      </c>
      <c r="AW452" s="14" t="s">
        <v>33</v>
      </c>
      <c r="AX452" s="14" t="s">
        <v>77</v>
      </c>
      <c r="AY452" s="196" t="s">
        <v>276</v>
      </c>
    </row>
    <row r="453" s="13" customFormat="1">
      <c r="A453" s="13"/>
      <c r="B453" s="186"/>
      <c r="C453" s="13"/>
      <c r="D453" s="187" t="s">
        <v>284</v>
      </c>
      <c r="E453" s="188" t="s">
        <v>1</v>
      </c>
      <c r="F453" s="189" t="s">
        <v>591</v>
      </c>
      <c r="G453" s="13"/>
      <c r="H453" s="190">
        <v>8.1300000000000008</v>
      </c>
      <c r="I453" s="191"/>
      <c r="J453" s="13"/>
      <c r="K453" s="13"/>
      <c r="L453" s="186"/>
      <c r="M453" s="192"/>
      <c r="N453" s="193"/>
      <c r="O453" s="193"/>
      <c r="P453" s="193"/>
      <c r="Q453" s="193"/>
      <c r="R453" s="193"/>
      <c r="S453" s="193"/>
      <c r="T453" s="19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88" t="s">
        <v>284</v>
      </c>
      <c r="AU453" s="188" t="s">
        <v>85</v>
      </c>
      <c r="AV453" s="13" t="s">
        <v>85</v>
      </c>
      <c r="AW453" s="13" t="s">
        <v>33</v>
      </c>
      <c r="AX453" s="13" t="s">
        <v>77</v>
      </c>
      <c r="AY453" s="188" t="s">
        <v>276</v>
      </c>
    </row>
    <row r="454" s="13" customFormat="1">
      <c r="A454" s="13"/>
      <c r="B454" s="186"/>
      <c r="C454" s="13"/>
      <c r="D454" s="187" t="s">
        <v>284</v>
      </c>
      <c r="E454" s="188" t="s">
        <v>1</v>
      </c>
      <c r="F454" s="189" t="s">
        <v>665</v>
      </c>
      <c r="G454" s="13"/>
      <c r="H454" s="190">
        <v>10.6</v>
      </c>
      <c r="I454" s="191"/>
      <c r="J454" s="13"/>
      <c r="K454" s="13"/>
      <c r="L454" s="186"/>
      <c r="M454" s="192"/>
      <c r="N454" s="193"/>
      <c r="O454" s="193"/>
      <c r="P454" s="193"/>
      <c r="Q454" s="193"/>
      <c r="R454" s="193"/>
      <c r="S454" s="193"/>
      <c r="T454" s="19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188" t="s">
        <v>284</v>
      </c>
      <c r="AU454" s="188" t="s">
        <v>85</v>
      </c>
      <c r="AV454" s="13" t="s">
        <v>85</v>
      </c>
      <c r="AW454" s="13" t="s">
        <v>33</v>
      </c>
      <c r="AX454" s="13" t="s">
        <v>77</v>
      </c>
      <c r="AY454" s="188" t="s">
        <v>276</v>
      </c>
    </row>
    <row r="455" s="13" customFormat="1">
      <c r="A455" s="13"/>
      <c r="B455" s="186"/>
      <c r="C455" s="13"/>
      <c r="D455" s="187" t="s">
        <v>284</v>
      </c>
      <c r="E455" s="188" t="s">
        <v>1</v>
      </c>
      <c r="F455" s="189" t="s">
        <v>666</v>
      </c>
      <c r="G455" s="13"/>
      <c r="H455" s="190">
        <v>51.659999999999997</v>
      </c>
      <c r="I455" s="191"/>
      <c r="J455" s="13"/>
      <c r="K455" s="13"/>
      <c r="L455" s="186"/>
      <c r="M455" s="192"/>
      <c r="N455" s="193"/>
      <c r="O455" s="193"/>
      <c r="P455" s="193"/>
      <c r="Q455" s="193"/>
      <c r="R455" s="193"/>
      <c r="S455" s="193"/>
      <c r="T455" s="19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88" t="s">
        <v>284</v>
      </c>
      <c r="AU455" s="188" t="s">
        <v>85</v>
      </c>
      <c r="AV455" s="13" t="s">
        <v>85</v>
      </c>
      <c r="AW455" s="13" t="s">
        <v>33</v>
      </c>
      <c r="AX455" s="13" t="s">
        <v>77</v>
      </c>
      <c r="AY455" s="188" t="s">
        <v>276</v>
      </c>
    </row>
    <row r="456" s="13" customFormat="1">
      <c r="A456" s="13"/>
      <c r="B456" s="186"/>
      <c r="C456" s="13"/>
      <c r="D456" s="187" t="s">
        <v>284</v>
      </c>
      <c r="E456" s="188" t="s">
        <v>1</v>
      </c>
      <c r="F456" s="189" t="s">
        <v>667</v>
      </c>
      <c r="G456" s="13"/>
      <c r="H456" s="190">
        <v>5.3899999999999997</v>
      </c>
      <c r="I456" s="191"/>
      <c r="J456" s="13"/>
      <c r="K456" s="13"/>
      <c r="L456" s="186"/>
      <c r="M456" s="192"/>
      <c r="N456" s="193"/>
      <c r="O456" s="193"/>
      <c r="P456" s="193"/>
      <c r="Q456" s="193"/>
      <c r="R456" s="193"/>
      <c r="S456" s="193"/>
      <c r="T456" s="19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88" t="s">
        <v>284</v>
      </c>
      <c r="AU456" s="188" t="s">
        <v>85</v>
      </c>
      <c r="AV456" s="13" t="s">
        <v>85</v>
      </c>
      <c r="AW456" s="13" t="s">
        <v>33</v>
      </c>
      <c r="AX456" s="13" t="s">
        <v>77</v>
      </c>
      <c r="AY456" s="188" t="s">
        <v>276</v>
      </c>
    </row>
    <row r="457" s="13" customFormat="1">
      <c r="A457" s="13"/>
      <c r="B457" s="186"/>
      <c r="C457" s="13"/>
      <c r="D457" s="187" t="s">
        <v>284</v>
      </c>
      <c r="E457" s="188" t="s">
        <v>1</v>
      </c>
      <c r="F457" s="189" t="s">
        <v>668</v>
      </c>
      <c r="G457" s="13"/>
      <c r="H457" s="190">
        <v>9.2400000000000002</v>
      </c>
      <c r="I457" s="191"/>
      <c r="J457" s="13"/>
      <c r="K457" s="13"/>
      <c r="L457" s="186"/>
      <c r="M457" s="192"/>
      <c r="N457" s="193"/>
      <c r="O457" s="193"/>
      <c r="P457" s="193"/>
      <c r="Q457" s="193"/>
      <c r="R457" s="193"/>
      <c r="S457" s="193"/>
      <c r="T457" s="19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188" t="s">
        <v>284</v>
      </c>
      <c r="AU457" s="188" t="s">
        <v>85</v>
      </c>
      <c r="AV457" s="13" t="s">
        <v>85</v>
      </c>
      <c r="AW457" s="13" t="s">
        <v>33</v>
      </c>
      <c r="AX457" s="13" t="s">
        <v>77</v>
      </c>
      <c r="AY457" s="188" t="s">
        <v>276</v>
      </c>
    </row>
    <row r="458" s="13" customFormat="1">
      <c r="A458" s="13"/>
      <c r="B458" s="186"/>
      <c r="C458" s="13"/>
      <c r="D458" s="187" t="s">
        <v>284</v>
      </c>
      <c r="E458" s="188" t="s">
        <v>1</v>
      </c>
      <c r="F458" s="189" t="s">
        <v>669</v>
      </c>
      <c r="G458" s="13"/>
      <c r="H458" s="190">
        <v>45.539999999999999</v>
      </c>
      <c r="I458" s="191"/>
      <c r="J458" s="13"/>
      <c r="K458" s="13"/>
      <c r="L458" s="186"/>
      <c r="M458" s="192"/>
      <c r="N458" s="193"/>
      <c r="O458" s="193"/>
      <c r="P458" s="193"/>
      <c r="Q458" s="193"/>
      <c r="R458" s="193"/>
      <c r="S458" s="193"/>
      <c r="T458" s="19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188" t="s">
        <v>284</v>
      </c>
      <c r="AU458" s="188" t="s">
        <v>85</v>
      </c>
      <c r="AV458" s="13" t="s">
        <v>85</v>
      </c>
      <c r="AW458" s="13" t="s">
        <v>33</v>
      </c>
      <c r="AX458" s="13" t="s">
        <v>77</v>
      </c>
      <c r="AY458" s="188" t="s">
        <v>276</v>
      </c>
    </row>
    <row r="459" s="13" customFormat="1">
      <c r="A459" s="13"/>
      <c r="B459" s="186"/>
      <c r="C459" s="13"/>
      <c r="D459" s="187" t="s">
        <v>284</v>
      </c>
      <c r="E459" s="188" t="s">
        <v>1</v>
      </c>
      <c r="F459" s="189" t="s">
        <v>670</v>
      </c>
      <c r="G459" s="13"/>
      <c r="H459" s="190">
        <v>4.5</v>
      </c>
      <c r="I459" s="191"/>
      <c r="J459" s="13"/>
      <c r="K459" s="13"/>
      <c r="L459" s="186"/>
      <c r="M459" s="192"/>
      <c r="N459" s="193"/>
      <c r="O459" s="193"/>
      <c r="P459" s="193"/>
      <c r="Q459" s="193"/>
      <c r="R459" s="193"/>
      <c r="S459" s="193"/>
      <c r="T459" s="19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88" t="s">
        <v>284</v>
      </c>
      <c r="AU459" s="188" t="s">
        <v>85</v>
      </c>
      <c r="AV459" s="13" t="s">
        <v>85</v>
      </c>
      <c r="AW459" s="13" t="s">
        <v>33</v>
      </c>
      <c r="AX459" s="13" t="s">
        <v>77</v>
      </c>
      <c r="AY459" s="188" t="s">
        <v>276</v>
      </c>
    </row>
    <row r="460" s="13" customFormat="1">
      <c r="A460" s="13"/>
      <c r="B460" s="186"/>
      <c r="C460" s="13"/>
      <c r="D460" s="187" t="s">
        <v>284</v>
      </c>
      <c r="E460" s="188" t="s">
        <v>1</v>
      </c>
      <c r="F460" s="189" t="s">
        <v>671</v>
      </c>
      <c r="G460" s="13"/>
      <c r="H460" s="190">
        <v>5.4000000000000004</v>
      </c>
      <c r="I460" s="191"/>
      <c r="J460" s="13"/>
      <c r="K460" s="13"/>
      <c r="L460" s="186"/>
      <c r="M460" s="192"/>
      <c r="N460" s="193"/>
      <c r="O460" s="193"/>
      <c r="P460" s="193"/>
      <c r="Q460" s="193"/>
      <c r="R460" s="193"/>
      <c r="S460" s="193"/>
      <c r="T460" s="19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188" t="s">
        <v>284</v>
      </c>
      <c r="AU460" s="188" t="s">
        <v>85</v>
      </c>
      <c r="AV460" s="13" t="s">
        <v>85</v>
      </c>
      <c r="AW460" s="13" t="s">
        <v>33</v>
      </c>
      <c r="AX460" s="13" t="s">
        <v>77</v>
      </c>
      <c r="AY460" s="188" t="s">
        <v>276</v>
      </c>
    </row>
    <row r="461" s="14" customFormat="1">
      <c r="A461" s="14"/>
      <c r="B461" s="195"/>
      <c r="C461" s="14"/>
      <c r="D461" s="187" t="s">
        <v>284</v>
      </c>
      <c r="E461" s="196" t="s">
        <v>1</v>
      </c>
      <c r="F461" s="197" t="s">
        <v>473</v>
      </c>
      <c r="G461" s="14"/>
      <c r="H461" s="198">
        <v>140.46000000000001</v>
      </c>
      <c r="I461" s="199"/>
      <c r="J461" s="14"/>
      <c r="K461" s="14"/>
      <c r="L461" s="195"/>
      <c r="M461" s="200"/>
      <c r="N461" s="201"/>
      <c r="O461" s="201"/>
      <c r="P461" s="201"/>
      <c r="Q461" s="201"/>
      <c r="R461" s="201"/>
      <c r="S461" s="201"/>
      <c r="T461" s="202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196" t="s">
        <v>284</v>
      </c>
      <c r="AU461" s="196" t="s">
        <v>85</v>
      </c>
      <c r="AV461" s="14" t="s">
        <v>88</v>
      </c>
      <c r="AW461" s="14" t="s">
        <v>33</v>
      </c>
      <c r="AX461" s="14" t="s">
        <v>77</v>
      </c>
      <c r="AY461" s="196" t="s">
        <v>276</v>
      </c>
    </row>
    <row r="462" s="13" customFormat="1">
      <c r="A462" s="13"/>
      <c r="B462" s="186"/>
      <c r="C462" s="13"/>
      <c r="D462" s="187" t="s">
        <v>284</v>
      </c>
      <c r="E462" s="188" t="s">
        <v>1</v>
      </c>
      <c r="F462" s="189" t="s">
        <v>672</v>
      </c>
      <c r="G462" s="13"/>
      <c r="H462" s="190">
        <v>46.960000000000001</v>
      </c>
      <c r="I462" s="191"/>
      <c r="J462" s="13"/>
      <c r="K462" s="13"/>
      <c r="L462" s="186"/>
      <c r="M462" s="192"/>
      <c r="N462" s="193"/>
      <c r="O462" s="193"/>
      <c r="P462" s="193"/>
      <c r="Q462" s="193"/>
      <c r="R462" s="193"/>
      <c r="S462" s="193"/>
      <c r="T462" s="19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88" t="s">
        <v>284</v>
      </c>
      <c r="AU462" s="188" t="s">
        <v>85</v>
      </c>
      <c r="AV462" s="13" t="s">
        <v>85</v>
      </c>
      <c r="AW462" s="13" t="s">
        <v>33</v>
      </c>
      <c r="AX462" s="13" t="s">
        <v>77</v>
      </c>
      <c r="AY462" s="188" t="s">
        <v>276</v>
      </c>
    </row>
    <row r="463" s="13" customFormat="1">
      <c r="A463" s="13"/>
      <c r="B463" s="186"/>
      <c r="C463" s="13"/>
      <c r="D463" s="187" t="s">
        <v>284</v>
      </c>
      <c r="E463" s="188" t="s">
        <v>1</v>
      </c>
      <c r="F463" s="189" t="s">
        <v>673</v>
      </c>
      <c r="G463" s="13"/>
      <c r="H463" s="190">
        <v>12.220000000000001</v>
      </c>
      <c r="I463" s="191"/>
      <c r="J463" s="13"/>
      <c r="K463" s="13"/>
      <c r="L463" s="186"/>
      <c r="M463" s="192"/>
      <c r="N463" s="193"/>
      <c r="O463" s="193"/>
      <c r="P463" s="193"/>
      <c r="Q463" s="193"/>
      <c r="R463" s="193"/>
      <c r="S463" s="193"/>
      <c r="T463" s="19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188" t="s">
        <v>284</v>
      </c>
      <c r="AU463" s="188" t="s">
        <v>85</v>
      </c>
      <c r="AV463" s="13" t="s">
        <v>85</v>
      </c>
      <c r="AW463" s="13" t="s">
        <v>33</v>
      </c>
      <c r="AX463" s="13" t="s">
        <v>77</v>
      </c>
      <c r="AY463" s="188" t="s">
        <v>276</v>
      </c>
    </row>
    <row r="464" s="13" customFormat="1">
      <c r="A464" s="13"/>
      <c r="B464" s="186"/>
      <c r="C464" s="13"/>
      <c r="D464" s="187" t="s">
        <v>284</v>
      </c>
      <c r="E464" s="188" t="s">
        <v>1</v>
      </c>
      <c r="F464" s="189" t="s">
        <v>674</v>
      </c>
      <c r="G464" s="13"/>
      <c r="H464" s="190">
        <v>42</v>
      </c>
      <c r="I464" s="191"/>
      <c r="J464" s="13"/>
      <c r="K464" s="13"/>
      <c r="L464" s="186"/>
      <c r="M464" s="192"/>
      <c r="N464" s="193"/>
      <c r="O464" s="193"/>
      <c r="P464" s="193"/>
      <c r="Q464" s="193"/>
      <c r="R464" s="193"/>
      <c r="S464" s="193"/>
      <c r="T464" s="19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88" t="s">
        <v>284</v>
      </c>
      <c r="AU464" s="188" t="s">
        <v>85</v>
      </c>
      <c r="AV464" s="13" t="s">
        <v>85</v>
      </c>
      <c r="AW464" s="13" t="s">
        <v>33</v>
      </c>
      <c r="AX464" s="13" t="s">
        <v>77</v>
      </c>
      <c r="AY464" s="188" t="s">
        <v>276</v>
      </c>
    </row>
    <row r="465" s="13" customFormat="1">
      <c r="A465" s="13"/>
      <c r="B465" s="186"/>
      <c r="C465" s="13"/>
      <c r="D465" s="187" t="s">
        <v>284</v>
      </c>
      <c r="E465" s="188" t="s">
        <v>1</v>
      </c>
      <c r="F465" s="189" t="s">
        <v>675</v>
      </c>
      <c r="G465" s="13"/>
      <c r="H465" s="190">
        <v>10.98</v>
      </c>
      <c r="I465" s="191"/>
      <c r="J465" s="13"/>
      <c r="K465" s="13"/>
      <c r="L465" s="186"/>
      <c r="M465" s="192"/>
      <c r="N465" s="193"/>
      <c r="O465" s="193"/>
      <c r="P465" s="193"/>
      <c r="Q465" s="193"/>
      <c r="R465" s="193"/>
      <c r="S465" s="193"/>
      <c r="T465" s="19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88" t="s">
        <v>284</v>
      </c>
      <c r="AU465" s="188" t="s">
        <v>85</v>
      </c>
      <c r="AV465" s="13" t="s">
        <v>85</v>
      </c>
      <c r="AW465" s="13" t="s">
        <v>33</v>
      </c>
      <c r="AX465" s="13" t="s">
        <v>77</v>
      </c>
      <c r="AY465" s="188" t="s">
        <v>276</v>
      </c>
    </row>
    <row r="466" s="14" customFormat="1">
      <c r="A466" s="14"/>
      <c r="B466" s="195"/>
      <c r="C466" s="14"/>
      <c r="D466" s="187" t="s">
        <v>284</v>
      </c>
      <c r="E466" s="196" t="s">
        <v>1</v>
      </c>
      <c r="F466" s="197" t="s">
        <v>522</v>
      </c>
      <c r="G466" s="14"/>
      <c r="H466" s="198">
        <v>112.16</v>
      </c>
      <c r="I466" s="199"/>
      <c r="J466" s="14"/>
      <c r="K466" s="14"/>
      <c r="L466" s="195"/>
      <c r="M466" s="200"/>
      <c r="N466" s="201"/>
      <c r="O466" s="201"/>
      <c r="P466" s="201"/>
      <c r="Q466" s="201"/>
      <c r="R466" s="201"/>
      <c r="S466" s="201"/>
      <c r="T466" s="20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196" t="s">
        <v>284</v>
      </c>
      <c r="AU466" s="196" t="s">
        <v>85</v>
      </c>
      <c r="AV466" s="14" t="s">
        <v>88</v>
      </c>
      <c r="AW466" s="14" t="s">
        <v>33</v>
      </c>
      <c r="AX466" s="14" t="s">
        <v>77</v>
      </c>
      <c r="AY466" s="196" t="s">
        <v>276</v>
      </c>
    </row>
    <row r="467" s="15" customFormat="1">
      <c r="A467" s="15"/>
      <c r="B467" s="203"/>
      <c r="C467" s="15"/>
      <c r="D467" s="187" t="s">
        <v>284</v>
      </c>
      <c r="E467" s="204" t="s">
        <v>145</v>
      </c>
      <c r="F467" s="205" t="s">
        <v>676</v>
      </c>
      <c r="G467" s="15"/>
      <c r="H467" s="206">
        <v>380.94</v>
      </c>
      <c r="I467" s="207"/>
      <c r="J467" s="15"/>
      <c r="K467" s="15"/>
      <c r="L467" s="203"/>
      <c r="M467" s="208"/>
      <c r="N467" s="209"/>
      <c r="O467" s="209"/>
      <c r="P467" s="209"/>
      <c r="Q467" s="209"/>
      <c r="R467" s="209"/>
      <c r="S467" s="209"/>
      <c r="T467" s="210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04" t="s">
        <v>284</v>
      </c>
      <c r="AU467" s="204" t="s">
        <v>85</v>
      </c>
      <c r="AV467" s="15" t="s">
        <v>91</v>
      </c>
      <c r="AW467" s="15" t="s">
        <v>33</v>
      </c>
      <c r="AX467" s="15" t="s">
        <v>77</v>
      </c>
      <c r="AY467" s="204" t="s">
        <v>276</v>
      </c>
    </row>
    <row r="468" s="13" customFormat="1">
      <c r="A468" s="13"/>
      <c r="B468" s="186"/>
      <c r="C468" s="13"/>
      <c r="D468" s="187" t="s">
        <v>284</v>
      </c>
      <c r="E468" s="188" t="s">
        <v>1</v>
      </c>
      <c r="F468" s="189" t="s">
        <v>677</v>
      </c>
      <c r="G468" s="13"/>
      <c r="H468" s="190">
        <v>4.6799999999999997</v>
      </c>
      <c r="I468" s="191"/>
      <c r="J468" s="13"/>
      <c r="K468" s="13"/>
      <c r="L468" s="186"/>
      <c r="M468" s="192"/>
      <c r="N468" s="193"/>
      <c r="O468" s="193"/>
      <c r="P468" s="193"/>
      <c r="Q468" s="193"/>
      <c r="R468" s="193"/>
      <c r="S468" s="193"/>
      <c r="T468" s="19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88" t="s">
        <v>284</v>
      </c>
      <c r="AU468" s="188" t="s">
        <v>85</v>
      </c>
      <c r="AV468" s="13" t="s">
        <v>85</v>
      </c>
      <c r="AW468" s="13" t="s">
        <v>33</v>
      </c>
      <c r="AX468" s="13" t="s">
        <v>77</v>
      </c>
      <c r="AY468" s="188" t="s">
        <v>276</v>
      </c>
    </row>
    <row r="469" s="13" customFormat="1">
      <c r="A469" s="13"/>
      <c r="B469" s="186"/>
      <c r="C469" s="13"/>
      <c r="D469" s="187" t="s">
        <v>284</v>
      </c>
      <c r="E469" s="188" t="s">
        <v>1</v>
      </c>
      <c r="F469" s="189" t="s">
        <v>678</v>
      </c>
      <c r="G469" s="13"/>
      <c r="H469" s="190">
        <v>1.47</v>
      </c>
      <c r="I469" s="191"/>
      <c r="J469" s="13"/>
      <c r="K469" s="13"/>
      <c r="L469" s="186"/>
      <c r="M469" s="192"/>
      <c r="N469" s="193"/>
      <c r="O469" s="193"/>
      <c r="P469" s="193"/>
      <c r="Q469" s="193"/>
      <c r="R469" s="193"/>
      <c r="S469" s="193"/>
      <c r="T469" s="19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88" t="s">
        <v>284</v>
      </c>
      <c r="AU469" s="188" t="s">
        <v>85</v>
      </c>
      <c r="AV469" s="13" t="s">
        <v>85</v>
      </c>
      <c r="AW469" s="13" t="s">
        <v>33</v>
      </c>
      <c r="AX469" s="13" t="s">
        <v>77</v>
      </c>
      <c r="AY469" s="188" t="s">
        <v>276</v>
      </c>
    </row>
    <row r="470" s="13" customFormat="1">
      <c r="A470" s="13"/>
      <c r="B470" s="186"/>
      <c r="C470" s="13"/>
      <c r="D470" s="187" t="s">
        <v>284</v>
      </c>
      <c r="E470" s="188" t="s">
        <v>1</v>
      </c>
      <c r="F470" s="189" t="s">
        <v>677</v>
      </c>
      <c r="G470" s="13"/>
      <c r="H470" s="190">
        <v>4.6799999999999997</v>
      </c>
      <c r="I470" s="191"/>
      <c r="J470" s="13"/>
      <c r="K470" s="13"/>
      <c r="L470" s="186"/>
      <c r="M470" s="192"/>
      <c r="N470" s="193"/>
      <c r="O470" s="193"/>
      <c r="P470" s="193"/>
      <c r="Q470" s="193"/>
      <c r="R470" s="193"/>
      <c r="S470" s="193"/>
      <c r="T470" s="19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188" t="s">
        <v>284</v>
      </c>
      <c r="AU470" s="188" t="s">
        <v>85</v>
      </c>
      <c r="AV470" s="13" t="s">
        <v>85</v>
      </c>
      <c r="AW470" s="13" t="s">
        <v>33</v>
      </c>
      <c r="AX470" s="13" t="s">
        <v>77</v>
      </c>
      <c r="AY470" s="188" t="s">
        <v>276</v>
      </c>
    </row>
    <row r="471" s="13" customFormat="1">
      <c r="A471" s="13"/>
      <c r="B471" s="186"/>
      <c r="C471" s="13"/>
      <c r="D471" s="187" t="s">
        <v>284</v>
      </c>
      <c r="E471" s="188" t="s">
        <v>1</v>
      </c>
      <c r="F471" s="189" t="s">
        <v>678</v>
      </c>
      <c r="G471" s="13"/>
      <c r="H471" s="190">
        <v>1.47</v>
      </c>
      <c r="I471" s="191"/>
      <c r="J471" s="13"/>
      <c r="K471" s="13"/>
      <c r="L471" s="186"/>
      <c r="M471" s="192"/>
      <c r="N471" s="193"/>
      <c r="O471" s="193"/>
      <c r="P471" s="193"/>
      <c r="Q471" s="193"/>
      <c r="R471" s="193"/>
      <c r="S471" s="193"/>
      <c r="T471" s="19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88" t="s">
        <v>284</v>
      </c>
      <c r="AU471" s="188" t="s">
        <v>85</v>
      </c>
      <c r="AV471" s="13" t="s">
        <v>85</v>
      </c>
      <c r="AW471" s="13" t="s">
        <v>33</v>
      </c>
      <c r="AX471" s="13" t="s">
        <v>77</v>
      </c>
      <c r="AY471" s="188" t="s">
        <v>276</v>
      </c>
    </row>
    <row r="472" s="13" customFormat="1">
      <c r="A472" s="13"/>
      <c r="B472" s="186"/>
      <c r="C472" s="13"/>
      <c r="D472" s="187" t="s">
        <v>284</v>
      </c>
      <c r="E472" s="188" t="s">
        <v>1</v>
      </c>
      <c r="F472" s="189" t="s">
        <v>679</v>
      </c>
      <c r="G472" s="13"/>
      <c r="H472" s="190">
        <v>2.4199999999999999</v>
      </c>
      <c r="I472" s="191"/>
      <c r="J472" s="13"/>
      <c r="K472" s="13"/>
      <c r="L472" s="186"/>
      <c r="M472" s="192"/>
      <c r="N472" s="193"/>
      <c r="O472" s="193"/>
      <c r="P472" s="193"/>
      <c r="Q472" s="193"/>
      <c r="R472" s="193"/>
      <c r="S472" s="193"/>
      <c r="T472" s="19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188" t="s">
        <v>284</v>
      </c>
      <c r="AU472" s="188" t="s">
        <v>85</v>
      </c>
      <c r="AV472" s="13" t="s">
        <v>85</v>
      </c>
      <c r="AW472" s="13" t="s">
        <v>33</v>
      </c>
      <c r="AX472" s="13" t="s">
        <v>77</v>
      </c>
      <c r="AY472" s="188" t="s">
        <v>276</v>
      </c>
    </row>
    <row r="473" s="14" customFormat="1">
      <c r="A473" s="14"/>
      <c r="B473" s="195"/>
      <c r="C473" s="14"/>
      <c r="D473" s="187" t="s">
        <v>284</v>
      </c>
      <c r="E473" s="196" t="s">
        <v>1</v>
      </c>
      <c r="F473" s="197" t="s">
        <v>469</v>
      </c>
      <c r="G473" s="14"/>
      <c r="H473" s="198">
        <v>14.720000000000001</v>
      </c>
      <c r="I473" s="199"/>
      <c r="J473" s="14"/>
      <c r="K473" s="14"/>
      <c r="L473" s="195"/>
      <c r="M473" s="200"/>
      <c r="N473" s="201"/>
      <c r="O473" s="201"/>
      <c r="P473" s="201"/>
      <c r="Q473" s="201"/>
      <c r="R473" s="201"/>
      <c r="S473" s="201"/>
      <c r="T473" s="202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196" t="s">
        <v>284</v>
      </c>
      <c r="AU473" s="196" t="s">
        <v>85</v>
      </c>
      <c r="AV473" s="14" t="s">
        <v>88</v>
      </c>
      <c r="AW473" s="14" t="s">
        <v>33</v>
      </c>
      <c r="AX473" s="14" t="s">
        <v>77</v>
      </c>
      <c r="AY473" s="196" t="s">
        <v>276</v>
      </c>
    </row>
    <row r="474" s="13" customFormat="1">
      <c r="A474" s="13"/>
      <c r="B474" s="186"/>
      <c r="C474" s="13"/>
      <c r="D474" s="187" t="s">
        <v>284</v>
      </c>
      <c r="E474" s="188" t="s">
        <v>1</v>
      </c>
      <c r="F474" s="189" t="s">
        <v>680</v>
      </c>
      <c r="G474" s="13"/>
      <c r="H474" s="190">
        <v>5.1900000000000004</v>
      </c>
      <c r="I474" s="191"/>
      <c r="J474" s="13"/>
      <c r="K474" s="13"/>
      <c r="L474" s="186"/>
      <c r="M474" s="192"/>
      <c r="N474" s="193"/>
      <c r="O474" s="193"/>
      <c r="P474" s="193"/>
      <c r="Q474" s="193"/>
      <c r="R474" s="193"/>
      <c r="S474" s="193"/>
      <c r="T474" s="194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88" t="s">
        <v>284</v>
      </c>
      <c r="AU474" s="188" t="s">
        <v>85</v>
      </c>
      <c r="AV474" s="13" t="s">
        <v>85</v>
      </c>
      <c r="AW474" s="13" t="s">
        <v>33</v>
      </c>
      <c r="AX474" s="13" t="s">
        <v>77</v>
      </c>
      <c r="AY474" s="188" t="s">
        <v>276</v>
      </c>
    </row>
    <row r="475" s="13" customFormat="1">
      <c r="A475" s="13"/>
      <c r="B475" s="186"/>
      <c r="C475" s="13"/>
      <c r="D475" s="187" t="s">
        <v>284</v>
      </c>
      <c r="E475" s="188" t="s">
        <v>1</v>
      </c>
      <c r="F475" s="189" t="s">
        <v>678</v>
      </c>
      <c r="G475" s="13"/>
      <c r="H475" s="190">
        <v>1.47</v>
      </c>
      <c r="I475" s="191"/>
      <c r="J475" s="13"/>
      <c r="K475" s="13"/>
      <c r="L475" s="186"/>
      <c r="M475" s="192"/>
      <c r="N475" s="193"/>
      <c r="O475" s="193"/>
      <c r="P475" s="193"/>
      <c r="Q475" s="193"/>
      <c r="R475" s="193"/>
      <c r="S475" s="193"/>
      <c r="T475" s="19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88" t="s">
        <v>284</v>
      </c>
      <c r="AU475" s="188" t="s">
        <v>85</v>
      </c>
      <c r="AV475" s="13" t="s">
        <v>85</v>
      </c>
      <c r="AW475" s="13" t="s">
        <v>33</v>
      </c>
      <c r="AX475" s="13" t="s">
        <v>77</v>
      </c>
      <c r="AY475" s="188" t="s">
        <v>276</v>
      </c>
    </row>
    <row r="476" s="13" customFormat="1">
      <c r="A476" s="13"/>
      <c r="B476" s="186"/>
      <c r="C476" s="13"/>
      <c r="D476" s="187" t="s">
        <v>284</v>
      </c>
      <c r="E476" s="188" t="s">
        <v>1</v>
      </c>
      <c r="F476" s="189" t="s">
        <v>680</v>
      </c>
      <c r="G476" s="13"/>
      <c r="H476" s="190">
        <v>5.1900000000000004</v>
      </c>
      <c r="I476" s="191"/>
      <c r="J476" s="13"/>
      <c r="K476" s="13"/>
      <c r="L476" s="186"/>
      <c r="M476" s="192"/>
      <c r="N476" s="193"/>
      <c r="O476" s="193"/>
      <c r="P476" s="193"/>
      <c r="Q476" s="193"/>
      <c r="R476" s="193"/>
      <c r="S476" s="193"/>
      <c r="T476" s="19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188" t="s">
        <v>284</v>
      </c>
      <c r="AU476" s="188" t="s">
        <v>85</v>
      </c>
      <c r="AV476" s="13" t="s">
        <v>85</v>
      </c>
      <c r="AW476" s="13" t="s">
        <v>33</v>
      </c>
      <c r="AX476" s="13" t="s">
        <v>77</v>
      </c>
      <c r="AY476" s="188" t="s">
        <v>276</v>
      </c>
    </row>
    <row r="477" s="13" customFormat="1">
      <c r="A477" s="13"/>
      <c r="B477" s="186"/>
      <c r="C477" s="13"/>
      <c r="D477" s="187" t="s">
        <v>284</v>
      </c>
      <c r="E477" s="188" t="s">
        <v>1</v>
      </c>
      <c r="F477" s="189" t="s">
        <v>678</v>
      </c>
      <c r="G477" s="13"/>
      <c r="H477" s="190">
        <v>1.47</v>
      </c>
      <c r="I477" s="191"/>
      <c r="J477" s="13"/>
      <c r="K477" s="13"/>
      <c r="L477" s="186"/>
      <c r="M477" s="192"/>
      <c r="N477" s="193"/>
      <c r="O477" s="193"/>
      <c r="P477" s="193"/>
      <c r="Q477" s="193"/>
      <c r="R477" s="193"/>
      <c r="S477" s="193"/>
      <c r="T477" s="19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88" t="s">
        <v>284</v>
      </c>
      <c r="AU477" s="188" t="s">
        <v>85</v>
      </c>
      <c r="AV477" s="13" t="s">
        <v>85</v>
      </c>
      <c r="AW477" s="13" t="s">
        <v>33</v>
      </c>
      <c r="AX477" s="13" t="s">
        <v>77</v>
      </c>
      <c r="AY477" s="188" t="s">
        <v>276</v>
      </c>
    </row>
    <row r="478" s="13" customFormat="1">
      <c r="A478" s="13"/>
      <c r="B478" s="186"/>
      <c r="C478" s="13"/>
      <c r="D478" s="187" t="s">
        <v>284</v>
      </c>
      <c r="E478" s="188" t="s">
        <v>1</v>
      </c>
      <c r="F478" s="189" t="s">
        <v>681</v>
      </c>
      <c r="G478" s="13"/>
      <c r="H478" s="190">
        <v>1.8</v>
      </c>
      <c r="I478" s="191"/>
      <c r="J478" s="13"/>
      <c r="K478" s="13"/>
      <c r="L478" s="186"/>
      <c r="M478" s="192"/>
      <c r="N478" s="193"/>
      <c r="O478" s="193"/>
      <c r="P478" s="193"/>
      <c r="Q478" s="193"/>
      <c r="R478" s="193"/>
      <c r="S478" s="193"/>
      <c r="T478" s="19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88" t="s">
        <v>284</v>
      </c>
      <c r="AU478" s="188" t="s">
        <v>85</v>
      </c>
      <c r="AV478" s="13" t="s">
        <v>85</v>
      </c>
      <c r="AW478" s="13" t="s">
        <v>33</v>
      </c>
      <c r="AX478" s="13" t="s">
        <v>77</v>
      </c>
      <c r="AY478" s="188" t="s">
        <v>276</v>
      </c>
    </row>
    <row r="479" s="14" customFormat="1">
      <c r="A479" s="14"/>
      <c r="B479" s="195"/>
      <c r="C479" s="14"/>
      <c r="D479" s="187" t="s">
        <v>284</v>
      </c>
      <c r="E479" s="196" t="s">
        <v>1</v>
      </c>
      <c r="F479" s="197" t="s">
        <v>471</v>
      </c>
      <c r="G479" s="14"/>
      <c r="H479" s="198">
        <v>15.119999999999999</v>
      </c>
      <c r="I479" s="199"/>
      <c r="J479" s="14"/>
      <c r="K479" s="14"/>
      <c r="L479" s="195"/>
      <c r="M479" s="200"/>
      <c r="N479" s="201"/>
      <c r="O479" s="201"/>
      <c r="P479" s="201"/>
      <c r="Q479" s="201"/>
      <c r="R479" s="201"/>
      <c r="S479" s="201"/>
      <c r="T479" s="202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196" t="s">
        <v>284</v>
      </c>
      <c r="AU479" s="196" t="s">
        <v>85</v>
      </c>
      <c r="AV479" s="14" t="s">
        <v>88</v>
      </c>
      <c r="AW479" s="14" t="s">
        <v>33</v>
      </c>
      <c r="AX479" s="14" t="s">
        <v>77</v>
      </c>
      <c r="AY479" s="196" t="s">
        <v>276</v>
      </c>
    </row>
    <row r="480" s="13" customFormat="1">
      <c r="A480" s="13"/>
      <c r="B480" s="186"/>
      <c r="C480" s="13"/>
      <c r="D480" s="187" t="s">
        <v>284</v>
      </c>
      <c r="E480" s="188" t="s">
        <v>1</v>
      </c>
      <c r="F480" s="189" t="s">
        <v>682</v>
      </c>
      <c r="G480" s="13"/>
      <c r="H480" s="190">
        <v>1.1599999999999999</v>
      </c>
      <c r="I480" s="191"/>
      <c r="J480" s="13"/>
      <c r="K480" s="13"/>
      <c r="L480" s="186"/>
      <c r="M480" s="192"/>
      <c r="N480" s="193"/>
      <c r="O480" s="193"/>
      <c r="P480" s="193"/>
      <c r="Q480" s="193"/>
      <c r="R480" s="193"/>
      <c r="S480" s="193"/>
      <c r="T480" s="19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88" t="s">
        <v>284</v>
      </c>
      <c r="AU480" s="188" t="s">
        <v>85</v>
      </c>
      <c r="AV480" s="13" t="s">
        <v>85</v>
      </c>
      <c r="AW480" s="13" t="s">
        <v>33</v>
      </c>
      <c r="AX480" s="13" t="s">
        <v>77</v>
      </c>
      <c r="AY480" s="188" t="s">
        <v>276</v>
      </c>
    </row>
    <row r="481" s="13" customFormat="1">
      <c r="A481" s="13"/>
      <c r="B481" s="186"/>
      <c r="C481" s="13"/>
      <c r="D481" s="187" t="s">
        <v>284</v>
      </c>
      <c r="E481" s="188" t="s">
        <v>1</v>
      </c>
      <c r="F481" s="189" t="s">
        <v>683</v>
      </c>
      <c r="G481" s="13"/>
      <c r="H481" s="190">
        <v>9.1799999999999997</v>
      </c>
      <c r="I481" s="191"/>
      <c r="J481" s="13"/>
      <c r="K481" s="13"/>
      <c r="L481" s="186"/>
      <c r="M481" s="192"/>
      <c r="N481" s="193"/>
      <c r="O481" s="193"/>
      <c r="P481" s="193"/>
      <c r="Q481" s="193"/>
      <c r="R481" s="193"/>
      <c r="S481" s="193"/>
      <c r="T481" s="19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88" t="s">
        <v>284</v>
      </c>
      <c r="AU481" s="188" t="s">
        <v>85</v>
      </c>
      <c r="AV481" s="13" t="s">
        <v>85</v>
      </c>
      <c r="AW481" s="13" t="s">
        <v>33</v>
      </c>
      <c r="AX481" s="13" t="s">
        <v>77</v>
      </c>
      <c r="AY481" s="188" t="s">
        <v>276</v>
      </c>
    </row>
    <row r="482" s="13" customFormat="1">
      <c r="A482" s="13"/>
      <c r="B482" s="186"/>
      <c r="C482" s="13"/>
      <c r="D482" s="187" t="s">
        <v>284</v>
      </c>
      <c r="E482" s="188" t="s">
        <v>1</v>
      </c>
      <c r="F482" s="189" t="s">
        <v>684</v>
      </c>
      <c r="G482" s="13"/>
      <c r="H482" s="190">
        <v>1.3500000000000001</v>
      </c>
      <c r="I482" s="191"/>
      <c r="J482" s="13"/>
      <c r="K482" s="13"/>
      <c r="L482" s="186"/>
      <c r="M482" s="192"/>
      <c r="N482" s="193"/>
      <c r="O482" s="193"/>
      <c r="P482" s="193"/>
      <c r="Q482" s="193"/>
      <c r="R482" s="193"/>
      <c r="S482" s="193"/>
      <c r="T482" s="19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188" t="s">
        <v>284</v>
      </c>
      <c r="AU482" s="188" t="s">
        <v>85</v>
      </c>
      <c r="AV482" s="13" t="s">
        <v>85</v>
      </c>
      <c r="AW482" s="13" t="s">
        <v>33</v>
      </c>
      <c r="AX482" s="13" t="s">
        <v>77</v>
      </c>
      <c r="AY482" s="188" t="s">
        <v>276</v>
      </c>
    </row>
    <row r="483" s="13" customFormat="1">
      <c r="A483" s="13"/>
      <c r="B483" s="186"/>
      <c r="C483" s="13"/>
      <c r="D483" s="187" t="s">
        <v>284</v>
      </c>
      <c r="E483" s="188" t="s">
        <v>1</v>
      </c>
      <c r="F483" s="189" t="s">
        <v>682</v>
      </c>
      <c r="G483" s="13"/>
      <c r="H483" s="190">
        <v>1.1599999999999999</v>
      </c>
      <c r="I483" s="191"/>
      <c r="J483" s="13"/>
      <c r="K483" s="13"/>
      <c r="L483" s="186"/>
      <c r="M483" s="192"/>
      <c r="N483" s="193"/>
      <c r="O483" s="193"/>
      <c r="P483" s="193"/>
      <c r="Q483" s="193"/>
      <c r="R483" s="193"/>
      <c r="S483" s="193"/>
      <c r="T483" s="19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88" t="s">
        <v>284</v>
      </c>
      <c r="AU483" s="188" t="s">
        <v>85</v>
      </c>
      <c r="AV483" s="13" t="s">
        <v>85</v>
      </c>
      <c r="AW483" s="13" t="s">
        <v>33</v>
      </c>
      <c r="AX483" s="13" t="s">
        <v>77</v>
      </c>
      <c r="AY483" s="188" t="s">
        <v>276</v>
      </c>
    </row>
    <row r="484" s="13" customFormat="1">
      <c r="A484" s="13"/>
      <c r="B484" s="186"/>
      <c r="C484" s="13"/>
      <c r="D484" s="187" t="s">
        <v>284</v>
      </c>
      <c r="E484" s="188" t="s">
        <v>1</v>
      </c>
      <c r="F484" s="189" t="s">
        <v>683</v>
      </c>
      <c r="G484" s="13"/>
      <c r="H484" s="190">
        <v>9.1799999999999997</v>
      </c>
      <c r="I484" s="191"/>
      <c r="J484" s="13"/>
      <c r="K484" s="13"/>
      <c r="L484" s="186"/>
      <c r="M484" s="192"/>
      <c r="N484" s="193"/>
      <c r="O484" s="193"/>
      <c r="P484" s="193"/>
      <c r="Q484" s="193"/>
      <c r="R484" s="193"/>
      <c r="S484" s="193"/>
      <c r="T484" s="19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88" t="s">
        <v>284</v>
      </c>
      <c r="AU484" s="188" t="s">
        <v>85</v>
      </c>
      <c r="AV484" s="13" t="s">
        <v>85</v>
      </c>
      <c r="AW484" s="13" t="s">
        <v>33</v>
      </c>
      <c r="AX484" s="13" t="s">
        <v>77</v>
      </c>
      <c r="AY484" s="188" t="s">
        <v>276</v>
      </c>
    </row>
    <row r="485" s="13" customFormat="1">
      <c r="A485" s="13"/>
      <c r="B485" s="186"/>
      <c r="C485" s="13"/>
      <c r="D485" s="187" t="s">
        <v>284</v>
      </c>
      <c r="E485" s="188" t="s">
        <v>1</v>
      </c>
      <c r="F485" s="189" t="s">
        <v>685</v>
      </c>
      <c r="G485" s="13"/>
      <c r="H485" s="190">
        <v>1.5</v>
      </c>
      <c r="I485" s="191"/>
      <c r="J485" s="13"/>
      <c r="K485" s="13"/>
      <c r="L485" s="186"/>
      <c r="M485" s="192"/>
      <c r="N485" s="193"/>
      <c r="O485" s="193"/>
      <c r="P485" s="193"/>
      <c r="Q485" s="193"/>
      <c r="R485" s="193"/>
      <c r="S485" s="193"/>
      <c r="T485" s="19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188" t="s">
        <v>284</v>
      </c>
      <c r="AU485" s="188" t="s">
        <v>85</v>
      </c>
      <c r="AV485" s="13" t="s">
        <v>85</v>
      </c>
      <c r="AW485" s="13" t="s">
        <v>33</v>
      </c>
      <c r="AX485" s="13" t="s">
        <v>77</v>
      </c>
      <c r="AY485" s="188" t="s">
        <v>276</v>
      </c>
    </row>
    <row r="486" s="13" customFormat="1">
      <c r="A486" s="13"/>
      <c r="B486" s="186"/>
      <c r="C486" s="13"/>
      <c r="D486" s="187" t="s">
        <v>284</v>
      </c>
      <c r="E486" s="188" t="s">
        <v>1</v>
      </c>
      <c r="F486" s="189" t="s">
        <v>686</v>
      </c>
      <c r="G486" s="13"/>
      <c r="H486" s="190">
        <v>1.8</v>
      </c>
      <c r="I486" s="191"/>
      <c r="J486" s="13"/>
      <c r="K486" s="13"/>
      <c r="L486" s="186"/>
      <c r="M486" s="192"/>
      <c r="N486" s="193"/>
      <c r="O486" s="193"/>
      <c r="P486" s="193"/>
      <c r="Q486" s="193"/>
      <c r="R486" s="193"/>
      <c r="S486" s="193"/>
      <c r="T486" s="19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88" t="s">
        <v>284</v>
      </c>
      <c r="AU486" s="188" t="s">
        <v>85</v>
      </c>
      <c r="AV486" s="13" t="s">
        <v>85</v>
      </c>
      <c r="AW486" s="13" t="s">
        <v>33</v>
      </c>
      <c r="AX486" s="13" t="s">
        <v>77</v>
      </c>
      <c r="AY486" s="188" t="s">
        <v>276</v>
      </c>
    </row>
    <row r="487" s="14" customFormat="1">
      <c r="A487" s="14"/>
      <c r="B487" s="195"/>
      <c r="C487" s="14"/>
      <c r="D487" s="187" t="s">
        <v>284</v>
      </c>
      <c r="E487" s="196" t="s">
        <v>1</v>
      </c>
      <c r="F487" s="197" t="s">
        <v>473</v>
      </c>
      <c r="G487" s="14"/>
      <c r="H487" s="198">
        <v>25.329999999999998</v>
      </c>
      <c r="I487" s="199"/>
      <c r="J487" s="14"/>
      <c r="K487" s="14"/>
      <c r="L487" s="195"/>
      <c r="M487" s="200"/>
      <c r="N487" s="201"/>
      <c r="O487" s="201"/>
      <c r="P487" s="201"/>
      <c r="Q487" s="201"/>
      <c r="R487" s="201"/>
      <c r="S487" s="201"/>
      <c r="T487" s="202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196" t="s">
        <v>284</v>
      </c>
      <c r="AU487" s="196" t="s">
        <v>85</v>
      </c>
      <c r="AV487" s="14" t="s">
        <v>88</v>
      </c>
      <c r="AW487" s="14" t="s">
        <v>33</v>
      </c>
      <c r="AX487" s="14" t="s">
        <v>77</v>
      </c>
      <c r="AY487" s="196" t="s">
        <v>276</v>
      </c>
    </row>
    <row r="488" s="13" customFormat="1">
      <c r="A488" s="13"/>
      <c r="B488" s="186"/>
      <c r="C488" s="13"/>
      <c r="D488" s="187" t="s">
        <v>284</v>
      </c>
      <c r="E488" s="188" t="s">
        <v>1</v>
      </c>
      <c r="F488" s="189" t="s">
        <v>687</v>
      </c>
      <c r="G488" s="13"/>
      <c r="H488" s="190">
        <v>9.6799999999999997</v>
      </c>
      <c r="I488" s="191"/>
      <c r="J488" s="13"/>
      <c r="K488" s="13"/>
      <c r="L488" s="186"/>
      <c r="M488" s="192"/>
      <c r="N488" s="193"/>
      <c r="O488" s="193"/>
      <c r="P488" s="193"/>
      <c r="Q488" s="193"/>
      <c r="R488" s="193"/>
      <c r="S488" s="193"/>
      <c r="T488" s="19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188" t="s">
        <v>284</v>
      </c>
      <c r="AU488" s="188" t="s">
        <v>85</v>
      </c>
      <c r="AV488" s="13" t="s">
        <v>85</v>
      </c>
      <c r="AW488" s="13" t="s">
        <v>33</v>
      </c>
      <c r="AX488" s="13" t="s">
        <v>77</v>
      </c>
      <c r="AY488" s="188" t="s">
        <v>276</v>
      </c>
    </row>
    <row r="489" s="13" customFormat="1">
      <c r="A489" s="13"/>
      <c r="B489" s="186"/>
      <c r="C489" s="13"/>
      <c r="D489" s="187" t="s">
        <v>284</v>
      </c>
      <c r="E489" s="188" t="s">
        <v>1</v>
      </c>
      <c r="F489" s="189" t="s">
        <v>688</v>
      </c>
      <c r="G489" s="13"/>
      <c r="H489" s="190">
        <v>2.8999999999999999</v>
      </c>
      <c r="I489" s="191"/>
      <c r="J489" s="13"/>
      <c r="K489" s="13"/>
      <c r="L489" s="186"/>
      <c r="M489" s="192"/>
      <c r="N489" s="193"/>
      <c r="O489" s="193"/>
      <c r="P489" s="193"/>
      <c r="Q489" s="193"/>
      <c r="R489" s="193"/>
      <c r="S489" s="193"/>
      <c r="T489" s="19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88" t="s">
        <v>284</v>
      </c>
      <c r="AU489" s="188" t="s">
        <v>85</v>
      </c>
      <c r="AV489" s="13" t="s">
        <v>85</v>
      </c>
      <c r="AW489" s="13" t="s">
        <v>33</v>
      </c>
      <c r="AX489" s="13" t="s">
        <v>77</v>
      </c>
      <c r="AY489" s="188" t="s">
        <v>276</v>
      </c>
    </row>
    <row r="490" s="13" customFormat="1">
      <c r="A490" s="13"/>
      <c r="B490" s="186"/>
      <c r="C490" s="13"/>
      <c r="D490" s="187" t="s">
        <v>284</v>
      </c>
      <c r="E490" s="188" t="s">
        <v>1</v>
      </c>
      <c r="F490" s="189" t="s">
        <v>687</v>
      </c>
      <c r="G490" s="13"/>
      <c r="H490" s="190">
        <v>9.6799999999999997</v>
      </c>
      <c r="I490" s="191"/>
      <c r="J490" s="13"/>
      <c r="K490" s="13"/>
      <c r="L490" s="186"/>
      <c r="M490" s="192"/>
      <c r="N490" s="193"/>
      <c r="O490" s="193"/>
      <c r="P490" s="193"/>
      <c r="Q490" s="193"/>
      <c r="R490" s="193"/>
      <c r="S490" s="193"/>
      <c r="T490" s="19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188" t="s">
        <v>284</v>
      </c>
      <c r="AU490" s="188" t="s">
        <v>85</v>
      </c>
      <c r="AV490" s="13" t="s">
        <v>85</v>
      </c>
      <c r="AW490" s="13" t="s">
        <v>33</v>
      </c>
      <c r="AX490" s="13" t="s">
        <v>77</v>
      </c>
      <c r="AY490" s="188" t="s">
        <v>276</v>
      </c>
    </row>
    <row r="491" s="13" customFormat="1">
      <c r="A491" s="13"/>
      <c r="B491" s="186"/>
      <c r="C491" s="13"/>
      <c r="D491" s="187" t="s">
        <v>284</v>
      </c>
      <c r="E491" s="188" t="s">
        <v>1</v>
      </c>
      <c r="F491" s="189" t="s">
        <v>688</v>
      </c>
      <c r="G491" s="13"/>
      <c r="H491" s="190">
        <v>2.8999999999999999</v>
      </c>
      <c r="I491" s="191"/>
      <c r="J491" s="13"/>
      <c r="K491" s="13"/>
      <c r="L491" s="186"/>
      <c r="M491" s="192"/>
      <c r="N491" s="193"/>
      <c r="O491" s="193"/>
      <c r="P491" s="193"/>
      <c r="Q491" s="193"/>
      <c r="R491" s="193"/>
      <c r="S491" s="193"/>
      <c r="T491" s="19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88" t="s">
        <v>284</v>
      </c>
      <c r="AU491" s="188" t="s">
        <v>85</v>
      </c>
      <c r="AV491" s="13" t="s">
        <v>85</v>
      </c>
      <c r="AW491" s="13" t="s">
        <v>33</v>
      </c>
      <c r="AX491" s="13" t="s">
        <v>77</v>
      </c>
      <c r="AY491" s="188" t="s">
        <v>276</v>
      </c>
    </row>
    <row r="492" s="14" customFormat="1">
      <c r="A492" s="14"/>
      <c r="B492" s="195"/>
      <c r="C492" s="14"/>
      <c r="D492" s="187" t="s">
        <v>284</v>
      </c>
      <c r="E492" s="196" t="s">
        <v>1</v>
      </c>
      <c r="F492" s="197" t="s">
        <v>522</v>
      </c>
      <c r="G492" s="14"/>
      <c r="H492" s="198">
        <v>25.16</v>
      </c>
      <c r="I492" s="199"/>
      <c r="J492" s="14"/>
      <c r="K492" s="14"/>
      <c r="L492" s="195"/>
      <c r="M492" s="200"/>
      <c r="N492" s="201"/>
      <c r="O492" s="201"/>
      <c r="P492" s="201"/>
      <c r="Q492" s="201"/>
      <c r="R492" s="201"/>
      <c r="S492" s="201"/>
      <c r="T492" s="202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196" t="s">
        <v>284</v>
      </c>
      <c r="AU492" s="196" t="s">
        <v>85</v>
      </c>
      <c r="AV492" s="14" t="s">
        <v>88</v>
      </c>
      <c r="AW492" s="14" t="s">
        <v>33</v>
      </c>
      <c r="AX492" s="14" t="s">
        <v>77</v>
      </c>
      <c r="AY492" s="196" t="s">
        <v>276</v>
      </c>
    </row>
    <row r="493" s="15" customFormat="1">
      <c r="A493" s="15"/>
      <c r="B493" s="203"/>
      <c r="C493" s="15"/>
      <c r="D493" s="187" t="s">
        <v>284</v>
      </c>
      <c r="E493" s="204" t="s">
        <v>148</v>
      </c>
      <c r="F493" s="205" t="s">
        <v>689</v>
      </c>
      <c r="G493" s="15"/>
      <c r="H493" s="206">
        <v>80.329999999999998</v>
      </c>
      <c r="I493" s="207"/>
      <c r="J493" s="15"/>
      <c r="K493" s="15"/>
      <c r="L493" s="203"/>
      <c r="M493" s="208"/>
      <c r="N493" s="209"/>
      <c r="O493" s="209"/>
      <c r="P493" s="209"/>
      <c r="Q493" s="209"/>
      <c r="R493" s="209"/>
      <c r="S493" s="209"/>
      <c r="T493" s="210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04" t="s">
        <v>284</v>
      </c>
      <c r="AU493" s="204" t="s">
        <v>85</v>
      </c>
      <c r="AV493" s="15" t="s">
        <v>91</v>
      </c>
      <c r="AW493" s="15" t="s">
        <v>33</v>
      </c>
      <c r="AX493" s="15" t="s">
        <v>77</v>
      </c>
      <c r="AY493" s="204" t="s">
        <v>276</v>
      </c>
    </row>
    <row r="494" s="13" customFormat="1">
      <c r="A494" s="13"/>
      <c r="B494" s="186"/>
      <c r="C494" s="13"/>
      <c r="D494" s="187" t="s">
        <v>284</v>
      </c>
      <c r="E494" s="188" t="s">
        <v>1</v>
      </c>
      <c r="F494" s="189" t="s">
        <v>142</v>
      </c>
      <c r="G494" s="13"/>
      <c r="H494" s="190">
        <v>961.53999999999996</v>
      </c>
      <c r="I494" s="191"/>
      <c r="J494" s="13"/>
      <c r="K494" s="13"/>
      <c r="L494" s="186"/>
      <c r="M494" s="192"/>
      <c r="N494" s="193"/>
      <c r="O494" s="193"/>
      <c r="P494" s="193"/>
      <c r="Q494" s="193"/>
      <c r="R494" s="193"/>
      <c r="S494" s="193"/>
      <c r="T494" s="194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188" t="s">
        <v>284</v>
      </c>
      <c r="AU494" s="188" t="s">
        <v>85</v>
      </c>
      <c r="AV494" s="13" t="s">
        <v>85</v>
      </c>
      <c r="AW494" s="13" t="s">
        <v>33</v>
      </c>
      <c r="AX494" s="13" t="s">
        <v>77</v>
      </c>
      <c r="AY494" s="188" t="s">
        <v>276</v>
      </c>
    </row>
    <row r="495" s="13" customFormat="1">
      <c r="A495" s="13"/>
      <c r="B495" s="186"/>
      <c r="C495" s="13"/>
      <c r="D495" s="187" t="s">
        <v>284</v>
      </c>
      <c r="E495" s="188" t="s">
        <v>1</v>
      </c>
      <c r="F495" s="189" t="s">
        <v>145</v>
      </c>
      <c r="G495" s="13"/>
      <c r="H495" s="190">
        <v>380.94</v>
      </c>
      <c r="I495" s="191"/>
      <c r="J495" s="13"/>
      <c r="K495" s="13"/>
      <c r="L495" s="186"/>
      <c r="M495" s="192"/>
      <c r="N495" s="193"/>
      <c r="O495" s="193"/>
      <c r="P495" s="193"/>
      <c r="Q495" s="193"/>
      <c r="R495" s="193"/>
      <c r="S495" s="193"/>
      <c r="T495" s="19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88" t="s">
        <v>284</v>
      </c>
      <c r="AU495" s="188" t="s">
        <v>85</v>
      </c>
      <c r="AV495" s="13" t="s">
        <v>85</v>
      </c>
      <c r="AW495" s="13" t="s">
        <v>33</v>
      </c>
      <c r="AX495" s="13" t="s">
        <v>77</v>
      </c>
      <c r="AY495" s="188" t="s">
        <v>276</v>
      </c>
    </row>
    <row r="496" s="13" customFormat="1">
      <c r="A496" s="13"/>
      <c r="B496" s="186"/>
      <c r="C496" s="13"/>
      <c r="D496" s="187" t="s">
        <v>284</v>
      </c>
      <c r="E496" s="188" t="s">
        <v>1</v>
      </c>
      <c r="F496" s="189" t="s">
        <v>148</v>
      </c>
      <c r="G496" s="13"/>
      <c r="H496" s="190">
        <v>80.329999999999998</v>
      </c>
      <c r="I496" s="191"/>
      <c r="J496" s="13"/>
      <c r="K496" s="13"/>
      <c r="L496" s="186"/>
      <c r="M496" s="192"/>
      <c r="N496" s="193"/>
      <c r="O496" s="193"/>
      <c r="P496" s="193"/>
      <c r="Q496" s="193"/>
      <c r="R496" s="193"/>
      <c r="S496" s="193"/>
      <c r="T496" s="19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88" t="s">
        <v>284</v>
      </c>
      <c r="AU496" s="188" t="s">
        <v>85</v>
      </c>
      <c r="AV496" s="13" t="s">
        <v>85</v>
      </c>
      <c r="AW496" s="13" t="s">
        <v>33</v>
      </c>
      <c r="AX496" s="13" t="s">
        <v>77</v>
      </c>
      <c r="AY496" s="188" t="s">
        <v>276</v>
      </c>
    </row>
    <row r="497" s="15" customFormat="1">
      <c r="A497" s="15"/>
      <c r="B497" s="203"/>
      <c r="C497" s="15"/>
      <c r="D497" s="187" t="s">
        <v>284</v>
      </c>
      <c r="E497" s="204" t="s">
        <v>1</v>
      </c>
      <c r="F497" s="205" t="s">
        <v>303</v>
      </c>
      <c r="G497" s="15"/>
      <c r="H497" s="206">
        <v>1422.81</v>
      </c>
      <c r="I497" s="207"/>
      <c r="J497" s="15"/>
      <c r="K497" s="15"/>
      <c r="L497" s="203"/>
      <c r="M497" s="208"/>
      <c r="N497" s="209"/>
      <c r="O497" s="209"/>
      <c r="P497" s="209"/>
      <c r="Q497" s="209"/>
      <c r="R497" s="209"/>
      <c r="S497" s="209"/>
      <c r="T497" s="210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04" t="s">
        <v>284</v>
      </c>
      <c r="AU497" s="204" t="s">
        <v>85</v>
      </c>
      <c r="AV497" s="15" t="s">
        <v>91</v>
      </c>
      <c r="AW497" s="15" t="s">
        <v>33</v>
      </c>
      <c r="AX497" s="15" t="s">
        <v>8</v>
      </c>
      <c r="AY497" s="204" t="s">
        <v>276</v>
      </c>
    </row>
    <row r="498" s="2" customFormat="1" ht="21.75" customHeight="1">
      <c r="A498" s="37"/>
      <c r="B498" s="172"/>
      <c r="C498" s="211" t="s">
        <v>690</v>
      </c>
      <c r="D498" s="211" t="s">
        <v>311</v>
      </c>
      <c r="E498" s="212" t="s">
        <v>691</v>
      </c>
      <c r="F498" s="213" t="s">
        <v>692</v>
      </c>
      <c r="G498" s="214" t="s">
        <v>291</v>
      </c>
      <c r="H498" s="215">
        <v>1009.617</v>
      </c>
      <c r="I498" s="216"/>
      <c r="J498" s="217">
        <f>ROUND(I498*H498,0)</f>
        <v>0</v>
      </c>
      <c r="K498" s="213" t="s">
        <v>693</v>
      </c>
      <c r="L498" s="218"/>
      <c r="M498" s="219" t="s">
        <v>1</v>
      </c>
      <c r="N498" s="220" t="s">
        <v>42</v>
      </c>
      <c r="O498" s="76"/>
      <c r="P498" s="182">
        <f>O498*H498</f>
        <v>0</v>
      </c>
      <c r="Q498" s="182">
        <v>0.00010000000000000001</v>
      </c>
      <c r="R498" s="182">
        <f>Q498*H498</f>
        <v>0.1009617</v>
      </c>
      <c r="S498" s="182">
        <v>0</v>
      </c>
      <c r="T498" s="183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184" t="s">
        <v>315</v>
      </c>
      <c r="AT498" s="184" t="s">
        <v>311</v>
      </c>
      <c r="AU498" s="184" t="s">
        <v>85</v>
      </c>
      <c r="AY498" s="18" t="s">
        <v>276</v>
      </c>
      <c r="BE498" s="185">
        <f>IF(N498="základní",J498,0)</f>
        <v>0</v>
      </c>
      <c r="BF498" s="185">
        <f>IF(N498="snížená",J498,0)</f>
        <v>0</v>
      </c>
      <c r="BG498" s="185">
        <f>IF(N498="zákl. přenesená",J498,0)</f>
        <v>0</v>
      </c>
      <c r="BH498" s="185">
        <f>IF(N498="sníž. přenesená",J498,0)</f>
        <v>0</v>
      </c>
      <c r="BI498" s="185">
        <f>IF(N498="nulová",J498,0)</f>
        <v>0</v>
      </c>
      <c r="BJ498" s="18" t="s">
        <v>8</v>
      </c>
      <c r="BK498" s="185">
        <f>ROUND(I498*H498,0)</f>
        <v>0</v>
      </c>
      <c r="BL498" s="18" t="s">
        <v>91</v>
      </c>
      <c r="BM498" s="184" t="s">
        <v>694</v>
      </c>
    </row>
    <row r="499" s="13" customFormat="1">
      <c r="A499" s="13"/>
      <c r="B499" s="186"/>
      <c r="C499" s="13"/>
      <c r="D499" s="187" t="s">
        <v>284</v>
      </c>
      <c r="E499" s="188" t="s">
        <v>1</v>
      </c>
      <c r="F499" s="189" t="s">
        <v>695</v>
      </c>
      <c r="G499" s="13"/>
      <c r="H499" s="190">
        <v>1009.617</v>
      </c>
      <c r="I499" s="191"/>
      <c r="J499" s="13"/>
      <c r="K499" s="13"/>
      <c r="L499" s="186"/>
      <c r="M499" s="192"/>
      <c r="N499" s="193"/>
      <c r="O499" s="193"/>
      <c r="P499" s="193"/>
      <c r="Q499" s="193"/>
      <c r="R499" s="193"/>
      <c r="S499" s="193"/>
      <c r="T499" s="19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88" t="s">
        <v>284</v>
      </c>
      <c r="AU499" s="188" t="s">
        <v>85</v>
      </c>
      <c r="AV499" s="13" t="s">
        <v>85</v>
      </c>
      <c r="AW499" s="13" t="s">
        <v>33</v>
      </c>
      <c r="AX499" s="13" t="s">
        <v>8</v>
      </c>
      <c r="AY499" s="188" t="s">
        <v>276</v>
      </c>
    </row>
    <row r="500" s="2" customFormat="1" ht="24.15" customHeight="1">
      <c r="A500" s="37"/>
      <c r="B500" s="172"/>
      <c r="C500" s="211" t="s">
        <v>696</v>
      </c>
      <c r="D500" s="211" t="s">
        <v>311</v>
      </c>
      <c r="E500" s="212" t="s">
        <v>697</v>
      </c>
      <c r="F500" s="213" t="s">
        <v>698</v>
      </c>
      <c r="G500" s="214" t="s">
        <v>291</v>
      </c>
      <c r="H500" s="215">
        <v>399.98700000000002</v>
      </c>
      <c r="I500" s="216"/>
      <c r="J500" s="217">
        <f>ROUND(I500*H500,0)</f>
        <v>0</v>
      </c>
      <c r="K500" s="213" t="s">
        <v>282</v>
      </c>
      <c r="L500" s="218"/>
      <c r="M500" s="219" t="s">
        <v>1</v>
      </c>
      <c r="N500" s="220" t="s">
        <v>42</v>
      </c>
      <c r="O500" s="76"/>
      <c r="P500" s="182">
        <f>O500*H500</f>
        <v>0</v>
      </c>
      <c r="Q500" s="182">
        <v>0.00029999999999999997</v>
      </c>
      <c r="R500" s="182">
        <f>Q500*H500</f>
        <v>0.11999609999999999</v>
      </c>
      <c r="S500" s="182">
        <v>0</v>
      </c>
      <c r="T500" s="183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184" t="s">
        <v>315</v>
      </c>
      <c r="AT500" s="184" t="s">
        <v>311</v>
      </c>
      <c r="AU500" s="184" t="s">
        <v>85</v>
      </c>
      <c r="AY500" s="18" t="s">
        <v>276</v>
      </c>
      <c r="BE500" s="185">
        <f>IF(N500="základní",J500,0)</f>
        <v>0</v>
      </c>
      <c r="BF500" s="185">
        <f>IF(N500="snížená",J500,0)</f>
        <v>0</v>
      </c>
      <c r="BG500" s="185">
        <f>IF(N500="zákl. přenesená",J500,0)</f>
        <v>0</v>
      </c>
      <c r="BH500" s="185">
        <f>IF(N500="sníž. přenesená",J500,0)</f>
        <v>0</v>
      </c>
      <c r="BI500" s="185">
        <f>IF(N500="nulová",J500,0)</f>
        <v>0</v>
      </c>
      <c r="BJ500" s="18" t="s">
        <v>8</v>
      </c>
      <c r="BK500" s="185">
        <f>ROUND(I500*H500,0)</f>
        <v>0</v>
      </c>
      <c r="BL500" s="18" t="s">
        <v>91</v>
      </c>
      <c r="BM500" s="184" t="s">
        <v>699</v>
      </c>
    </row>
    <row r="501" s="13" customFormat="1">
      <c r="A501" s="13"/>
      <c r="B501" s="186"/>
      <c r="C501" s="13"/>
      <c r="D501" s="187" t="s">
        <v>284</v>
      </c>
      <c r="E501" s="188" t="s">
        <v>1</v>
      </c>
      <c r="F501" s="189" t="s">
        <v>700</v>
      </c>
      <c r="G501" s="13"/>
      <c r="H501" s="190">
        <v>399.98700000000002</v>
      </c>
      <c r="I501" s="191"/>
      <c r="J501" s="13"/>
      <c r="K501" s="13"/>
      <c r="L501" s="186"/>
      <c r="M501" s="192"/>
      <c r="N501" s="193"/>
      <c r="O501" s="193"/>
      <c r="P501" s="193"/>
      <c r="Q501" s="193"/>
      <c r="R501" s="193"/>
      <c r="S501" s="193"/>
      <c r="T501" s="19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88" t="s">
        <v>284</v>
      </c>
      <c r="AU501" s="188" t="s">
        <v>85</v>
      </c>
      <c r="AV501" s="13" t="s">
        <v>85</v>
      </c>
      <c r="AW501" s="13" t="s">
        <v>33</v>
      </c>
      <c r="AX501" s="13" t="s">
        <v>8</v>
      </c>
      <c r="AY501" s="188" t="s">
        <v>276</v>
      </c>
    </row>
    <row r="502" s="2" customFormat="1" ht="24.15" customHeight="1">
      <c r="A502" s="37"/>
      <c r="B502" s="172"/>
      <c r="C502" s="211" t="s">
        <v>701</v>
      </c>
      <c r="D502" s="211" t="s">
        <v>311</v>
      </c>
      <c r="E502" s="212" t="s">
        <v>702</v>
      </c>
      <c r="F502" s="213" t="s">
        <v>703</v>
      </c>
      <c r="G502" s="214" t="s">
        <v>291</v>
      </c>
      <c r="H502" s="215">
        <v>84.346999999999994</v>
      </c>
      <c r="I502" s="216"/>
      <c r="J502" s="217">
        <f>ROUND(I502*H502,0)</f>
        <v>0</v>
      </c>
      <c r="K502" s="213" t="s">
        <v>282</v>
      </c>
      <c r="L502" s="218"/>
      <c r="M502" s="219" t="s">
        <v>1</v>
      </c>
      <c r="N502" s="220" t="s">
        <v>42</v>
      </c>
      <c r="O502" s="76"/>
      <c r="P502" s="182">
        <f>O502*H502</f>
        <v>0</v>
      </c>
      <c r="Q502" s="182">
        <v>0.00020000000000000001</v>
      </c>
      <c r="R502" s="182">
        <f>Q502*H502</f>
        <v>0.0168694</v>
      </c>
      <c r="S502" s="182">
        <v>0</v>
      </c>
      <c r="T502" s="183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184" t="s">
        <v>315</v>
      </c>
      <c r="AT502" s="184" t="s">
        <v>311</v>
      </c>
      <c r="AU502" s="184" t="s">
        <v>85</v>
      </c>
      <c r="AY502" s="18" t="s">
        <v>276</v>
      </c>
      <c r="BE502" s="185">
        <f>IF(N502="základní",J502,0)</f>
        <v>0</v>
      </c>
      <c r="BF502" s="185">
        <f>IF(N502="snížená",J502,0)</f>
        <v>0</v>
      </c>
      <c r="BG502" s="185">
        <f>IF(N502="zákl. přenesená",J502,0)</f>
        <v>0</v>
      </c>
      <c r="BH502" s="185">
        <f>IF(N502="sníž. přenesená",J502,0)</f>
        <v>0</v>
      </c>
      <c r="BI502" s="185">
        <f>IF(N502="nulová",J502,0)</f>
        <v>0</v>
      </c>
      <c r="BJ502" s="18" t="s">
        <v>8</v>
      </c>
      <c r="BK502" s="185">
        <f>ROUND(I502*H502,0)</f>
        <v>0</v>
      </c>
      <c r="BL502" s="18" t="s">
        <v>91</v>
      </c>
      <c r="BM502" s="184" t="s">
        <v>704</v>
      </c>
    </row>
    <row r="503" s="13" customFormat="1">
      <c r="A503" s="13"/>
      <c r="B503" s="186"/>
      <c r="C503" s="13"/>
      <c r="D503" s="187" t="s">
        <v>284</v>
      </c>
      <c r="E503" s="188" t="s">
        <v>1</v>
      </c>
      <c r="F503" s="189" t="s">
        <v>705</v>
      </c>
      <c r="G503" s="13"/>
      <c r="H503" s="190">
        <v>84.346999999999994</v>
      </c>
      <c r="I503" s="191"/>
      <c r="J503" s="13"/>
      <c r="K503" s="13"/>
      <c r="L503" s="186"/>
      <c r="M503" s="192"/>
      <c r="N503" s="193"/>
      <c r="O503" s="193"/>
      <c r="P503" s="193"/>
      <c r="Q503" s="193"/>
      <c r="R503" s="193"/>
      <c r="S503" s="193"/>
      <c r="T503" s="19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188" t="s">
        <v>284</v>
      </c>
      <c r="AU503" s="188" t="s">
        <v>85</v>
      </c>
      <c r="AV503" s="13" t="s">
        <v>85</v>
      </c>
      <c r="AW503" s="13" t="s">
        <v>33</v>
      </c>
      <c r="AX503" s="13" t="s">
        <v>8</v>
      </c>
      <c r="AY503" s="188" t="s">
        <v>276</v>
      </c>
    </row>
    <row r="504" s="2" customFormat="1" ht="24.15" customHeight="1">
      <c r="A504" s="37"/>
      <c r="B504" s="172"/>
      <c r="C504" s="173" t="s">
        <v>706</v>
      </c>
      <c r="D504" s="173" t="s">
        <v>278</v>
      </c>
      <c r="E504" s="174" t="s">
        <v>707</v>
      </c>
      <c r="F504" s="175" t="s">
        <v>708</v>
      </c>
      <c r="G504" s="176" t="s">
        <v>281</v>
      </c>
      <c r="H504" s="177">
        <v>745.81700000000001</v>
      </c>
      <c r="I504" s="178"/>
      <c r="J504" s="179">
        <f>ROUND(I504*H504,0)</f>
        <v>0</v>
      </c>
      <c r="K504" s="175" t="s">
        <v>282</v>
      </c>
      <c r="L504" s="38"/>
      <c r="M504" s="180" t="s">
        <v>1</v>
      </c>
      <c r="N504" s="181" t="s">
        <v>42</v>
      </c>
      <c r="O504" s="76"/>
      <c r="P504" s="182">
        <f>O504*H504</f>
        <v>0</v>
      </c>
      <c r="Q504" s="182">
        <v>0.0028500000000000001</v>
      </c>
      <c r="R504" s="182">
        <f>Q504*H504</f>
        <v>2.1255784499999999</v>
      </c>
      <c r="S504" s="182">
        <v>0</v>
      </c>
      <c r="T504" s="183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184" t="s">
        <v>91</v>
      </c>
      <c r="AT504" s="184" t="s">
        <v>278</v>
      </c>
      <c r="AU504" s="184" t="s">
        <v>85</v>
      </c>
      <c r="AY504" s="18" t="s">
        <v>276</v>
      </c>
      <c r="BE504" s="185">
        <f>IF(N504="základní",J504,0)</f>
        <v>0</v>
      </c>
      <c r="BF504" s="185">
        <f>IF(N504="snížená",J504,0)</f>
        <v>0</v>
      </c>
      <c r="BG504" s="185">
        <f>IF(N504="zákl. přenesená",J504,0)</f>
        <v>0</v>
      </c>
      <c r="BH504" s="185">
        <f>IF(N504="sníž. přenesená",J504,0)</f>
        <v>0</v>
      </c>
      <c r="BI504" s="185">
        <f>IF(N504="nulová",J504,0)</f>
        <v>0</v>
      </c>
      <c r="BJ504" s="18" t="s">
        <v>8</v>
      </c>
      <c r="BK504" s="185">
        <f>ROUND(I504*H504,0)</f>
        <v>0</v>
      </c>
      <c r="BL504" s="18" t="s">
        <v>91</v>
      </c>
      <c r="BM504" s="184" t="s">
        <v>709</v>
      </c>
    </row>
    <row r="505" s="13" customFormat="1">
      <c r="A505" s="13"/>
      <c r="B505" s="186"/>
      <c r="C505" s="13"/>
      <c r="D505" s="187" t="s">
        <v>284</v>
      </c>
      <c r="E505" s="188" t="s">
        <v>1</v>
      </c>
      <c r="F505" s="189" t="s">
        <v>104</v>
      </c>
      <c r="G505" s="13"/>
      <c r="H505" s="190">
        <v>9.5329999999999995</v>
      </c>
      <c r="I505" s="191"/>
      <c r="J505" s="13"/>
      <c r="K505" s="13"/>
      <c r="L505" s="186"/>
      <c r="M505" s="192"/>
      <c r="N505" s="193"/>
      <c r="O505" s="193"/>
      <c r="P505" s="193"/>
      <c r="Q505" s="193"/>
      <c r="R505" s="193"/>
      <c r="S505" s="193"/>
      <c r="T505" s="194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188" t="s">
        <v>284</v>
      </c>
      <c r="AU505" s="188" t="s">
        <v>85</v>
      </c>
      <c r="AV505" s="13" t="s">
        <v>85</v>
      </c>
      <c r="AW505" s="13" t="s">
        <v>33</v>
      </c>
      <c r="AX505" s="13" t="s">
        <v>77</v>
      </c>
      <c r="AY505" s="188" t="s">
        <v>276</v>
      </c>
    </row>
    <row r="506" s="13" customFormat="1">
      <c r="A506" s="13"/>
      <c r="B506" s="186"/>
      <c r="C506" s="13"/>
      <c r="D506" s="187" t="s">
        <v>284</v>
      </c>
      <c r="E506" s="188" t="s">
        <v>1</v>
      </c>
      <c r="F506" s="189" t="s">
        <v>113</v>
      </c>
      <c r="G506" s="13"/>
      <c r="H506" s="190">
        <v>694.29700000000003</v>
      </c>
      <c r="I506" s="191"/>
      <c r="J506" s="13"/>
      <c r="K506" s="13"/>
      <c r="L506" s="186"/>
      <c r="M506" s="192"/>
      <c r="N506" s="193"/>
      <c r="O506" s="193"/>
      <c r="P506" s="193"/>
      <c r="Q506" s="193"/>
      <c r="R506" s="193"/>
      <c r="S506" s="193"/>
      <c r="T506" s="19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88" t="s">
        <v>284</v>
      </c>
      <c r="AU506" s="188" t="s">
        <v>85</v>
      </c>
      <c r="AV506" s="13" t="s">
        <v>85</v>
      </c>
      <c r="AW506" s="13" t="s">
        <v>33</v>
      </c>
      <c r="AX506" s="13" t="s">
        <v>77</v>
      </c>
      <c r="AY506" s="188" t="s">
        <v>276</v>
      </c>
    </row>
    <row r="507" s="13" customFormat="1">
      <c r="A507" s="13"/>
      <c r="B507" s="186"/>
      <c r="C507" s="13"/>
      <c r="D507" s="187" t="s">
        <v>284</v>
      </c>
      <c r="E507" s="188" t="s">
        <v>1</v>
      </c>
      <c r="F507" s="189" t="s">
        <v>117</v>
      </c>
      <c r="G507" s="13"/>
      <c r="H507" s="190">
        <v>63.975999999999999</v>
      </c>
      <c r="I507" s="191"/>
      <c r="J507" s="13"/>
      <c r="K507" s="13"/>
      <c r="L507" s="186"/>
      <c r="M507" s="192"/>
      <c r="N507" s="193"/>
      <c r="O507" s="193"/>
      <c r="P507" s="193"/>
      <c r="Q507" s="193"/>
      <c r="R507" s="193"/>
      <c r="S507" s="193"/>
      <c r="T507" s="19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188" t="s">
        <v>284</v>
      </c>
      <c r="AU507" s="188" t="s">
        <v>85</v>
      </c>
      <c r="AV507" s="13" t="s">
        <v>85</v>
      </c>
      <c r="AW507" s="13" t="s">
        <v>33</v>
      </c>
      <c r="AX507" s="13" t="s">
        <v>77</v>
      </c>
      <c r="AY507" s="188" t="s">
        <v>276</v>
      </c>
    </row>
    <row r="508" s="13" customFormat="1">
      <c r="A508" s="13"/>
      <c r="B508" s="186"/>
      <c r="C508" s="13"/>
      <c r="D508" s="187" t="s">
        <v>284</v>
      </c>
      <c r="E508" s="188" t="s">
        <v>1</v>
      </c>
      <c r="F508" s="189" t="s">
        <v>463</v>
      </c>
      <c r="G508" s="13"/>
      <c r="H508" s="190">
        <v>184.50800000000001</v>
      </c>
      <c r="I508" s="191"/>
      <c r="J508" s="13"/>
      <c r="K508" s="13"/>
      <c r="L508" s="186"/>
      <c r="M508" s="192"/>
      <c r="N508" s="193"/>
      <c r="O508" s="193"/>
      <c r="P508" s="193"/>
      <c r="Q508" s="193"/>
      <c r="R508" s="193"/>
      <c r="S508" s="193"/>
      <c r="T508" s="194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188" t="s">
        <v>284</v>
      </c>
      <c r="AU508" s="188" t="s">
        <v>85</v>
      </c>
      <c r="AV508" s="13" t="s">
        <v>85</v>
      </c>
      <c r="AW508" s="13" t="s">
        <v>33</v>
      </c>
      <c r="AX508" s="13" t="s">
        <v>77</v>
      </c>
      <c r="AY508" s="188" t="s">
        <v>276</v>
      </c>
    </row>
    <row r="509" s="14" customFormat="1">
      <c r="A509" s="14"/>
      <c r="B509" s="195"/>
      <c r="C509" s="14"/>
      <c r="D509" s="187" t="s">
        <v>284</v>
      </c>
      <c r="E509" s="196" t="s">
        <v>1</v>
      </c>
      <c r="F509" s="197" t="s">
        <v>288</v>
      </c>
      <c r="G509" s="14"/>
      <c r="H509" s="198">
        <v>952.31399999999996</v>
      </c>
      <c r="I509" s="199"/>
      <c r="J509" s="14"/>
      <c r="K509" s="14"/>
      <c r="L509" s="195"/>
      <c r="M509" s="200"/>
      <c r="N509" s="201"/>
      <c r="O509" s="201"/>
      <c r="P509" s="201"/>
      <c r="Q509" s="201"/>
      <c r="R509" s="201"/>
      <c r="S509" s="201"/>
      <c r="T509" s="202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196" t="s">
        <v>284</v>
      </c>
      <c r="AU509" s="196" t="s">
        <v>85</v>
      </c>
      <c r="AV509" s="14" t="s">
        <v>88</v>
      </c>
      <c r="AW509" s="14" t="s">
        <v>33</v>
      </c>
      <c r="AX509" s="14" t="s">
        <v>77</v>
      </c>
      <c r="AY509" s="196" t="s">
        <v>276</v>
      </c>
    </row>
    <row r="510" s="13" customFormat="1">
      <c r="A510" s="13"/>
      <c r="B510" s="186"/>
      <c r="C510" s="13"/>
      <c r="D510" s="187" t="s">
        <v>284</v>
      </c>
      <c r="E510" s="188" t="s">
        <v>1</v>
      </c>
      <c r="F510" s="189" t="s">
        <v>710</v>
      </c>
      <c r="G510" s="13"/>
      <c r="H510" s="190">
        <v>-196.53700000000001</v>
      </c>
      <c r="I510" s="191"/>
      <c r="J510" s="13"/>
      <c r="K510" s="13"/>
      <c r="L510" s="186"/>
      <c r="M510" s="192"/>
      <c r="N510" s="193"/>
      <c r="O510" s="193"/>
      <c r="P510" s="193"/>
      <c r="Q510" s="193"/>
      <c r="R510" s="193"/>
      <c r="S510" s="193"/>
      <c r="T510" s="194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88" t="s">
        <v>284</v>
      </c>
      <c r="AU510" s="188" t="s">
        <v>85</v>
      </c>
      <c r="AV510" s="13" t="s">
        <v>85</v>
      </c>
      <c r="AW510" s="13" t="s">
        <v>33</v>
      </c>
      <c r="AX510" s="13" t="s">
        <v>77</v>
      </c>
      <c r="AY510" s="188" t="s">
        <v>276</v>
      </c>
    </row>
    <row r="511" s="13" customFormat="1">
      <c r="A511" s="13"/>
      <c r="B511" s="186"/>
      <c r="C511" s="13"/>
      <c r="D511" s="187" t="s">
        <v>284</v>
      </c>
      <c r="E511" s="188" t="s">
        <v>1</v>
      </c>
      <c r="F511" s="189" t="s">
        <v>711</v>
      </c>
      <c r="G511" s="13"/>
      <c r="H511" s="190">
        <v>-9.9600000000000009</v>
      </c>
      <c r="I511" s="191"/>
      <c r="J511" s="13"/>
      <c r="K511" s="13"/>
      <c r="L511" s="186"/>
      <c r="M511" s="192"/>
      <c r="N511" s="193"/>
      <c r="O511" s="193"/>
      <c r="P511" s="193"/>
      <c r="Q511" s="193"/>
      <c r="R511" s="193"/>
      <c r="S511" s="193"/>
      <c r="T511" s="19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188" t="s">
        <v>284</v>
      </c>
      <c r="AU511" s="188" t="s">
        <v>85</v>
      </c>
      <c r="AV511" s="13" t="s">
        <v>85</v>
      </c>
      <c r="AW511" s="13" t="s">
        <v>33</v>
      </c>
      <c r="AX511" s="13" t="s">
        <v>77</v>
      </c>
      <c r="AY511" s="188" t="s">
        <v>276</v>
      </c>
    </row>
    <row r="512" s="14" customFormat="1">
      <c r="A512" s="14"/>
      <c r="B512" s="195"/>
      <c r="C512" s="14"/>
      <c r="D512" s="187" t="s">
        <v>284</v>
      </c>
      <c r="E512" s="196" t="s">
        <v>1</v>
      </c>
      <c r="F512" s="197" t="s">
        <v>288</v>
      </c>
      <c r="G512" s="14"/>
      <c r="H512" s="198">
        <v>-206.49700000000001</v>
      </c>
      <c r="I512" s="199"/>
      <c r="J512" s="14"/>
      <c r="K512" s="14"/>
      <c r="L512" s="195"/>
      <c r="M512" s="200"/>
      <c r="N512" s="201"/>
      <c r="O512" s="201"/>
      <c r="P512" s="201"/>
      <c r="Q512" s="201"/>
      <c r="R512" s="201"/>
      <c r="S512" s="201"/>
      <c r="T512" s="202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196" t="s">
        <v>284</v>
      </c>
      <c r="AU512" s="196" t="s">
        <v>85</v>
      </c>
      <c r="AV512" s="14" t="s">
        <v>88</v>
      </c>
      <c r="AW512" s="14" t="s">
        <v>33</v>
      </c>
      <c r="AX512" s="14" t="s">
        <v>77</v>
      </c>
      <c r="AY512" s="196" t="s">
        <v>276</v>
      </c>
    </row>
    <row r="513" s="15" customFormat="1">
      <c r="A513" s="15"/>
      <c r="B513" s="203"/>
      <c r="C513" s="15"/>
      <c r="D513" s="187" t="s">
        <v>284</v>
      </c>
      <c r="E513" s="204" t="s">
        <v>1</v>
      </c>
      <c r="F513" s="205" t="s">
        <v>303</v>
      </c>
      <c r="G513" s="15"/>
      <c r="H513" s="206">
        <v>745.81700000000001</v>
      </c>
      <c r="I513" s="207"/>
      <c r="J513" s="15"/>
      <c r="K513" s="15"/>
      <c r="L513" s="203"/>
      <c r="M513" s="208"/>
      <c r="N513" s="209"/>
      <c r="O513" s="209"/>
      <c r="P513" s="209"/>
      <c r="Q513" s="209"/>
      <c r="R513" s="209"/>
      <c r="S513" s="209"/>
      <c r="T513" s="210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04" t="s">
        <v>284</v>
      </c>
      <c r="AU513" s="204" t="s">
        <v>85</v>
      </c>
      <c r="AV513" s="15" t="s">
        <v>91</v>
      </c>
      <c r="AW513" s="15" t="s">
        <v>33</v>
      </c>
      <c r="AX513" s="15" t="s">
        <v>8</v>
      </c>
      <c r="AY513" s="204" t="s">
        <v>276</v>
      </c>
    </row>
    <row r="514" s="2" customFormat="1" ht="24.15" customHeight="1">
      <c r="A514" s="37"/>
      <c r="B514" s="172"/>
      <c r="C514" s="173" t="s">
        <v>712</v>
      </c>
      <c r="D514" s="173" t="s">
        <v>278</v>
      </c>
      <c r="E514" s="174" t="s">
        <v>713</v>
      </c>
      <c r="F514" s="175" t="s">
        <v>714</v>
      </c>
      <c r="G514" s="176" t="s">
        <v>281</v>
      </c>
      <c r="H514" s="177">
        <v>206.49700000000001</v>
      </c>
      <c r="I514" s="178"/>
      <c r="J514" s="179">
        <f>ROUND(I514*H514,0)</f>
        <v>0</v>
      </c>
      <c r="K514" s="175" t="s">
        <v>282</v>
      </c>
      <c r="L514" s="38"/>
      <c r="M514" s="180" t="s">
        <v>1</v>
      </c>
      <c r="N514" s="181" t="s">
        <v>42</v>
      </c>
      <c r="O514" s="76"/>
      <c r="P514" s="182">
        <f>O514*H514</f>
        <v>0</v>
      </c>
      <c r="Q514" s="182">
        <v>0.0033</v>
      </c>
      <c r="R514" s="182">
        <f>Q514*H514</f>
        <v>0.68144009999999999</v>
      </c>
      <c r="S514" s="182">
        <v>0</v>
      </c>
      <c r="T514" s="183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184" t="s">
        <v>91</v>
      </c>
      <c r="AT514" s="184" t="s">
        <v>278</v>
      </c>
      <c r="AU514" s="184" t="s">
        <v>85</v>
      </c>
      <c r="AY514" s="18" t="s">
        <v>276</v>
      </c>
      <c r="BE514" s="185">
        <f>IF(N514="základní",J514,0)</f>
        <v>0</v>
      </c>
      <c r="BF514" s="185">
        <f>IF(N514="snížená",J514,0)</f>
        <v>0</v>
      </c>
      <c r="BG514" s="185">
        <f>IF(N514="zákl. přenesená",J514,0)</f>
        <v>0</v>
      </c>
      <c r="BH514" s="185">
        <f>IF(N514="sníž. přenesená",J514,0)</f>
        <v>0</v>
      </c>
      <c r="BI514" s="185">
        <f>IF(N514="nulová",J514,0)</f>
        <v>0</v>
      </c>
      <c r="BJ514" s="18" t="s">
        <v>8</v>
      </c>
      <c r="BK514" s="185">
        <f>ROUND(I514*H514,0)</f>
        <v>0</v>
      </c>
      <c r="BL514" s="18" t="s">
        <v>91</v>
      </c>
      <c r="BM514" s="184" t="s">
        <v>715</v>
      </c>
    </row>
    <row r="515" s="13" customFormat="1">
      <c r="A515" s="13"/>
      <c r="B515" s="186"/>
      <c r="C515" s="13"/>
      <c r="D515" s="187" t="s">
        <v>284</v>
      </c>
      <c r="E515" s="188" t="s">
        <v>1</v>
      </c>
      <c r="F515" s="189" t="s">
        <v>121</v>
      </c>
      <c r="G515" s="13"/>
      <c r="H515" s="190">
        <v>196.53700000000001</v>
      </c>
      <c r="I515" s="191"/>
      <c r="J515" s="13"/>
      <c r="K515" s="13"/>
      <c r="L515" s="186"/>
      <c r="M515" s="192"/>
      <c r="N515" s="193"/>
      <c r="O515" s="193"/>
      <c r="P515" s="193"/>
      <c r="Q515" s="193"/>
      <c r="R515" s="193"/>
      <c r="S515" s="193"/>
      <c r="T515" s="194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188" t="s">
        <v>284</v>
      </c>
      <c r="AU515" s="188" t="s">
        <v>85</v>
      </c>
      <c r="AV515" s="13" t="s">
        <v>85</v>
      </c>
      <c r="AW515" s="13" t="s">
        <v>33</v>
      </c>
      <c r="AX515" s="13" t="s">
        <v>77</v>
      </c>
      <c r="AY515" s="188" t="s">
        <v>276</v>
      </c>
    </row>
    <row r="516" s="13" customFormat="1">
      <c r="A516" s="13"/>
      <c r="B516" s="186"/>
      <c r="C516" s="13"/>
      <c r="D516" s="187" t="s">
        <v>284</v>
      </c>
      <c r="E516" s="188" t="s">
        <v>1</v>
      </c>
      <c r="F516" s="189" t="s">
        <v>124</v>
      </c>
      <c r="G516" s="13"/>
      <c r="H516" s="190">
        <v>9.9600000000000009</v>
      </c>
      <c r="I516" s="191"/>
      <c r="J516" s="13"/>
      <c r="K516" s="13"/>
      <c r="L516" s="186"/>
      <c r="M516" s="192"/>
      <c r="N516" s="193"/>
      <c r="O516" s="193"/>
      <c r="P516" s="193"/>
      <c r="Q516" s="193"/>
      <c r="R516" s="193"/>
      <c r="S516" s="193"/>
      <c r="T516" s="19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188" t="s">
        <v>284</v>
      </c>
      <c r="AU516" s="188" t="s">
        <v>85</v>
      </c>
      <c r="AV516" s="13" t="s">
        <v>85</v>
      </c>
      <c r="AW516" s="13" t="s">
        <v>33</v>
      </c>
      <c r="AX516" s="13" t="s">
        <v>77</v>
      </c>
      <c r="AY516" s="188" t="s">
        <v>276</v>
      </c>
    </row>
    <row r="517" s="14" customFormat="1">
      <c r="A517" s="14"/>
      <c r="B517" s="195"/>
      <c r="C517" s="14"/>
      <c r="D517" s="187" t="s">
        <v>284</v>
      </c>
      <c r="E517" s="196" t="s">
        <v>1</v>
      </c>
      <c r="F517" s="197" t="s">
        <v>288</v>
      </c>
      <c r="G517" s="14"/>
      <c r="H517" s="198">
        <v>206.49700000000001</v>
      </c>
      <c r="I517" s="199"/>
      <c r="J517" s="14"/>
      <c r="K517" s="14"/>
      <c r="L517" s="195"/>
      <c r="M517" s="200"/>
      <c r="N517" s="201"/>
      <c r="O517" s="201"/>
      <c r="P517" s="201"/>
      <c r="Q517" s="201"/>
      <c r="R517" s="201"/>
      <c r="S517" s="201"/>
      <c r="T517" s="202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196" t="s">
        <v>284</v>
      </c>
      <c r="AU517" s="196" t="s">
        <v>85</v>
      </c>
      <c r="AV517" s="14" t="s">
        <v>88</v>
      </c>
      <c r="AW517" s="14" t="s">
        <v>33</v>
      </c>
      <c r="AX517" s="14" t="s">
        <v>8</v>
      </c>
      <c r="AY517" s="196" t="s">
        <v>276</v>
      </c>
    </row>
    <row r="518" s="2" customFormat="1" ht="33" customHeight="1">
      <c r="A518" s="37"/>
      <c r="B518" s="172"/>
      <c r="C518" s="173" t="s">
        <v>716</v>
      </c>
      <c r="D518" s="173" t="s">
        <v>278</v>
      </c>
      <c r="E518" s="174" t="s">
        <v>717</v>
      </c>
      <c r="F518" s="175" t="s">
        <v>718</v>
      </c>
      <c r="G518" s="176" t="s">
        <v>281</v>
      </c>
      <c r="H518" s="177">
        <v>46.546999999999997</v>
      </c>
      <c r="I518" s="178"/>
      <c r="J518" s="179">
        <f>ROUND(I518*H518,0)</f>
        <v>0</v>
      </c>
      <c r="K518" s="175" t="s">
        <v>1</v>
      </c>
      <c r="L518" s="38"/>
      <c r="M518" s="180" t="s">
        <v>1</v>
      </c>
      <c r="N518" s="181" t="s">
        <v>42</v>
      </c>
      <c r="O518" s="76"/>
      <c r="P518" s="182">
        <f>O518*H518</f>
        <v>0</v>
      </c>
      <c r="Q518" s="182">
        <v>0</v>
      </c>
      <c r="R518" s="182">
        <f>Q518*H518</f>
        <v>0</v>
      </c>
      <c r="S518" s="182">
        <v>0</v>
      </c>
      <c r="T518" s="183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184" t="s">
        <v>91</v>
      </c>
      <c r="AT518" s="184" t="s">
        <v>278</v>
      </c>
      <c r="AU518" s="184" t="s">
        <v>85</v>
      </c>
      <c r="AY518" s="18" t="s">
        <v>276</v>
      </c>
      <c r="BE518" s="185">
        <f>IF(N518="základní",J518,0)</f>
        <v>0</v>
      </c>
      <c r="BF518" s="185">
        <f>IF(N518="snížená",J518,0)</f>
        <v>0</v>
      </c>
      <c r="BG518" s="185">
        <f>IF(N518="zákl. přenesená",J518,0)</f>
        <v>0</v>
      </c>
      <c r="BH518" s="185">
        <f>IF(N518="sníž. přenesená",J518,0)</f>
        <v>0</v>
      </c>
      <c r="BI518" s="185">
        <f>IF(N518="nulová",J518,0)</f>
        <v>0</v>
      </c>
      <c r="BJ518" s="18" t="s">
        <v>8</v>
      </c>
      <c r="BK518" s="185">
        <f>ROUND(I518*H518,0)</f>
        <v>0</v>
      </c>
      <c r="BL518" s="18" t="s">
        <v>91</v>
      </c>
      <c r="BM518" s="184" t="s">
        <v>719</v>
      </c>
    </row>
    <row r="519" s="13" customFormat="1">
      <c r="A519" s="13"/>
      <c r="B519" s="186"/>
      <c r="C519" s="13"/>
      <c r="D519" s="187" t="s">
        <v>284</v>
      </c>
      <c r="E519" s="188" t="s">
        <v>1</v>
      </c>
      <c r="F519" s="189" t="s">
        <v>127</v>
      </c>
      <c r="G519" s="13"/>
      <c r="H519" s="190">
        <v>46.546999999999997</v>
      </c>
      <c r="I519" s="191"/>
      <c r="J519" s="13"/>
      <c r="K519" s="13"/>
      <c r="L519" s="186"/>
      <c r="M519" s="192"/>
      <c r="N519" s="193"/>
      <c r="O519" s="193"/>
      <c r="P519" s="193"/>
      <c r="Q519" s="193"/>
      <c r="R519" s="193"/>
      <c r="S519" s="193"/>
      <c r="T519" s="194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188" t="s">
        <v>284</v>
      </c>
      <c r="AU519" s="188" t="s">
        <v>85</v>
      </c>
      <c r="AV519" s="13" t="s">
        <v>85</v>
      </c>
      <c r="AW519" s="13" t="s">
        <v>33</v>
      </c>
      <c r="AX519" s="13" t="s">
        <v>8</v>
      </c>
      <c r="AY519" s="188" t="s">
        <v>276</v>
      </c>
    </row>
    <row r="520" s="2" customFormat="1" ht="24.15" customHeight="1">
      <c r="A520" s="37"/>
      <c r="B520" s="172"/>
      <c r="C520" s="173" t="s">
        <v>720</v>
      </c>
      <c r="D520" s="173" t="s">
        <v>278</v>
      </c>
      <c r="E520" s="174" t="s">
        <v>721</v>
      </c>
      <c r="F520" s="175" t="s">
        <v>722</v>
      </c>
      <c r="G520" s="176" t="s">
        <v>281</v>
      </c>
      <c r="H520" s="177">
        <v>25.800000000000001</v>
      </c>
      <c r="I520" s="178"/>
      <c r="J520" s="179">
        <f>ROUND(I520*H520,0)</f>
        <v>0</v>
      </c>
      <c r="K520" s="175" t="s">
        <v>282</v>
      </c>
      <c r="L520" s="38"/>
      <c r="M520" s="180" t="s">
        <v>1</v>
      </c>
      <c r="N520" s="181" t="s">
        <v>42</v>
      </c>
      <c r="O520" s="76"/>
      <c r="P520" s="182">
        <f>O520*H520</f>
        <v>0</v>
      </c>
      <c r="Q520" s="182">
        <v>0.0044079999999999996</v>
      </c>
      <c r="R520" s="182">
        <f>Q520*H520</f>
        <v>0.11372639999999999</v>
      </c>
      <c r="S520" s="182">
        <v>0</v>
      </c>
      <c r="T520" s="183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184" t="s">
        <v>91</v>
      </c>
      <c r="AT520" s="184" t="s">
        <v>278</v>
      </c>
      <c r="AU520" s="184" t="s">
        <v>85</v>
      </c>
      <c r="AY520" s="18" t="s">
        <v>276</v>
      </c>
      <c r="BE520" s="185">
        <f>IF(N520="základní",J520,0)</f>
        <v>0</v>
      </c>
      <c r="BF520" s="185">
        <f>IF(N520="snížená",J520,0)</f>
        <v>0</v>
      </c>
      <c r="BG520" s="185">
        <f>IF(N520="zákl. přenesená",J520,0)</f>
        <v>0</v>
      </c>
      <c r="BH520" s="185">
        <f>IF(N520="sníž. přenesená",J520,0)</f>
        <v>0</v>
      </c>
      <c r="BI520" s="185">
        <f>IF(N520="nulová",J520,0)</f>
        <v>0</v>
      </c>
      <c r="BJ520" s="18" t="s">
        <v>8</v>
      </c>
      <c r="BK520" s="185">
        <f>ROUND(I520*H520,0)</f>
        <v>0</v>
      </c>
      <c r="BL520" s="18" t="s">
        <v>91</v>
      </c>
      <c r="BM520" s="184" t="s">
        <v>723</v>
      </c>
    </row>
    <row r="521" s="13" customFormat="1">
      <c r="A521" s="13"/>
      <c r="B521" s="186"/>
      <c r="C521" s="13"/>
      <c r="D521" s="187" t="s">
        <v>284</v>
      </c>
      <c r="E521" s="188" t="s">
        <v>1</v>
      </c>
      <c r="F521" s="189" t="s">
        <v>724</v>
      </c>
      <c r="G521" s="13"/>
      <c r="H521" s="190">
        <v>16.199999999999999</v>
      </c>
      <c r="I521" s="191"/>
      <c r="J521" s="13"/>
      <c r="K521" s="13"/>
      <c r="L521" s="186"/>
      <c r="M521" s="192"/>
      <c r="N521" s="193"/>
      <c r="O521" s="193"/>
      <c r="P521" s="193"/>
      <c r="Q521" s="193"/>
      <c r="R521" s="193"/>
      <c r="S521" s="193"/>
      <c r="T521" s="19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88" t="s">
        <v>284</v>
      </c>
      <c r="AU521" s="188" t="s">
        <v>85</v>
      </c>
      <c r="AV521" s="13" t="s">
        <v>85</v>
      </c>
      <c r="AW521" s="13" t="s">
        <v>33</v>
      </c>
      <c r="AX521" s="13" t="s">
        <v>77</v>
      </c>
      <c r="AY521" s="188" t="s">
        <v>276</v>
      </c>
    </row>
    <row r="522" s="13" customFormat="1">
      <c r="A522" s="13"/>
      <c r="B522" s="186"/>
      <c r="C522" s="13"/>
      <c r="D522" s="187" t="s">
        <v>284</v>
      </c>
      <c r="E522" s="188" t="s">
        <v>1</v>
      </c>
      <c r="F522" s="189" t="s">
        <v>725</v>
      </c>
      <c r="G522" s="13"/>
      <c r="H522" s="190">
        <v>3</v>
      </c>
      <c r="I522" s="191"/>
      <c r="J522" s="13"/>
      <c r="K522" s="13"/>
      <c r="L522" s="186"/>
      <c r="M522" s="192"/>
      <c r="N522" s="193"/>
      <c r="O522" s="193"/>
      <c r="P522" s="193"/>
      <c r="Q522" s="193"/>
      <c r="R522" s="193"/>
      <c r="S522" s="193"/>
      <c r="T522" s="19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188" t="s">
        <v>284</v>
      </c>
      <c r="AU522" s="188" t="s">
        <v>85</v>
      </c>
      <c r="AV522" s="13" t="s">
        <v>85</v>
      </c>
      <c r="AW522" s="13" t="s">
        <v>33</v>
      </c>
      <c r="AX522" s="13" t="s">
        <v>77</v>
      </c>
      <c r="AY522" s="188" t="s">
        <v>276</v>
      </c>
    </row>
    <row r="523" s="13" customFormat="1">
      <c r="A523" s="13"/>
      <c r="B523" s="186"/>
      <c r="C523" s="13"/>
      <c r="D523" s="187" t="s">
        <v>284</v>
      </c>
      <c r="E523" s="188" t="s">
        <v>1</v>
      </c>
      <c r="F523" s="189" t="s">
        <v>726</v>
      </c>
      <c r="G523" s="13"/>
      <c r="H523" s="190">
        <v>4.7999999999999998</v>
      </c>
      <c r="I523" s="191"/>
      <c r="J523" s="13"/>
      <c r="K523" s="13"/>
      <c r="L523" s="186"/>
      <c r="M523" s="192"/>
      <c r="N523" s="193"/>
      <c r="O523" s="193"/>
      <c r="P523" s="193"/>
      <c r="Q523" s="193"/>
      <c r="R523" s="193"/>
      <c r="S523" s="193"/>
      <c r="T523" s="19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188" t="s">
        <v>284</v>
      </c>
      <c r="AU523" s="188" t="s">
        <v>85</v>
      </c>
      <c r="AV523" s="13" t="s">
        <v>85</v>
      </c>
      <c r="AW523" s="13" t="s">
        <v>33</v>
      </c>
      <c r="AX523" s="13" t="s">
        <v>77</v>
      </c>
      <c r="AY523" s="188" t="s">
        <v>276</v>
      </c>
    </row>
    <row r="524" s="13" customFormat="1">
      <c r="A524" s="13"/>
      <c r="B524" s="186"/>
      <c r="C524" s="13"/>
      <c r="D524" s="187" t="s">
        <v>284</v>
      </c>
      <c r="E524" s="188" t="s">
        <v>1</v>
      </c>
      <c r="F524" s="189" t="s">
        <v>727</v>
      </c>
      <c r="G524" s="13"/>
      <c r="H524" s="190">
        <v>1.8</v>
      </c>
      <c r="I524" s="191"/>
      <c r="J524" s="13"/>
      <c r="K524" s="13"/>
      <c r="L524" s="186"/>
      <c r="M524" s="192"/>
      <c r="N524" s="193"/>
      <c r="O524" s="193"/>
      <c r="P524" s="193"/>
      <c r="Q524" s="193"/>
      <c r="R524" s="193"/>
      <c r="S524" s="193"/>
      <c r="T524" s="19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88" t="s">
        <v>284</v>
      </c>
      <c r="AU524" s="188" t="s">
        <v>85</v>
      </c>
      <c r="AV524" s="13" t="s">
        <v>85</v>
      </c>
      <c r="AW524" s="13" t="s">
        <v>33</v>
      </c>
      <c r="AX524" s="13" t="s">
        <v>77</v>
      </c>
      <c r="AY524" s="188" t="s">
        <v>276</v>
      </c>
    </row>
    <row r="525" s="14" customFormat="1">
      <c r="A525" s="14"/>
      <c r="B525" s="195"/>
      <c r="C525" s="14"/>
      <c r="D525" s="187" t="s">
        <v>284</v>
      </c>
      <c r="E525" s="196" t="s">
        <v>1</v>
      </c>
      <c r="F525" s="197" t="s">
        <v>728</v>
      </c>
      <c r="G525" s="14"/>
      <c r="H525" s="198">
        <v>25.800000000000001</v>
      </c>
      <c r="I525" s="199"/>
      <c r="J525" s="14"/>
      <c r="K525" s="14"/>
      <c r="L525" s="195"/>
      <c r="M525" s="200"/>
      <c r="N525" s="201"/>
      <c r="O525" s="201"/>
      <c r="P525" s="201"/>
      <c r="Q525" s="201"/>
      <c r="R525" s="201"/>
      <c r="S525" s="201"/>
      <c r="T525" s="202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196" t="s">
        <v>284</v>
      </c>
      <c r="AU525" s="196" t="s">
        <v>85</v>
      </c>
      <c r="AV525" s="14" t="s">
        <v>88</v>
      </c>
      <c r="AW525" s="14" t="s">
        <v>33</v>
      </c>
      <c r="AX525" s="14" t="s">
        <v>77</v>
      </c>
      <c r="AY525" s="196" t="s">
        <v>276</v>
      </c>
    </row>
    <row r="526" s="15" customFormat="1">
      <c r="A526" s="15"/>
      <c r="B526" s="203"/>
      <c r="C526" s="15"/>
      <c r="D526" s="187" t="s">
        <v>284</v>
      </c>
      <c r="E526" s="204" t="s">
        <v>130</v>
      </c>
      <c r="F526" s="205" t="s">
        <v>303</v>
      </c>
      <c r="G526" s="15"/>
      <c r="H526" s="206">
        <v>25.800000000000001</v>
      </c>
      <c r="I526" s="207"/>
      <c r="J526" s="15"/>
      <c r="K526" s="15"/>
      <c r="L526" s="203"/>
      <c r="M526" s="208"/>
      <c r="N526" s="209"/>
      <c r="O526" s="209"/>
      <c r="P526" s="209"/>
      <c r="Q526" s="209"/>
      <c r="R526" s="209"/>
      <c r="S526" s="209"/>
      <c r="T526" s="210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04" t="s">
        <v>284</v>
      </c>
      <c r="AU526" s="204" t="s">
        <v>85</v>
      </c>
      <c r="AV526" s="15" t="s">
        <v>91</v>
      </c>
      <c r="AW526" s="15" t="s">
        <v>33</v>
      </c>
      <c r="AX526" s="15" t="s">
        <v>8</v>
      </c>
      <c r="AY526" s="204" t="s">
        <v>276</v>
      </c>
    </row>
    <row r="527" s="2" customFormat="1" ht="24.15" customHeight="1">
      <c r="A527" s="37"/>
      <c r="B527" s="172"/>
      <c r="C527" s="173" t="s">
        <v>729</v>
      </c>
      <c r="D527" s="173" t="s">
        <v>278</v>
      </c>
      <c r="E527" s="174" t="s">
        <v>730</v>
      </c>
      <c r="F527" s="175" t="s">
        <v>731</v>
      </c>
      <c r="G527" s="176" t="s">
        <v>281</v>
      </c>
      <c r="H527" s="177">
        <v>25.800000000000001</v>
      </c>
      <c r="I527" s="178"/>
      <c r="J527" s="179">
        <f>ROUND(I527*H527,0)</f>
        <v>0</v>
      </c>
      <c r="K527" s="175" t="s">
        <v>282</v>
      </c>
      <c r="L527" s="38"/>
      <c r="M527" s="180" t="s">
        <v>1</v>
      </c>
      <c r="N527" s="181" t="s">
        <v>42</v>
      </c>
      <c r="O527" s="76"/>
      <c r="P527" s="182">
        <f>O527*H527</f>
        <v>0</v>
      </c>
      <c r="Q527" s="182">
        <v>0.00013999999999999999</v>
      </c>
      <c r="R527" s="182">
        <f>Q527*H527</f>
        <v>0.0036119999999999998</v>
      </c>
      <c r="S527" s="182">
        <v>0</v>
      </c>
      <c r="T527" s="183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184" t="s">
        <v>91</v>
      </c>
      <c r="AT527" s="184" t="s">
        <v>278</v>
      </c>
      <c r="AU527" s="184" t="s">
        <v>85</v>
      </c>
      <c r="AY527" s="18" t="s">
        <v>276</v>
      </c>
      <c r="BE527" s="185">
        <f>IF(N527="základní",J527,0)</f>
        <v>0</v>
      </c>
      <c r="BF527" s="185">
        <f>IF(N527="snížená",J527,0)</f>
        <v>0</v>
      </c>
      <c r="BG527" s="185">
        <f>IF(N527="zákl. přenesená",J527,0)</f>
        <v>0</v>
      </c>
      <c r="BH527" s="185">
        <f>IF(N527="sníž. přenesená",J527,0)</f>
        <v>0</v>
      </c>
      <c r="BI527" s="185">
        <f>IF(N527="nulová",J527,0)</f>
        <v>0</v>
      </c>
      <c r="BJ527" s="18" t="s">
        <v>8</v>
      </c>
      <c r="BK527" s="185">
        <f>ROUND(I527*H527,0)</f>
        <v>0</v>
      </c>
      <c r="BL527" s="18" t="s">
        <v>91</v>
      </c>
      <c r="BM527" s="184" t="s">
        <v>732</v>
      </c>
    </row>
    <row r="528" s="13" customFormat="1">
      <c r="A528" s="13"/>
      <c r="B528" s="186"/>
      <c r="C528" s="13"/>
      <c r="D528" s="187" t="s">
        <v>284</v>
      </c>
      <c r="E528" s="188" t="s">
        <v>1</v>
      </c>
      <c r="F528" s="189" t="s">
        <v>130</v>
      </c>
      <c r="G528" s="13"/>
      <c r="H528" s="190">
        <v>25.800000000000001</v>
      </c>
      <c r="I528" s="191"/>
      <c r="J528" s="13"/>
      <c r="K528" s="13"/>
      <c r="L528" s="186"/>
      <c r="M528" s="192"/>
      <c r="N528" s="193"/>
      <c r="O528" s="193"/>
      <c r="P528" s="193"/>
      <c r="Q528" s="193"/>
      <c r="R528" s="193"/>
      <c r="S528" s="193"/>
      <c r="T528" s="194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188" t="s">
        <v>284</v>
      </c>
      <c r="AU528" s="188" t="s">
        <v>85</v>
      </c>
      <c r="AV528" s="13" t="s">
        <v>85</v>
      </c>
      <c r="AW528" s="13" t="s">
        <v>33</v>
      </c>
      <c r="AX528" s="13" t="s">
        <v>8</v>
      </c>
      <c r="AY528" s="188" t="s">
        <v>276</v>
      </c>
    </row>
    <row r="529" s="2" customFormat="1" ht="24.15" customHeight="1">
      <c r="A529" s="37"/>
      <c r="B529" s="172"/>
      <c r="C529" s="173" t="s">
        <v>733</v>
      </c>
      <c r="D529" s="173" t="s">
        <v>278</v>
      </c>
      <c r="E529" s="174" t="s">
        <v>734</v>
      </c>
      <c r="F529" s="175" t="s">
        <v>735</v>
      </c>
      <c r="G529" s="176" t="s">
        <v>281</v>
      </c>
      <c r="H529" s="177">
        <v>25.800000000000001</v>
      </c>
      <c r="I529" s="178"/>
      <c r="J529" s="179">
        <f>ROUND(I529*H529,0)</f>
        <v>0</v>
      </c>
      <c r="K529" s="175" t="s">
        <v>282</v>
      </c>
      <c r="L529" s="38"/>
      <c r="M529" s="180" t="s">
        <v>1</v>
      </c>
      <c r="N529" s="181" t="s">
        <v>42</v>
      </c>
      <c r="O529" s="76"/>
      <c r="P529" s="182">
        <f>O529*H529</f>
        <v>0</v>
      </c>
      <c r="Q529" s="182">
        <v>0.0028500000000000001</v>
      </c>
      <c r="R529" s="182">
        <f>Q529*H529</f>
        <v>0.073529999999999998</v>
      </c>
      <c r="S529" s="182">
        <v>0</v>
      </c>
      <c r="T529" s="183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184" t="s">
        <v>91</v>
      </c>
      <c r="AT529" s="184" t="s">
        <v>278</v>
      </c>
      <c r="AU529" s="184" t="s">
        <v>85</v>
      </c>
      <c r="AY529" s="18" t="s">
        <v>276</v>
      </c>
      <c r="BE529" s="185">
        <f>IF(N529="základní",J529,0)</f>
        <v>0</v>
      </c>
      <c r="BF529" s="185">
        <f>IF(N529="snížená",J529,0)</f>
        <v>0</v>
      </c>
      <c r="BG529" s="185">
        <f>IF(N529="zákl. přenesená",J529,0)</f>
        <v>0</v>
      </c>
      <c r="BH529" s="185">
        <f>IF(N529="sníž. přenesená",J529,0)</f>
        <v>0</v>
      </c>
      <c r="BI529" s="185">
        <f>IF(N529="nulová",J529,0)</f>
        <v>0</v>
      </c>
      <c r="BJ529" s="18" t="s">
        <v>8</v>
      </c>
      <c r="BK529" s="185">
        <f>ROUND(I529*H529,0)</f>
        <v>0</v>
      </c>
      <c r="BL529" s="18" t="s">
        <v>91</v>
      </c>
      <c r="BM529" s="184" t="s">
        <v>736</v>
      </c>
    </row>
    <row r="530" s="13" customFormat="1">
      <c r="A530" s="13"/>
      <c r="B530" s="186"/>
      <c r="C530" s="13"/>
      <c r="D530" s="187" t="s">
        <v>284</v>
      </c>
      <c r="E530" s="188" t="s">
        <v>1</v>
      </c>
      <c r="F530" s="189" t="s">
        <v>130</v>
      </c>
      <c r="G530" s="13"/>
      <c r="H530" s="190">
        <v>25.800000000000001</v>
      </c>
      <c r="I530" s="191"/>
      <c r="J530" s="13"/>
      <c r="K530" s="13"/>
      <c r="L530" s="186"/>
      <c r="M530" s="192"/>
      <c r="N530" s="193"/>
      <c r="O530" s="193"/>
      <c r="P530" s="193"/>
      <c r="Q530" s="193"/>
      <c r="R530" s="193"/>
      <c r="S530" s="193"/>
      <c r="T530" s="19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188" t="s">
        <v>284</v>
      </c>
      <c r="AU530" s="188" t="s">
        <v>85</v>
      </c>
      <c r="AV530" s="13" t="s">
        <v>85</v>
      </c>
      <c r="AW530" s="13" t="s">
        <v>33</v>
      </c>
      <c r="AX530" s="13" t="s">
        <v>8</v>
      </c>
      <c r="AY530" s="188" t="s">
        <v>276</v>
      </c>
    </row>
    <row r="531" s="2" customFormat="1" ht="24.15" customHeight="1">
      <c r="A531" s="37"/>
      <c r="B531" s="172"/>
      <c r="C531" s="173" t="s">
        <v>737</v>
      </c>
      <c r="D531" s="173" t="s">
        <v>278</v>
      </c>
      <c r="E531" s="174" t="s">
        <v>738</v>
      </c>
      <c r="F531" s="175" t="s">
        <v>739</v>
      </c>
      <c r="G531" s="176" t="s">
        <v>281</v>
      </c>
      <c r="H531" s="177">
        <v>189.55500000000001</v>
      </c>
      <c r="I531" s="178"/>
      <c r="J531" s="179">
        <f>ROUND(I531*H531,0)</f>
        <v>0</v>
      </c>
      <c r="K531" s="175" t="s">
        <v>282</v>
      </c>
      <c r="L531" s="38"/>
      <c r="M531" s="180" t="s">
        <v>1</v>
      </c>
      <c r="N531" s="181" t="s">
        <v>42</v>
      </c>
      <c r="O531" s="76"/>
      <c r="P531" s="182">
        <f>O531*H531</f>
        <v>0</v>
      </c>
      <c r="Q531" s="182">
        <v>2.1999999999999999E-05</v>
      </c>
      <c r="R531" s="182">
        <f>Q531*H531</f>
        <v>0.0041702099999999997</v>
      </c>
      <c r="S531" s="182">
        <v>1.0000000000000001E-05</v>
      </c>
      <c r="T531" s="183">
        <f>S531*H531</f>
        <v>0.0018955500000000002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184" t="s">
        <v>91</v>
      </c>
      <c r="AT531" s="184" t="s">
        <v>278</v>
      </c>
      <c r="AU531" s="184" t="s">
        <v>85</v>
      </c>
      <c r="AY531" s="18" t="s">
        <v>276</v>
      </c>
      <c r="BE531" s="185">
        <f>IF(N531="základní",J531,0)</f>
        <v>0</v>
      </c>
      <c r="BF531" s="185">
        <f>IF(N531="snížená",J531,0)</f>
        <v>0</v>
      </c>
      <c r="BG531" s="185">
        <f>IF(N531="zákl. přenesená",J531,0)</f>
        <v>0</v>
      </c>
      <c r="BH531" s="185">
        <f>IF(N531="sníž. přenesená",J531,0)</f>
        <v>0</v>
      </c>
      <c r="BI531" s="185">
        <f>IF(N531="nulová",J531,0)</f>
        <v>0</v>
      </c>
      <c r="BJ531" s="18" t="s">
        <v>8</v>
      </c>
      <c r="BK531" s="185">
        <f>ROUND(I531*H531,0)</f>
        <v>0</v>
      </c>
      <c r="BL531" s="18" t="s">
        <v>91</v>
      </c>
      <c r="BM531" s="184" t="s">
        <v>740</v>
      </c>
    </row>
    <row r="532" s="13" customFormat="1">
      <c r="A532" s="13"/>
      <c r="B532" s="186"/>
      <c r="C532" s="13"/>
      <c r="D532" s="187" t="s">
        <v>284</v>
      </c>
      <c r="E532" s="188" t="s">
        <v>1</v>
      </c>
      <c r="F532" s="189" t="s">
        <v>741</v>
      </c>
      <c r="G532" s="13"/>
      <c r="H532" s="190">
        <v>10.997999999999999</v>
      </c>
      <c r="I532" s="191"/>
      <c r="J532" s="13"/>
      <c r="K532" s="13"/>
      <c r="L532" s="186"/>
      <c r="M532" s="192"/>
      <c r="N532" s="193"/>
      <c r="O532" s="193"/>
      <c r="P532" s="193"/>
      <c r="Q532" s="193"/>
      <c r="R532" s="193"/>
      <c r="S532" s="193"/>
      <c r="T532" s="19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88" t="s">
        <v>284</v>
      </c>
      <c r="AU532" s="188" t="s">
        <v>85</v>
      </c>
      <c r="AV532" s="13" t="s">
        <v>85</v>
      </c>
      <c r="AW532" s="13" t="s">
        <v>33</v>
      </c>
      <c r="AX532" s="13" t="s">
        <v>77</v>
      </c>
      <c r="AY532" s="188" t="s">
        <v>276</v>
      </c>
    </row>
    <row r="533" s="13" customFormat="1">
      <c r="A533" s="13"/>
      <c r="B533" s="186"/>
      <c r="C533" s="13"/>
      <c r="D533" s="187" t="s">
        <v>284</v>
      </c>
      <c r="E533" s="188" t="s">
        <v>1</v>
      </c>
      <c r="F533" s="189" t="s">
        <v>742</v>
      </c>
      <c r="G533" s="13"/>
      <c r="H533" s="190">
        <v>3.4550000000000001</v>
      </c>
      <c r="I533" s="191"/>
      <c r="J533" s="13"/>
      <c r="K533" s="13"/>
      <c r="L533" s="186"/>
      <c r="M533" s="192"/>
      <c r="N533" s="193"/>
      <c r="O533" s="193"/>
      <c r="P533" s="193"/>
      <c r="Q533" s="193"/>
      <c r="R533" s="193"/>
      <c r="S533" s="193"/>
      <c r="T533" s="19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188" t="s">
        <v>284</v>
      </c>
      <c r="AU533" s="188" t="s">
        <v>85</v>
      </c>
      <c r="AV533" s="13" t="s">
        <v>85</v>
      </c>
      <c r="AW533" s="13" t="s">
        <v>33</v>
      </c>
      <c r="AX533" s="13" t="s">
        <v>77</v>
      </c>
      <c r="AY533" s="188" t="s">
        <v>276</v>
      </c>
    </row>
    <row r="534" s="13" customFormat="1">
      <c r="A534" s="13"/>
      <c r="B534" s="186"/>
      <c r="C534" s="13"/>
      <c r="D534" s="187" t="s">
        <v>284</v>
      </c>
      <c r="E534" s="188" t="s">
        <v>1</v>
      </c>
      <c r="F534" s="189" t="s">
        <v>743</v>
      </c>
      <c r="G534" s="13"/>
      <c r="H534" s="190">
        <v>9.5939999999999994</v>
      </c>
      <c r="I534" s="191"/>
      <c r="J534" s="13"/>
      <c r="K534" s="13"/>
      <c r="L534" s="186"/>
      <c r="M534" s="192"/>
      <c r="N534" s="193"/>
      <c r="O534" s="193"/>
      <c r="P534" s="193"/>
      <c r="Q534" s="193"/>
      <c r="R534" s="193"/>
      <c r="S534" s="193"/>
      <c r="T534" s="194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88" t="s">
        <v>284</v>
      </c>
      <c r="AU534" s="188" t="s">
        <v>85</v>
      </c>
      <c r="AV534" s="13" t="s">
        <v>85</v>
      </c>
      <c r="AW534" s="13" t="s">
        <v>33</v>
      </c>
      <c r="AX534" s="13" t="s">
        <v>77</v>
      </c>
      <c r="AY534" s="188" t="s">
        <v>276</v>
      </c>
    </row>
    <row r="535" s="13" customFormat="1">
      <c r="A535" s="13"/>
      <c r="B535" s="186"/>
      <c r="C535" s="13"/>
      <c r="D535" s="187" t="s">
        <v>284</v>
      </c>
      <c r="E535" s="188" t="s">
        <v>1</v>
      </c>
      <c r="F535" s="189" t="s">
        <v>744</v>
      </c>
      <c r="G535" s="13"/>
      <c r="H535" s="190">
        <v>3.0139999999999998</v>
      </c>
      <c r="I535" s="191"/>
      <c r="J535" s="13"/>
      <c r="K535" s="13"/>
      <c r="L535" s="186"/>
      <c r="M535" s="192"/>
      <c r="N535" s="193"/>
      <c r="O535" s="193"/>
      <c r="P535" s="193"/>
      <c r="Q535" s="193"/>
      <c r="R535" s="193"/>
      <c r="S535" s="193"/>
      <c r="T535" s="194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88" t="s">
        <v>284</v>
      </c>
      <c r="AU535" s="188" t="s">
        <v>85</v>
      </c>
      <c r="AV535" s="13" t="s">
        <v>85</v>
      </c>
      <c r="AW535" s="13" t="s">
        <v>33</v>
      </c>
      <c r="AX535" s="13" t="s">
        <v>77</v>
      </c>
      <c r="AY535" s="188" t="s">
        <v>276</v>
      </c>
    </row>
    <row r="536" s="13" customFormat="1">
      <c r="A536" s="13"/>
      <c r="B536" s="186"/>
      <c r="C536" s="13"/>
      <c r="D536" s="187" t="s">
        <v>284</v>
      </c>
      <c r="E536" s="188" t="s">
        <v>1</v>
      </c>
      <c r="F536" s="189" t="s">
        <v>745</v>
      </c>
      <c r="G536" s="13"/>
      <c r="H536" s="190">
        <v>5.5899999999999999</v>
      </c>
      <c r="I536" s="191"/>
      <c r="J536" s="13"/>
      <c r="K536" s="13"/>
      <c r="L536" s="186"/>
      <c r="M536" s="192"/>
      <c r="N536" s="193"/>
      <c r="O536" s="193"/>
      <c r="P536" s="193"/>
      <c r="Q536" s="193"/>
      <c r="R536" s="193"/>
      <c r="S536" s="193"/>
      <c r="T536" s="19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188" t="s">
        <v>284</v>
      </c>
      <c r="AU536" s="188" t="s">
        <v>85</v>
      </c>
      <c r="AV536" s="13" t="s">
        <v>85</v>
      </c>
      <c r="AW536" s="13" t="s">
        <v>33</v>
      </c>
      <c r="AX536" s="13" t="s">
        <v>77</v>
      </c>
      <c r="AY536" s="188" t="s">
        <v>276</v>
      </c>
    </row>
    <row r="537" s="14" customFormat="1">
      <c r="A537" s="14"/>
      <c r="B537" s="195"/>
      <c r="C537" s="14"/>
      <c r="D537" s="187" t="s">
        <v>284</v>
      </c>
      <c r="E537" s="196" t="s">
        <v>1</v>
      </c>
      <c r="F537" s="197" t="s">
        <v>469</v>
      </c>
      <c r="G537" s="14"/>
      <c r="H537" s="198">
        <v>32.651000000000003</v>
      </c>
      <c r="I537" s="199"/>
      <c r="J537" s="14"/>
      <c r="K537" s="14"/>
      <c r="L537" s="195"/>
      <c r="M537" s="200"/>
      <c r="N537" s="201"/>
      <c r="O537" s="201"/>
      <c r="P537" s="201"/>
      <c r="Q537" s="201"/>
      <c r="R537" s="201"/>
      <c r="S537" s="201"/>
      <c r="T537" s="202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196" t="s">
        <v>284</v>
      </c>
      <c r="AU537" s="196" t="s">
        <v>85</v>
      </c>
      <c r="AV537" s="14" t="s">
        <v>88</v>
      </c>
      <c r="AW537" s="14" t="s">
        <v>33</v>
      </c>
      <c r="AX537" s="14" t="s">
        <v>77</v>
      </c>
      <c r="AY537" s="196" t="s">
        <v>276</v>
      </c>
    </row>
    <row r="538" s="13" customFormat="1">
      <c r="A538" s="13"/>
      <c r="B538" s="186"/>
      <c r="C538" s="13"/>
      <c r="D538" s="187" t="s">
        <v>284</v>
      </c>
      <c r="E538" s="188" t="s">
        <v>1</v>
      </c>
      <c r="F538" s="189" t="s">
        <v>746</v>
      </c>
      <c r="G538" s="13"/>
      <c r="H538" s="190">
        <v>3.9239999999999999</v>
      </c>
      <c r="I538" s="191"/>
      <c r="J538" s="13"/>
      <c r="K538" s="13"/>
      <c r="L538" s="186"/>
      <c r="M538" s="192"/>
      <c r="N538" s="193"/>
      <c r="O538" s="193"/>
      <c r="P538" s="193"/>
      <c r="Q538" s="193"/>
      <c r="R538" s="193"/>
      <c r="S538" s="193"/>
      <c r="T538" s="19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188" t="s">
        <v>284</v>
      </c>
      <c r="AU538" s="188" t="s">
        <v>85</v>
      </c>
      <c r="AV538" s="13" t="s">
        <v>85</v>
      </c>
      <c r="AW538" s="13" t="s">
        <v>33</v>
      </c>
      <c r="AX538" s="13" t="s">
        <v>77</v>
      </c>
      <c r="AY538" s="188" t="s">
        <v>276</v>
      </c>
    </row>
    <row r="539" s="13" customFormat="1">
      <c r="A539" s="13"/>
      <c r="B539" s="186"/>
      <c r="C539" s="13"/>
      <c r="D539" s="187" t="s">
        <v>284</v>
      </c>
      <c r="E539" s="188" t="s">
        <v>1</v>
      </c>
      <c r="F539" s="189" t="s">
        <v>747</v>
      </c>
      <c r="G539" s="13"/>
      <c r="H539" s="190">
        <v>12.612</v>
      </c>
      <c r="I539" s="191"/>
      <c r="J539" s="13"/>
      <c r="K539" s="13"/>
      <c r="L539" s="186"/>
      <c r="M539" s="192"/>
      <c r="N539" s="193"/>
      <c r="O539" s="193"/>
      <c r="P539" s="193"/>
      <c r="Q539" s="193"/>
      <c r="R539" s="193"/>
      <c r="S539" s="193"/>
      <c r="T539" s="19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88" t="s">
        <v>284</v>
      </c>
      <c r="AU539" s="188" t="s">
        <v>85</v>
      </c>
      <c r="AV539" s="13" t="s">
        <v>85</v>
      </c>
      <c r="AW539" s="13" t="s">
        <v>33</v>
      </c>
      <c r="AX539" s="13" t="s">
        <v>77</v>
      </c>
      <c r="AY539" s="188" t="s">
        <v>276</v>
      </c>
    </row>
    <row r="540" s="13" customFormat="1">
      <c r="A540" s="13"/>
      <c r="B540" s="186"/>
      <c r="C540" s="13"/>
      <c r="D540" s="187" t="s">
        <v>284</v>
      </c>
      <c r="E540" s="188" t="s">
        <v>1</v>
      </c>
      <c r="F540" s="189" t="s">
        <v>748</v>
      </c>
      <c r="G540" s="13"/>
      <c r="H540" s="190">
        <v>3.5720000000000001</v>
      </c>
      <c r="I540" s="191"/>
      <c r="J540" s="13"/>
      <c r="K540" s="13"/>
      <c r="L540" s="186"/>
      <c r="M540" s="192"/>
      <c r="N540" s="193"/>
      <c r="O540" s="193"/>
      <c r="P540" s="193"/>
      <c r="Q540" s="193"/>
      <c r="R540" s="193"/>
      <c r="S540" s="193"/>
      <c r="T540" s="19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188" t="s">
        <v>284</v>
      </c>
      <c r="AU540" s="188" t="s">
        <v>85</v>
      </c>
      <c r="AV540" s="13" t="s">
        <v>85</v>
      </c>
      <c r="AW540" s="13" t="s">
        <v>33</v>
      </c>
      <c r="AX540" s="13" t="s">
        <v>77</v>
      </c>
      <c r="AY540" s="188" t="s">
        <v>276</v>
      </c>
    </row>
    <row r="541" s="13" customFormat="1">
      <c r="A541" s="13"/>
      <c r="B541" s="186"/>
      <c r="C541" s="13"/>
      <c r="D541" s="187" t="s">
        <v>284</v>
      </c>
      <c r="E541" s="188" t="s">
        <v>1</v>
      </c>
      <c r="F541" s="189" t="s">
        <v>749</v>
      </c>
      <c r="G541" s="13"/>
      <c r="H541" s="190">
        <v>12.560000000000001</v>
      </c>
      <c r="I541" s="191"/>
      <c r="J541" s="13"/>
      <c r="K541" s="13"/>
      <c r="L541" s="186"/>
      <c r="M541" s="192"/>
      <c r="N541" s="193"/>
      <c r="O541" s="193"/>
      <c r="P541" s="193"/>
      <c r="Q541" s="193"/>
      <c r="R541" s="193"/>
      <c r="S541" s="193"/>
      <c r="T541" s="194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88" t="s">
        <v>284</v>
      </c>
      <c r="AU541" s="188" t="s">
        <v>85</v>
      </c>
      <c r="AV541" s="13" t="s">
        <v>85</v>
      </c>
      <c r="AW541" s="13" t="s">
        <v>33</v>
      </c>
      <c r="AX541" s="13" t="s">
        <v>77</v>
      </c>
      <c r="AY541" s="188" t="s">
        <v>276</v>
      </c>
    </row>
    <row r="542" s="13" customFormat="1">
      <c r="A542" s="13"/>
      <c r="B542" s="186"/>
      <c r="C542" s="13"/>
      <c r="D542" s="187" t="s">
        <v>284</v>
      </c>
      <c r="E542" s="188" t="s">
        <v>1</v>
      </c>
      <c r="F542" s="189" t="s">
        <v>750</v>
      </c>
      <c r="G542" s="13"/>
      <c r="H542" s="190">
        <v>3.5569999999999999</v>
      </c>
      <c r="I542" s="191"/>
      <c r="J542" s="13"/>
      <c r="K542" s="13"/>
      <c r="L542" s="186"/>
      <c r="M542" s="192"/>
      <c r="N542" s="193"/>
      <c r="O542" s="193"/>
      <c r="P542" s="193"/>
      <c r="Q542" s="193"/>
      <c r="R542" s="193"/>
      <c r="S542" s="193"/>
      <c r="T542" s="19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188" t="s">
        <v>284</v>
      </c>
      <c r="AU542" s="188" t="s">
        <v>85</v>
      </c>
      <c r="AV542" s="13" t="s">
        <v>85</v>
      </c>
      <c r="AW542" s="13" t="s">
        <v>33</v>
      </c>
      <c r="AX542" s="13" t="s">
        <v>77</v>
      </c>
      <c r="AY542" s="188" t="s">
        <v>276</v>
      </c>
    </row>
    <row r="543" s="13" customFormat="1">
      <c r="A543" s="13"/>
      <c r="B543" s="186"/>
      <c r="C543" s="13"/>
      <c r="D543" s="187" t="s">
        <v>284</v>
      </c>
      <c r="E543" s="188" t="s">
        <v>1</v>
      </c>
      <c r="F543" s="189" t="s">
        <v>751</v>
      </c>
      <c r="G543" s="13"/>
      <c r="H543" s="190">
        <v>8.1720000000000006</v>
      </c>
      <c r="I543" s="191"/>
      <c r="J543" s="13"/>
      <c r="K543" s="13"/>
      <c r="L543" s="186"/>
      <c r="M543" s="192"/>
      <c r="N543" s="193"/>
      <c r="O543" s="193"/>
      <c r="P543" s="193"/>
      <c r="Q543" s="193"/>
      <c r="R543" s="193"/>
      <c r="S543" s="193"/>
      <c r="T543" s="19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88" t="s">
        <v>284</v>
      </c>
      <c r="AU543" s="188" t="s">
        <v>85</v>
      </c>
      <c r="AV543" s="13" t="s">
        <v>85</v>
      </c>
      <c r="AW543" s="13" t="s">
        <v>33</v>
      </c>
      <c r="AX543" s="13" t="s">
        <v>77</v>
      </c>
      <c r="AY543" s="188" t="s">
        <v>276</v>
      </c>
    </row>
    <row r="544" s="14" customFormat="1">
      <c r="A544" s="14"/>
      <c r="B544" s="195"/>
      <c r="C544" s="14"/>
      <c r="D544" s="187" t="s">
        <v>284</v>
      </c>
      <c r="E544" s="196" t="s">
        <v>1</v>
      </c>
      <c r="F544" s="197" t="s">
        <v>471</v>
      </c>
      <c r="G544" s="14"/>
      <c r="H544" s="198">
        <v>44.396999999999998</v>
      </c>
      <c r="I544" s="199"/>
      <c r="J544" s="14"/>
      <c r="K544" s="14"/>
      <c r="L544" s="195"/>
      <c r="M544" s="200"/>
      <c r="N544" s="201"/>
      <c r="O544" s="201"/>
      <c r="P544" s="201"/>
      <c r="Q544" s="201"/>
      <c r="R544" s="201"/>
      <c r="S544" s="201"/>
      <c r="T544" s="202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196" t="s">
        <v>284</v>
      </c>
      <c r="AU544" s="196" t="s">
        <v>85</v>
      </c>
      <c r="AV544" s="14" t="s">
        <v>88</v>
      </c>
      <c r="AW544" s="14" t="s">
        <v>33</v>
      </c>
      <c r="AX544" s="14" t="s">
        <v>77</v>
      </c>
      <c r="AY544" s="196" t="s">
        <v>276</v>
      </c>
    </row>
    <row r="545" s="13" customFormat="1">
      <c r="A545" s="13"/>
      <c r="B545" s="186"/>
      <c r="C545" s="13"/>
      <c r="D545" s="187" t="s">
        <v>284</v>
      </c>
      <c r="E545" s="188" t="s">
        <v>1</v>
      </c>
      <c r="F545" s="189" t="s">
        <v>752</v>
      </c>
      <c r="G545" s="13"/>
      <c r="H545" s="190">
        <v>5.8970000000000002</v>
      </c>
      <c r="I545" s="191"/>
      <c r="J545" s="13"/>
      <c r="K545" s="13"/>
      <c r="L545" s="186"/>
      <c r="M545" s="192"/>
      <c r="N545" s="193"/>
      <c r="O545" s="193"/>
      <c r="P545" s="193"/>
      <c r="Q545" s="193"/>
      <c r="R545" s="193"/>
      <c r="S545" s="193"/>
      <c r="T545" s="19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88" t="s">
        <v>284</v>
      </c>
      <c r="AU545" s="188" t="s">
        <v>85</v>
      </c>
      <c r="AV545" s="13" t="s">
        <v>85</v>
      </c>
      <c r="AW545" s="13" t="s">
        <v>33</v>
      </c>
      <c r="AX545" s="13" t="s">
        <v>77</v>
      </c>
      <c r="AY545" s="188" t="s">
        <v>276</v>
      </c>
    </row>
    <row r="546" s="13" customFormat="1">
      <c r="A546" s="13"/>
      <c r="B546" s="186"/>
      <c r="C546" s="13"/>
      <c r="D546" s="187" t="s">
        <v>284</v>
      </c>
      <c r="E546" s="188" t="s">
        <v>1</v>
      </c>
      <c r="F546" s="189" t="s">
        <v>753</v>
      </c>
      <c r="G546" s="13"/>
      <c r="H546" s="190">
        <v>2.738</v>
      </c>
      <c r="I546" s="191"/>
      <c r="J546" s="13"/>
      <c r="K546" s="13"/>
      <c r="L546" s="186"/>
      <c r="M546" s="192"/>
      <c r="N546" s="193"/>
      <c r="O546" s="193"/>
      <c r="P546" s="193"/>
      <c r="Q546" s="193"/>
      <c r="R546" s="193"/>
      <c r="S546" s="193"/>
      <c r="T546" s="194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88" t="s">
        <v>284</v>
      </c>
      <c r="AU546" s="188" t="s">
        <v>85</v>
      </c>
      <c r="AV546" s="13" t="s">
        <v>85</v>
      </c>
      <c r="AW546" s="13" t="s">
        <v>33</v>
      </c>
      <c r="AX546" s="13" t="s">
        <v>77</v>
      </c>
      <c r="AY546" s="188" t="s">
        <v>276</v>
      </c>
    </row>
    <row r="547" s="13" customFormat="1">
      <c r="A547" s="13"/>
      <c r="B547" s="186"/>
      <c r="C547" s="13"/>
      <c r="D547" s="187" t="s">
        <v>284</v>
      </c>
      <c r="E547" s="188" t="s">
        <v>1</v>
      </c>
      <c r="F547" s="189" t="s">
        <v>754</v>
      </c>
      <c r="G547" s="13"/>
      <c r="H547" s="190">
        <v>21.664999999999999</v>
      </c>
      <c r="I547" s="191"/>
      <c r="J547" s="13"/>
      <c r="K547" s="13"/>
      <c r="L547" s="186"/>
      <c r="M547" s="192"/>
      <c r="N547" s="193"/>
      <c r="O547" s="193"/>
      <c r="P547" s="193"/>
      <c r="Q547" s="193"/>
      <c r="R547" s="193"/>
      <c r="S547" s="193"/>
      <c r="T547" s="194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88" t="s">
        <v>284</v>
      </c>
      <c r="AU547" s="188" t="s">
        <v>85</v>
      </c>
      <c r="AV547" s="13" t="s">
        <v>85</v>
      </c>
      <c r="AW547" s="13" t="s">
        <v>33</v>
      </c>
      <c r="AX547" s="13" t="s">
        <v>77</v>
      </c>
      <c r="AY547" s="188" t="s">
        <v>276</v>
      </c>
    </row>
    <row r="548" s="13" customFormat="1">
      <c r="A548" s="13"/>
      <c r="B548" s="186"/>
      <c r="C548" s="13"/>
      <c r="D548" s="187" t="s">
        <v>284</v>
      </c>
      <c r="E548" s="188" t="s">
        <v>1</v>
      </c>
      <c r="F548" s="189" t="s">
        <v>755</v>
      </c>
      <c r="G548" s="13"/>
      <c r="H548" s="190">
        <v>2.7269999999999999</v>
      </c>
      <c r="I548" s="191"/>
      <c r="J548" s="13"/>
      <c r="K548" s="13"/>
      <c r="L548" s="186"/>
      <c r="M548" s="192"/>
      <c r="N548" s="193"/>
      <c r="O548" s="193"/>
      <c r="P548" s="193"/>
      <c r="Q548" s="193"/>
      <c r="R548" s="193"/>
      <c r="S548" s="193"/>
      <c r="T548" s="19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188" t="s">
        <v>284</v>
      </c>
      <c r="AU548" s="188" t="s">
        <v>85</v>
      </c>
      <c r="AV548" s="13" t="s">
        <v>85</v>
      </c>
      <c r="AW548" s="13" t="s">
        <v>33</v>
      </c>
      <c r="AX548" s="13" t="s">
        <v>77</v>
      </c>
      <c r="AY548" s="188" t="s">
        <v>276</v>
      </c>
    </row>
    <row r="549" s="13" customFormat="1">
      <c r="A549" s="13"/>
      <c r="B549" s="186"/>
      <c r="C549" s="13"/>
      <c r="D549" s="187" t="s">
        <v>284</v>
      </c>
      <c r="E549" s="188" t="s">
        <v>1</v>
      </c>
      <c r="F549" s="189" t="s">
        <v>756</v>
      </c>
      <c r="G549" s="13"/>
      <c r="H549" s="190">
        <v>2.343</v>
      </c>
      <c r="I549" s="191"/>
      <c r="J549" s="13"/>
      <c r="K549" s="13"/>
      <c r="L549" s="186"/>
      <c r="M549" s="192"/>
      <c r="N549" s="193"/>
      <c r="O549" s="193"/>
      <c r="P549" s="193"/>
      <c r="Q549" s="193"/>
      <c r="R549" s="193"/>
      <c r="S549" s="193"/>
      <c r="T549" s="194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88" t="s">
        <v>284</v>
      </c>
      <c r="AU549" s="188" t="s">
        <v>85</v>
      </c>
      <c r="AV549" s="13" t="s">
        <v>85</v>
      </c>
      <c r="AW549" s="13" t="s">
        <v>33</v>
      </c>
      <c r="AX549" s="13" t="s">
        <v>77</v>
      </c>
      <c r="AY549" s="188" t="s">
        <v>276</v>
      </c>
    </row>
    <row r="550" s="13" customFormat="1">
      <c r="A550" s="13"/>
      <c r="B550" s="186"/>
      <c r="C550" s="13"/>
      <c r="D550" s="187" t="s">
        <v>284</v>
      </c>
      <c r="E550" s="188" t="s">
        <v>1</v>
      </c>
      <c r="F550" s="189" t="s">
        <v>757</v>
      </c>
      <c r="G550" s="13"/>
      <c r="H550" s="190">
        <v>18.544</v>
      </c>
      <c r="I550" s="191"/>
      <c r="J550" s="13"/>
      <c r="K550" s="13"/>
      <c r="L550" s="186"/>
      <c r="M550" s="192"/>
      <c r="N550" s="193"/>
      <c r="O550" s="193"/>
      <c r="P550" s="193"/>
      <c r="Q550" s="193"/>
      <c r="R550" s="193"/>
      <c r="S550" s="193"/>
      <c r="T550" s="19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188" t="s">
        <v>284</v>
      </c>
      <c r="AU550" s="188" t="s">
        <v>85</v>
      </c>
      <c r="AV550" s="13" t="s">
        <v>85</v>
      </c>
      <c r="AW550" s="13" t="s">
        <v>33</v>
      </c>
      <c r="AX550" s="13" t="s">
        <v>77</v>
      </c>
      <c r="AY550" s="188" t="s">
        <v>276</v>
      </c>
    </row>
    <row r="551" s="13" customFormat="1">
      <c r="A551" s="13"/>
      <c r="B551" s="186"/>
      <c r="C551" s="13"/>
      <c r="D551" s="187" t="s">
        <v>284</v>
      </c>
      <c r="E551" s="188" t="s">
        <v>1</v>
      </c>
      <c r="F551" s="189" t="s">
        <v>758</v>
      </c>
      <c r="G551" s="13"/>
      <c r="H551" s="190">
        <v>2.25</v>
      </c>
      <c r="I551" s="191"/>
      <c r="J551" s="13"/>
      <c r="K551" s="13"/>
      <c r="L551" s="186"/>
      <c r="M551" s="192"/>
      <c r="N551" s="193"/>
      <c r="O551" s="193"/>
      <c r="P551" s="193"/>
      <c r="Q551" s="193"/>
      <c r="R551" s="193"/>
      <c r="S551" s="193"/>
      <c r="T551" s="194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188" t="s">
        <v>284</v>
      </c>
      <c r="AU551" s="188" t="s">
        <v>85</v>
      </c>
      <c r="AV551" s="13" t="s">
        <v>85</v>
      </c>
      <c r="AW551" s="13" t="s">
        <v>33</v>
      </c>
      <c r="AX551" s="13" t="s">
        <v>77</v>
      </c>
      <c r="AY551" s="188" t="s">
        <v>276</v>
      </c>
    </row>
    <row r="552" s="13" customFormat="1">
      <c r="A552" s="13"/>
      <c r="B552" s="186"/>
      <c r="C552" s="13"/>
      <c r="D552" s="187" t="s">
        <v>284</v>
      </c>
      <c r="E552" s="188" t="s">
        <v>1</v>
      </c>
      <c r="F552" s="189" t="s">
        <v>759</v>
      </c>
      <c r="G552" s="13"/>
      <c r="H552" s="190">
        <v>1.6200000000000001</v>
      </c>
      <c r="I552" s="191"/>
      <c r="J552" s="13"/>
      <c r="K552" s="13"/>
      <c r="L552" s="186"/>
      <c r="M552" s="192"/>
      <c r="N552" s="193"/>
      <c r="O552" s="193"/>
      <c r="P552" s="193"/>
      <c r="Q552" s="193"/>
      <c r="R552" s="193"/>
      <c r="S552" s="193"/>
      <c r="T552" s="194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188" t="s">
        <v>284</v>
      </c>
      <c r="AU552" s="188" t="s">
        <v>85</v>
      </c>
      <c r="AV552" s="13" t="s">
        <v>85</v>
      </c>
      <c r="AW552" s="13" t="s">
        <v>33</v>
      </c>
      <c r="AX552" s="13" t="s">
        <v>77</v>
      </c>
      <c r="AY552" s="188" t="s">
        <v>276</v>
      </c>
    </row>
    <row r="553" s="14" customFormat="1">
      <c r="A553" s="14"/>
      <c r="B553" s="195"/>
      <c r="C553" s="14"/>
      <c r="D553" s="187" t="s">
        <v>284</v>
      </c>
      <c r="E553" s="196" t="s">
        <v>1</v>
      </c>
      <c r="F553" s="197" t="s">
        <v>473</v>
      </c>
      <c r="G553" s="14"/>
      <c r="H553" s="198">
        <v>57.783999999999999</v>
      </c>
      <c r="I553" s="199"/>
      <c r="J553" s="14"/>
      <c r="K553" s="14"/>
      <c r="L553" s="195"/>
      <c r="M553" s="200"/>
      <c r="N553" s="201"/>
      <c r="O553" s="201"/>
      <c r="P553" s="201"/>
      <c r="Q553" s="201"/>
      <c r="R553" s="201"/>
      <c r="S553" s="201"/>
      <c r="T553" s="202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196" t="s">
        <v>284</v>
      </c>
      <c r="AU553" s="196" t="s">
        <v>85</v>
      </c>
      <c r="AV553" s="14" t="s">
        <v>88</v>
      </c>
      <c r="AW553" s="14" t="s">
        <v>33</v>
      </c>
      <c r="AX553" s="14" t="s">
        <v>77</v>
      </c>
      <c r="AY553" s="196" t="s">
        <v>276</v>
      </c>
    </row>
    <row r="554" s="13" customFormat="1">
      <c r="A554" s="13"/>
      <c r="B554" s="186"/>
      <c r="C554" s="13"/>
      <c r="D554" s="187" t="s">
        <v>284</v>
      </c>
      <c r="E554" s="188" t="s">
        <v>1</v>
      </c>
      <c r="F554" s="189" t="s">
        <v>760</v>
      </c>
      <c r="G554" s="13"/>
      <c r="H554" s="190">
        <v>22.553999999999998</v>
      </c>
      <c r="I554" s="191"/>
      <c r="J554" s="13"/>
      <c r="K554" s="13"/>
      <c r="L554" s="186"/>
      <c r="M554" s="192"/>
      <c r="N554" s="193"/>
      <c r="O554" s="193"/>
      <c r="P554" s="193"/>
      <c r="Q554" s="193"/>
      <c r="R554" s="193"/>
      <c r="S554" s="193"/>
      <c r="T554" s="194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88" t="s">
        <v>284</v>
      </c>
      <c r="AU554" s="188" t="s">
        <v>85</v>
      </c>
      <c r="AV554" s="13" t="s">
        <v>85</v>
      </c>
      <c r="AW554" s="13" t="s">
        <v>33</v>
      </c>
      <c r="AX554" s="13" t="s">
        <v>77</v>
      </c>
      <c r="AY554" s="188" t="s">
        <v>276</v>
      </c>
    </row>
    <row r="555" s="13" customFormat="1">
      <c r="A555" s="13"/>
      <c r="B555" s="186"/>
      <c r="C555" s="13"/>
      <c r="D555" s="187" t="s">
        <v>284</v>
      </c>
      <c r="E555" s="188" t="s">
        <v>1</v>
      </c>
      <c r="F555" s="189" t="s">
        <v>761</v>
      </c>
      <c r="G555" s="13"/>
      <c r="H555" s="190">
        <v>6.7569999999999997</v>
      </c>
      <c r="I555" s="191"/>
      <c r="J555" s="13"/>
      <c r="K555" s="13"/>
      <c r="L555" s="186"/>
      <c r="M555" s="192"/>
      <c r="N555" s="193"/>
      <c r="O555" s="193"/>
      <c r="P555" s="193"/>
      <c r="Q555" s="193"/>
      <c r="R555" s="193"/>
      <c r="S555" s="193"/>
      <c r="T555" s="19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188" t="s">
        <v>284</v>
      </c>
      <c r="AU555" s="188" t="s">
        <v>85</v>
      </c>
      <c r="AV555" s="13" t="s">
        <v>85</v>
      </c>
      <c r="AW555" s="13" t="s">
        <v>33</v>
      </c>
      <c r="AX555" s="13" t="s">
        <v>77</v>
      </c>
      <c r="AY555" s="188" t="s">
        <v>276</v>
      </c>
    </row>
    <row r="556" s="13" customFormat="1">
      <c r="A556" s="13"/>
      <c r="B556" s="186"/>
      <c r="C556" s="13"/>
      <c r="D556" s="187" t="s">
        <v>284</v>
      </c>
      <c r="E556" s="188" t="s">
        <v>1</v>
      </c>
      <c r="F556" s="189" t="s">
        <v>762</v>
      </c>
      <c r="G556" s="13"/>
      <c r="H556" s="190">
        <v>19.553999999999998</v>
      </c>
      <c r="I556" s="191"/>
      <c r="J556" s="13"/>
      <c r="K556" s="13"/>
      <c r="L556" s="186"/>
      <c r="M556" s="192"/>
      <c r="N556" s="193"/>
      <c r="O556" s="193"/>
      <c r="P556" s="193"/>
      <c r="Q556" s="193"/>
      <c r="R556" s="193"/>
      <c r="S556" s="193"/>
      <c r="T556" s="194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188" t="s">
        <v>284</v>
      </c>
      <c r="AU556" s="188" t="s">
        <v>85</v>
      </c>
      <c r="AV556" s="13" t="s">
        <v>85</v>
      </c>
      <c r="AW556" s="13" t="s">
        <v>33</v>
      </c>
      <c r="AX556" s="13" t="s">
        <v>77</v>
      </c>
      <c r="AY556" s="188" t="s">
        <v>276</v>
      </c>
    </row>
    <row r="557" s="13" customFormat="1">
      <c r="A557" s="13"/>
      <c r="B557" s="186"/>
      <c r="C557" s="13"/>
      <c r="D557" s="187" t="s">
        <v>284</v>
      </c>
      <c r="E557" s="188" t="s">
        <v>1</v>
      </c>
      <c r="F557" s="189" t="s">
        <v>763</v>
      </c>
      <c r="G557" s="13"/>
      <c r="H557" s="190">
        <v>5.8579999999999997</v>
      </c>
      <c r="I557" s="191"/>
      <c r="J557" s="13"/>
      <c r="K557" s="13"/>
      <c r="L557" s="186"/>
      <c r="M557" s="192"/>
      <c r="N557" s="193"/>
      <c r="O557" s="193"/>
      <c r="P557" s="193"/>
      <c r="Q557" s="193"/>
      <c r="R557" s="193"/>
      <c r="S557" s="193"/>
      <c r="T557" s="194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188" t="s">
        <v>284</v>
      </c>
      <c r="AU557" s="188" t="s">
        <v>85</v>
      </c>
      <c r="AV557" s="13" t="s">
        <v>85</v>
      </c>
      <c r="AW557" s="13" t="s">
        <v>33</v>
      </c>
      <c r="AX557" s="13" t="s">
        <v>77</v>
      </c>
      <c r="AY557" s="188" t="s">
        <v>276</v>
      </c>
    </row>
    <row r="558" s="14" customFormat="1">
      <c r="A558" s="14"/>
      <c r="B558" s="195"/>
      <c r="C558" s="14"/>
      <c r="D558" s="187" t="s">
        <v>284</v>
      </c>
      <c r="E558" s="196" t="s">
        <v>1</v>
      </c>
      <c r="F558" s="197" t="s">
        <v>522</v>
      </c>
      <c r="G558" s="14"/>
      <c r="H558" s="198">
        <v>54.722999999999999</v>
      </c>
      <c r="I558" s="199"/>
      <c r="J558" s="14"/>
      <c r="K558" s="14"/>
      <c r="L558" s="195"/>
      <c r="M558" s="200"/>
      <c r="N558" s="201"/>
      <c r="O558" s="201"/>
      <c r="P558" s="201"/>
      <c r="Q558" s="201"/>
      <c r="R558" s="201"/>
      <c r="S558" s="201"/>
      <c r="T558" s="202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196" t="s">
        <v>284</v>
      </c>
      <c r="AU558" s="196" t="s">
        <v>85</v>
      </c>
      <c r="AV558" s="14" t="s">
        <v>88</v>
      </c>
      <c r="AW558" s="14" t="s">
        <v>33</v>
      </c>
      <c r="AX558" s="14" t="s">
        <v>77</v>
      </c>
      <c r="AY558" s="196" t="s">
        <v>276</v>
      </c>
    </row>
    <row r="559" s="15" customFormat="1">
      <c r="A559" s="15"/>
      <c r="B559" s="203"/>
      <c r="C559" s="15"/>
      <c r="D559" s="187" t="s">
        <v>284</v>
      </c>
      <c r="E559" s="204" t="s">
        <v>1</v>
      </c>
      <c r="F559" s="205" t="s">
        <v>303</v>
      </c>
      <c r="G559" s="15"/>
      <c r="H559" s="206">
        <v>189.55500000000001</v>
      </c>
      <c r="I559" s="207"/>
      <c r="J559" s="15"/>
      <c r="K559" s="15"/>
      <c r="L559" s="203"/>
      <c r="M559" s="208"/>
      <c r="N559" s="209"/>
      <c r="O559" s="209"/>
      <c r="P559" s="209"/>
      <c r="Q559" s="209"/>
      <c r="R559" s="209"/>
      <c r="S559" s="209"/>
      <c r="T559" s="210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04" t="s">
        <v>284</v>
      </c>
      <c r="AU559" s="204" t="s">
        <v>85</v>
      </c>
      <c r="AV559" s="15" t="s">
        <v>91</v>
      </c>
      <c r="AW559" s="15" t="s">
        <v>33</v>
      </c>
      <c r="AX559" s="15" t="s">
        <v>8</v>
      </c>
      <c r="AY559" s="204" t="s">
        <v>276</v>
      </c>
    </row>
    <row r="560" s="2" customFormat="1" ht="16.5" customHeight="1">
      <c r="A560" s="37"/>
      <c r="B560" s="172"/>
      <c r="C560" s="173" t="s">
        <v>764</v>
      </c>
      <c r="D560" s="173" t="s">
        <v>278</v>
      </c>
      <c r="E560" s="174" t="s">
        <v>765</v>
      </c>
      <c r="F560" s="175" t="s">
        <v>766</v>
      </c>
      <c r="G560" s="176" t="s">
        <v>281</v>
      </c>
      <c r="H560" s="177">
        <v>928.87400000000002</v>
      </c>
      <c r="I560" s="178"/>
      <c r="J560" s="179">
        <f>ROUND(I560*H560,0)</f>
        <v>0</v>
      </c>
      <c r="K560" s="175" t="s">
        <v>282</v>
      </c>
      <c r="L560" s="38"/>
      <c r="M560" s="180" t="s">
        <v>1</v>
      </c>
      <c r="N560" s="181" t="s">
        <v>42</v>
      </c>
      <c r="O560" s="76"/>
      <c r="P560" s="182">
        <f>O560*H560</f>
        <v>0</v>
      </c>
      <c r="Q560" s="182">
        <v>0</v>
      </c>
      <c r="R560" s="182">
        <f>Q560*H560</f>
        <v>0</v>
      </c>
      <c r="S560" s="182">
        <v>0</v>
      </c>
      <c r="T560" s="183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184" t="s">
        <v>91</v>
      </c>
      <c r="AT560" s="184" t="s">
        <v>278</v>
      </c>
      <c r="AU560" s="184" t="s">
        <v>85</v>
      </c>
      <c r="AY560" s="18" t="s">
        <v>276</v>
      </c>
      <c r="BE560" s="185">
        <f>IF(N560="základní",J560,0)</f>
        <v>0</v>
      </c>
      <c r="BF560" s="185">
        <f>IF(N560="snížená",J560,0)</f>
        <v>0</v>
      </c>
      <c r="BG560" s="185">
        <f>IF(N560="zákl. přenesená",J560,0)</f>
        <v>0</v>
      </c>
      <c r="BH560" s="185">
        <f>IF(N560="sníž. přenesená",J560,0)</f>
        <v>0</v>
      </c>
      <c r="BI560" s="185">
        <f>IF(N560="nulová",J560,0)</f>
        <v>0</v>
      </c>
      <c r="BJ560" s="18" t="s">
        <v>8</v>
      </c>
      <c r="BK560" s="185">
        <f>ROUND(I560*H560,0)</f>
        <v>0</v>
      </c>
      <c r="BL560" s="18" t="s">
        <v>91</v>
      </c>
      <c r="BM560" s="184" t="s">
        <v>767</v>
      </c>
    </row>
    <row r="561" s="13" customFormat="1">
      <c r="A561" s="13"/>
      <c r="B561" s="186"/>
      <c r="C561" s="13"/>
      <c r="D561" s="187" t="s">
        <v>284</v>
      </c>
      <c r="E561" s="188" t="s">
        <v>1</v>
      </c>
      <c r="F561" s="189" t="s">
        <v>768</v>
      </c>
      <c r="G561" s="13"/>
      <c r="H561" s="190">
        <v>37.338000000000001</v>
      </c>
      <c r="I561" s="191"/>
      <c r="J561" s="13"/>
      <c r="K561" s="13"/>
      <c r="L561" s="186"/>
      <c r="M561" s="192"/>
      <c r="N561" s="193"/>
      <c r="O561" s="193"/>
      <c r="P561" s="193"/>
      <c r="Q561" s="193"/>
      <c r="R561" s="193"/>
      <c r="S561" s="193"/>
      <c r="T561" s="194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188" t="s">
        <v>284</v>
      </c>
      <c r="AU561" s="188" t="s">
        <v>85</v>
      </c>
      <c r="AV561" s="13" t="s">
        <v>85</v>
      </c>
      <c r="AW561" s="13" t="s">
        <v>33</v>
      </c>
      <c r="AX561" s="13" t="s">
        <v>77</v>
      </c>
      <c r="AY561" s="188" t="s">
        <v>276</v>
      </c>
    </row>
    <row r="562" s="13" customFormat="1">
      <c r="A562" s="13"/>
      <c r="B562" s="186"/>
      <c r="C562" s="13"/>
      <c r="D562" s="187" t="s">
        <v>284</v>
      </c>
      <c r="E562" s="188" t="s">
        <v>1</v>
      </c>
      <c r="F562" s="189" t="s">
        <v>535</v>
      </c>
      <c r="G562" s="13"/>
      <c r="H562" s="190">
        <v>63.975999999999999</v>
      </c>
      <c r="I562" s="191"/>
      <c r="J562" s="13"/>
      <c r="K562" s="13"/>
      <c r="L562" s="186"/>
      <c r="M562" s="192"/>
      <c r="N562" s="193"/>
      <c r="O562" s="193"/>
      <c r="P562" s="193"/>
      <c r="Q562" s="193"/>
      <c r="R562" s="193"/>
      <c r="S562" s="193"/>
      <c r="T562" s="19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188" t="s">
        <v>284</v>
      </c>
      <c r="AU562" s="188" t="s">
        <v>85</v>
      </c>
      <c r="AV562" s="13" t="s">
        <v>85</v>
      </c>
      <c r="AW562" s="13" t="s">
        <v>33</v>
      </c>
      <c r="AX562" s="13" t="s">
        <v>77</v>
      </c>
      <c r="AY562" s="188" t="s">
        <v>276</v>
      </c>
    </row>
    <row r="563" s="13" customFormat="1">
      <c r="A563" s="13"/>
      <c r="B563" s="186"/>
      <c r="C563" s="13"/>
      <c r="D563" s="187" t="s">
        <v>284</v>
      </c>
      <c r="E563" s="188" t="s">
        <v>1</v>
      </c>
      <c r="F563" s="189" t="s">
        <v>489</v>
      </c>
      <c r="G563" s="13"/>
      <c r="H563" s="190">
        <v>94.828000000000003</v>
      </c>
      <c r="I563" s="191"/>
      <c r="J563" s="13"/>
      <c r="K563" s="13"/>
      <c r="L563" s="186"/>
      <c r="M563" s="192"/>
      <c r="N563" s="193"/>
      <c r="O563" s="193"/>
      <c r="P563" s="193"/>
      <c r="Q563" s="193"/>
      <c r="R563" s="193"/>
      <c r="S563" s="193"/>
      <c r="T563" s="194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88" t="s">
        <v>284</v>
      </c>
      <c r="AU563" s="188" t="s">
        <v>85</v>
      </c>
      <c r="AV563" s="13" t="s">
        <v>85</v>
      </c>
      <c r="AW563" s="13" t="s">
        <v>33</v>
      </c>
      <c r="AX563" s="13" t="s">
        <v>77</v>
      </c>
      <c r="AY563" s="188" t="s">
        <v>276</v>
      </c>
    </row>
    <row r="564" s="13" customFormat="1">
      <c r="A564" s="13"/>
      <c r="B564" s="186"/>
      <c r="C564" s="13"/>
      <c r="D564" s="187" t="s">
        <v>284</v>
      </c>
      <c r="E564" s="188" t="s">
        <v>1</v>
      </c>
      <c r="F564" s="189" t="s">
        <v>490</v>
      </c>
      <c r="G564" s="13"/>
      <c r="H564" s="190">
        <v>-10.997999999999999</v>
      </c>
      <c r="I564" s="191"/>
      <c r="J564" s="13"/>
      <c r="K564" s="13"/>
      <c r="L564" s="186"/>
      <c r="M564" s="192"/>
      <c r="N564" s="193"/>
      <c r="O564" s="193"/>
      <c r="P564" s="193"/>
      <c r="Q564" s="193"/>
      <c r="R564" s="193"/>
      <c r="S564" s="193"/>
      <c r="T564" s="194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188" t="s">
        <v>284</v>
      </c>
      <c r="AU564" s="188" t="s">
        <v>85</v>
      </c>
      <c r="AV564" s="13" t="s">
        <v>85</v>
      </c>
      <c r="AW564" s="13" t="s">
        <v>33</v>
      </c>
      <c r="AX564" s="13" t="s">
        <v>77</v>
      </c>
      <c r="AY564" s="188" t="s">
        <v>276</v>
      </c>
    </row>
    <row r="565" s="13" customFormat="1">
      <c r="A565" s="13"/>
      <c r="B565" s="186"/>
      <c r="C565" s="13"/>
      <c r="D565" s="187" t="s">
        <v>284</v>
      </c>
      <c r="E565" s="188" t="s">
        <v>1</v>
      </c>
      <c r="F565" s="189" t="s">
        <v>491</v>
      </c>
      <c r="G565" s="13"/>
      <c r="H565" s="190">
        <v>-3.4550000000000001</v>
      </c>
      <c r="I565" s="191"/>
      <c r="J565" s="13"/>
      <c r="K565" s="13"/>
      <c r="L565" s="186"/>
      <c r="M565" s="192"/>
      <c r="N565" s="193"/>
      <c r="O565" s="193"/>
      <c r="P565" s="193"/>
      <c r="Q565" s="193"/>
      <c r="R565" s="193"/>
      <c r="S565" s="193"/>
      <c r="T565" s="194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188" t="s">
        <v>284</v>
      </c>
      <c r="AU565" s="188" t="s">
        <v>85</v>
      </c>
      <c r="AV565" s="13" t="s">
        <v>85</v>
      </c>
      <c r="AW565" s="13" t="s">
        <v>33</v>
      </c>
      <c r="AX565" s="13" t="s">
        <v>77</v>
      </c>
      <c r="AY565" s="188" t="s">
        <v>276</v>
      </c>
    </row>
    <row r="566" s="13" customFormat="1">
      <c r="A566" s="13"/>
      <c r="B566" s="186"/>
      <c r="C566" s="13"/>
      <c r="D566" s="187" t="s">
        <v>284</v>
      </c>
      <c r="E566" s="188" t="s">
        <v>1</v>
      </c>
      <c r="F566" s="189" t="s">
        <v>492</v>
      </c>
      <c r="G566" s="13"/>
      <c r="H566" s="190">
        <v>-9.5939999999999994</v>
      </c>
      <c r="I566" s="191"/>
      <c r="J566" s="13"/>
      <c r="K566" s="13"/>
      <c r="L566" s="186"/>
      <c r="M566" s="192"/>
      <c r="N566" s="193"/>
      <c r="O566" s="193"/>
      <c r="P566" s="193"/>
      <c r="Q566" s="193"/>
      <c r="R566" s="193"/>
      <c r="S566" s="193"/>
      <c r="T566" s="194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188" t="s">
        <v>284</v>
      </c>
      <c r="AU566" s="188" t="s">
        <v>85</v>
      </c>
      <c r="AV566" s="13" t="s">
        <v>85</v>
      </c>
      <c r="AW566" s="13" t="s">
        <v>33</v>
      </c>
      <c r="AX566" s="13" t="s">
        <v>77</v>
      </c>
      <c r="AY566" s="188" t="s">
        <v>276</v>
      </c>
    </row>
    <row r="567" s="13" customFormat="1">
      <c r="A567" s="13"/>
      <c r="B567" s="186"/>
      <c r="C567" s="13"/>
      <c r="D567" s="187" t="s">
        <v>284</v>
      </c>
      <c r="E567" s="188" t="s">
        <v>1</v>
      </c>
      <c r="F567" s="189" t="s">
        <v>493</v>
      </c>
      <c r="G567" s="13"/>
      <c r="H567" s="190">
        <v>-3.0139999999999998</v>
      </c>
      <c r="I567" s="191"/>
      <c r="J567" s="13"/>
      <c r="K567" s="13"/>
      <c r="L567" s="186"/>
      <c r="M567" s="192"/>
      <c r="N567" s="193"/>
      <c r="O567" s="193"/>
      <c r="P567" s="193"/>
      <c r="Q567" s="193"/>
      <c r="R567" s="193"/>
      <c r="S567" s="193"/>
      <c r="T567" s="19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188" t="s">
        <v>284</v>
      </c>
      <c r="AU567" s="188" t="s">
        <v>85</v>
      </c>
      <c r="AV567" s="13" t="s">
        <v>85</v>
      </c>
      <c r="AW567" s="13" t="s">
        <v>33</v>
      </c>
      <c r="AX567" s="13" t="s">
        <v>77</v>
      </c>
      <c r="AY567" s="188" t="s">
        <v>276</v>
      </c>
    </row>
    <row r="568" s="13" customFormat="1">
      <c r="A568" s="13"/>
      <c r="B568" s="186"/>
      <c r="C568" s="13"/>
      <c r="D568" s="187" t="s">
        <v>284</v>
      </c>
      <c r="E568" s="188" t="s">
        <v>1</v>
      </c>
      <c r="F568" s="189" t="s">
        <v>494</v>
      </c>
      <c r="G568" s="13"/>
      <c r="H568" s="190">
        <v>64.415999999999997</v>
      </c>
      <c r="I568" s="191"/>
      <c r="J568" s="13"/>
      <c r="K568" s="13"/>
      <c r="L568" s="186"/>
      <c r="M568" s="192"/>
      <c r="N568" s="193"/>
      <c r="O568" s="193"/>
      <c r="P568" s="193"/>
      <c r="Q568" s="193"/>
      <c r="R568" s="193"/>
      <c r="S568" s="193"/>
      <c r="T568" s="194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188" t="s">
        <v>284</v>
      </c>
      <c r="AU568" s="188" t="s">
        <v>85</v>
      </c>
      <c r="AV568" s="13" t="s">
        <v>85</v>
      </c>
      <c r="AW568" s="13" t="s">
        <v>33</v>
      </c>
      <c r="AX568" s="13" t="s">
        <v>77</v>
      </c>
      <c r="AY568" s="188" t="s">
        <v>276</v>
      </c>
    </row>
    <row r="569" s="13" customFormat="1">
      <c r="A569" s="13"/>
      <c r="B569" s="186"/>
      <c r="C569" s="13"/>
      <c r="D569" s="187" t="s">
        <v>284</v>
      </c>
      <c r="E569" s="188" t="s">
        <v>1</v>
      </c>
      <c r="F569" s="189" t="s">
        <v>495</v>
      </c>
      <c r="G569" s="13"/>
      <c r="H569" s="190">
        <v>-5.5899999999999999</v>
      </c>
      <c r="I569" s="191"/>
      <c r="J569" s="13"/>
      <c r="K569" s="13"/>
      <c r="L569" s="186"/>
      <c r="M569" s="192"/>
      <c r="N569" s="193"/>
      <c r="O569" s="193"/>
      <c r="P569" s="193"/>
      <c r="Q569" s="193"/>
      <c r="R569" s="193"/>
      <c r="S569" s="193"/>
      <c r="T569" s="19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188" t="s">
        <v>284</v>
      </c>
      <c r="AU569" s="188" t="s">
        <v>85</v>
      </c>
      <c r="AV569" s="13" t="s">
        <v>85</v>
      </c>
      <c r="AW569" s="13" t="s">
        <v>33</v>
      </c>
      <c r="AX569" s="13" t="s">
        <v>77</v>
      </c>
      <c r="AY569" s="188" t="s">
        <v>276</v>
      </c>
    </row>
    <row r="570" s="14" customFormat="1">
      <c r="A570" s="14"/>
      <c r="B570" s="195"/>
      <c r="C570" s="14"/>
      <c r="D570" s="187" t="s">
        <v>284</v>
      </c>
      <c r="E570" s="196" t="s">
        <v>1</v>
      </c>
      <c r="F570" s="197" t="s">
        <v>469</v>
      </c>
      <c r="G570" s="14"/>
      <c r="H570" s="198">
        <v>227.90700000000001</v>
      </c>
      <c r="I570" s="199"/>
      <c r="J570" s="14"/>
      <c r="K570" s="14"/>
      <c r="L570" s="195"/>
      <c r="M570" s="200"/>
      <c r="N570" s="201"/>
      <c r="O570" s="201"/>
      <c r="P570" s="201"/>
      <c r="Q570" s="201"/>
      <c r="R570" s="201"/>
      <c r="S570" s="201"/>
      <c r="T570" s="202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196" t="s">
        <v>284</v>
      </c>
      <c r="AU570" s="196" t="s">
        <v>85</v>
      </c>
      <c r="AV570" s="14" t="s">
        <v>88</v>
      </c>
      <c r="AW570" s="14" t="s">
        <v>33</v>
      </c>
      <c r="AX570" s="14" t="s">
        <v>77</v>
      </c>
      <c r="AY570" s="196" t="s">
        <v>276</v>
      </c>
    </row>
    <row r="571" s="13" customFormat="1">
      <c r="A571" s="13"/>
      <c r="B571" s="186"/>
      <c r="C571" s="13"/>
      <c r="D571" s="187" t="s">
        <v>284</v>
      </c>
      <c r="E571" s="188" t="s">
        <v>1</v>
      </c>
      <c r="F571" s="189" t="s">
        <v>769</v>
      </c>
      <c r="G571" s="13"/>
      <c r="H571" s="190">
        <v>9.8279999999999994</v>
      </c>
      <c r="I571" s="191"/>
      <c r="J571" s="13"/>
      <c r="K571" s="13"/>
      <c r="L571" s="186"/>
      <c r="M571" s="192"/>
      <c r="N571" s="193"/>
      <c r="O571" s="193"/>
      <c r="P571" s="193"/>
      <c r="Q571" s="193"/>
      <c r="R571" s="193"/>
      <c r="S571" s="193"/>
      <c r="T571" s="194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88" t="s">
        <v>284</v>
      </c>
      <c r="AU571" s="188" t="s">
        <v>85</v>
      </c>
      <c r="AV571" s="13" t="s">
        <v>85</v>
      </c>
      <c r="AW571" s="13" t="s">
        <v>33</v>
      </c>
      <c r="AX571" s="13" t="s">
        <v>77</v>
      </c>
      <c r="AY571" s="188" t="s">
        <v>276</v>
      </c>
    </row>
    <row r="572" s="13" customFormat="1">
      <c r="A572" s="13"/>
      <c r="B572" s="186"/>
      <c r="C572" s="13"/>
      <c r="D572" s="187" t="s">
        <v>284</v>
      </c>
      <c r="E572" s="188" t="s">
        <v>1</v>
      </c>
      <c r="F572" s="189" t="s">
        <v>496</v>
      </c>
      <c r="G572" s="13"/>
      <c r="H572" s="190">
        <v>59.549999999999997</v>
      </c>
      <c r="I572" s="191"/>
      <c r="J572" s="13"/>
      <c r="K572" s="13"/>
      <c r="L572" s="186"/>
      <c r="M572" s="192"/>
      <c r="N572" s="193"/>
      <c r="O572" s="193"/>
      <c r="P572" s="193"/>
      <c r="Q572" s="193"/>
      <c r="R572" s="193"/>
      <c r="S572" s="193"/>
      <c r="T572" s="19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188" t="s">
        <v>284</v>
      </c>
      <c r="AU572" s="188" t="s">
        <v>85</v>
      </c>
      <c r="AV572" s="13" t="s">
        <v>85</v>
      </c>
      <c r="AW572" s="13" t="s">
        <v>33</v>
      </c>
      <c r="AX572" s="13" t="s">
        <v>77</v>
      </c>
      <c r="AY572" s="188" t="s">
        <v>276</v>
      </c>
    </row>
    <row r="573" s="13" customFormat="1">
      <c r="A573" s="13"/>
      <c r="B573" s="186"/>
      <c r="C573" s="13"/>
      <c r="D573" s="187" t="s">
        <v>284</v>
      </c>
      <c r="E573" s="188" t="s">
        <v>1</v>
      </c>
      <c r="F573" s="189" t="s">
        <v>497</v>
      </c>
      <c r="G573" s="13"/>
      <c r="H573" s="190">
        <v>3.8250000000000002</v>
      </c>
      <c r="I573" s="191"/>
      <c r="J573" s="13"/>
      <c r="K573" s="13"/>
      <c r="L573" s="186"/>
      <c r="M573" s="192"/>
      <c r="N573" s="193"/>
      <c r="O573" s="193"/>
      <c r="P573" s="193"/>
      <c r="Q573" s="193"/>
      <c r="R573" s="193"/>
      <c r="S573" s="193"/>
      <c r="T573" s="194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188" t="s">
        <v>284</v>
      </c>
      <c r="AU573" s="188" t="s">
        <v>85</v>
      </c>
      <c r="AV573" s="13" t="s">
        <v>85</v>
      </c>
      <c r="AW573" s="13" t="s">
        <v>33</v>
      </c>
      <c r="AX573" s="13" t="s">
        <v>77</v>
      </c>
      <c r="AY573" s="188" t="s">
        <v>276</v>
      </c>
    </row>
    <row r="574" s="13" customFormat="1">
      <c r="A574" s="13"/>
      <c r="B574" s="186"/>
      <c r="C574" s="13"/>
      <c r="D574" s="187" t="s">
        <v>284</v>
      </c>
      <c r="E574" s="188" t="s">
        <v>1</v>
      </c>
      <c r="F574" s="189" t="s">
        <v>770</v>
      </c>
      <c r="G574" s="13"/>
      <c r="H574" s="190">
        <v>6.1900000000000004</v>
      </c>
      <c r="I574" s="191"/>
      <c r="J574" s="13"/>
      <c r="K574" s="13"/>
      <c r="L574" s="186"/>
      <c r="M574" s="192"/>
      <c r="N574" s="193"/>
      <c r="O574" s="193"/>
      <c r="P574" s="193"/>
      <c r="Q574" s="193"/>
      <c r="R574" s="193"/>
      <c r="S574" s="193"/>
      <c r="T574" s="194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188" t="s">
        <v>284</v>
      </c>
      <c r="AU574" s="188" t="s">
        <v>85</v>
      </c>
      <c r="AV574" s="13" t="s">
        <v>85</v>
      </c>
      <c r="AW574" s="13" t="s">
        <v>33</v>
      </c>
      <c r="AX574" s="13" t="s">
        <v>77</v>
      </c>
      <c r="AY574" s="188" t="s">
        <v>276</v>
      </c>
    </row>
    <row r="575" s="13" customFormat="1">
      <c r="A575" s="13"/>
      <c r="B575" s="186"/>
      <c r="C575" s="13"/>
      <c r="D575" s="187" t="s">
        <v>284</v>
      </c>
      <c r="E575" s="188" t="s">
        <v>1</v>
      </c>
      <c r="F575" s="189" t="s">
        <v>498</v>
      </c>
      <c r="G575" s="13"/>
      <c r="H575" s="190">
        <v>102.63</v>
      </c>
      <c r="I575" s="191"/>
      <c r="J575" s="13"/>
      <c r="K575" s="13"/>
      <c r="L575" s="186"/>
      <c r="M575" s="192"/>
      <c r="N575" s="193"/>
      <c r="O575" s="193"/>
      <c r="P575" s="193"/>
      <c r="Q575" s="193"/>
      <c r="R575" s="193"/>
      <c r="S575" s="193"/>
      <c r="T575" s="194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188" t="s">
        <v>284</v>
      </c>
      <c r="AU575" s="188" t="s">
        <v>85</v>
      </c>
      <c r="AV575" s="13" t="s">
        <v>85</v>
      </c>
      <c r="AW575" s="13" t="s">
        <v>33</v>
      </c>
      <c r="AX575" s="13" t="s">
        <v>77</v>
      </c>
      <c r="AY575" s="188" t="s">
        <v>276</v>
      </c>
    </row>
    <row r="576" s="13" customFormat="1">
      <c r="A576" s="13"/>
      <c r="B576" s="186"/>
      <c r="C576" s="13"/>
      <c r="D576" s="187" t="s">
        <v>284</v>
      </c>
      <c r="E576" s="188" t="s">
        <v>1</v>
      </c>
      <c r="F576" s="189" t="s">
        <v>499</v>
      </c>
      <c r="G576" s="13"/>
      <c r="H576" s="190">
        <v>-3.9239999999999999</v>
      </c>
      <c r="I576" s="191"/>
      <c r="J576" s="13"/>
      <c r="K576" s="13"/>
      <c r="L576" s="186"/>
      <c r="M576" s="192"/>
      <c r="N576" s="193"/>
      <c r="O576" s="193"/>
      <c r="P576" s="193"/>
      <c r="Q576" s="193"/>
      <c r="R576" s="193"/>
      <c r="S576" s="193"/>
      <c r="T576" s="194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188" t="s">
        <v>284</v>
      </c>
      <c r="AU576" s="188" t="s">
        <v>85</v>
      </c>
      <c r="AV576" s="13" t="s">
        <v>85</v>
      </c>
      <c r="AW576" s="13" t="s">
        <v>33</v>
      </c>
      <c r="AX576" s="13" t="s">
        <v>77</v>
      </c>
      <c r="AY576" s="188" t="s">
        <v>276</v>
      </c>
    </row>
    <row r="577" s="13" customFormat="1">
      <c r="A577" s="13"/>
      <c r="B577" s="186"/>
      <c r="C577" s="13"/>
      <c r="D577" s="187" t="s">
        <v>284</v>
      </c>
      <c r="E577" s="188" t="s">
        <v>1</v>
      </c>
      <c r="F577" s="189" t="s">
        <v>500</v>
      </c>
      <c r="G577" s="13"/>
      <c r="H577" s="190">
        <v>-12.612</v>
      </c>
      <c r="I577" s="191"/>
      <c r="J577" s="13"/>
      <c r="K577" s="13"/>
      <c r="L577" s="186"/>
      <c r="M577" s="192"/>
      <c r="N577" s="193"/>
      <c r="O577" s="193"/>
      <c r="P577" s="193"/>
      <c r="Q577" s="193"/>
      <c r="R577" s="193"/>
      <c r="S577" s="193"/>
      <c r="T577" s="19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188" t="s">
        <v>284</v>
      </c>
      <c r="AU577" s="188" t="s">
        <v>85</v>
      </c>
      <c r="AV577" s="13" t="s">
        <v>85</v>
      </c>
      <c r="AW577" s="13" t="s">
        <v>33</v>
      </c>
      <c r="AX577" s="13" t="s">
        <v>77</v>
      </c>
      <c r="AY577" s="188" t="s">
        <v>276</v>
      </c>
    </row>
    <row r="578" s="13" customFormat="1">
      <c r="A578" s="13"/>
      <c r="B578" s="186"/>
      <c r="C578" s="13"/>
      <c r="D578" s="187" t="s">
        <v>284</v>
      </c>
      <c r="E578" s="188" t="s">
        <v>1</v>
      </c>
      <c r="F578" s="189" t="s">
        <v>501</v>
      </c>
      <c r="G578" s="13"/>
      <c r="H578" s="190">
        <v>-3.5720000000000001</v>
      </c>
      <c r="I578" s="191"/>
      <c r="J578" s="13"/>
      <c r="K578" s="13"/>
      <c r="L578" s="186"/>
      <c r="M578" s="192"/>
      <c r="N578" s="193"/>
      <c r="O578" s="193"/>
      <c r="P578" s="193"/>
      <c r="Q578" s="193"/>
      <c r="R578" s="193"/>
      <c r="S578" s="193"/>
      <c r="T578" s="194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188" t="s">
        <v>284</v>
      </c>
      <c r="AU578" s="188" t="s">
        <v>85</v>
      </c>
      <c r="AV578" s="13" t="s">
        <v>85</v>
      </c>
      <c r="AW578" s="13" t="s">
        <v>33</v>
      </c>
      <c r="AX578" s="13" t="s">
        <v>77</v>
      </c>
      <c r="AY578" s="188" t="s">
        <v>276</v>
      </c>
    </row>
    <row r="579" s="13" customFormat="1">
      <c r="A579" s="13"/>
      <c r="B579" s="186"/>
      <c r="C579" s="13"/>
      <c r="D579" s="187" t="s">
        <v>284</v>
      </c>
      <c r="E579" s="188" t="s">
        <v>1</v>
      </c>
      <c r="F579" s="189" t="s">
        <v>502</v>
      </c>
      <c r="G579" s="13"/>
      <c r="H579" s="190">
        <v>-12.560000000000001</v>
      </c>
      <c r="I579" s="191"/>
      <c r="J579" s="13"/>
      <c r="K579" s="13"/>
      <c r="L579" s="186"/>
      <c r="M579" s="192"/>
      <c r="N579" s="193"/>
      <c r="O579" s="193"/>
      <c r="P579" s="193"/>
      <c r="Q579" s="193"/>
      <c r="R579" s="193"/>
      <c r="S579" s="193"/>
      <c r="T579" s="194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188" t="s">
        <v>284</v>
      </c>
      <c r="AU579" s="188" t="s">
        <v>85</v>
      </c>
      <c r="AV579" s="13" t="s">
        <v>85</v>
      </c>
      <c r="AW579" s="13" t="s">
        <v>33</v>
      </c>
      <c r="AX579" s="13" t="s">
        <v>77</v>
      </c>
      <c r="AY579" s="188" t="s">
        <v>276</v>
      </c>
    </row>
    <row r="580" s="13" customFormat="1">
      <c r="A580" s="13"/>
      <c r="B580" s="186"/>
      <c r="C580" s="13"/>
      <c r="D580" s="187" t="s">
        <v>284</v>
      </c>
      <c r="E580" s="188" t="s">
        <v>1</v>
      </c>
      <c r="F580" s="189" t="s">
        <v>503</v>
      </c>
      <c r="G580" s="13"/>
      <c r="H580" s="190">
        <v>-3.5569999999999999</v>
      </c>
      <c r="I580" s="191"/>
      <c r="J580" s="13"/>
      <c r="K580" s="13"/>
      <c r="L580" s="186"/>
      <c r="M580" s="192"/>
      <c r="N580" s="193"/>
      <c r="O580" s="193"/>
      <c r="P580" s="193"/>
      <c r="Q580" s="193"/>
      <c r="R580" s="193"/>
      <c r="S580" s="193"/>
      <c r="T580" s="194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188" t="s">
        <v>284</v>
      </c>
      <c r="AU580" s="188" t="s">
        <v>85</v>
      </c>
      <c r="AV580" s="13" t="s">
        <v>85</v>
      </c>
      <c r="AW580" s="13" t="s">
        <v>33</v>
      </c>
      <c r="AX580" s="13" t="s">
        <v>77</v>
      </c>
      <c r="AY580" s="188" t="s">
        <v>276</v>
      </c>
    </row>
    <row r="581" s="13" customFormat="1">
      <c r="A581" s="13"/>
      <c r="B581" s="186"/>
      <c r="C581" s="13"/>
      <c r="D581" s="187" t="s">
        <v>284</v>
      </c>
      <c r="E581" s="188" t="s">
        <v>1</v>
      </c>
      <c r="F581" s="189" t="s">
        <v>504</v>
      </c>
      <c r="G581" s="13"/>
      <c r="H581" s="190">
        <v>-8.1720000000000006</v>
      </c>
      <c r="I581" s="191"/>
      <c r="J581" s="13"/>
      <c r="K581" s="13"/>
      <c r="L581" s="186"/>
      <c r="M581" s="192"/>
      <c r="N581" s="193"/>
      <c r="O581" s="193"/>
      <c r="P581" s="193"/>
      <c r="Q581" s="193"/>
      <c r="R581" s="193"/>
      <c r="S581" s="193"/>
      <c r="T581" s="194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188" t="s">
        <v>284</v>
      </c>
      <c r="AU581" s="188" t="s">
        <v>85</v>
      </c>
      <c r="AV581" s="13" t="s">
        <v>85</v>
      </c>
      <c r="AW581" s="13" t="s">
        <v>33</v>
      </c>
      <c r="AX581" s="13" t="s">
        <v>77</v>
      </c>
      <c r="AY581" s="188" t="s">
        <v>276</v>
      </c>
    </row>
    <row r="582" s="13" customFormat="1">
      <c r="A582" s="13"/>
      <c r="B582" s="186"/>
      <c r="C582" s="13"/>
      <c r="D582" s="187" t="s">
        <v>284</v>
      </c>
      <c r="E582" s="188" t="s">
        <v>1</v>
      </c>
      <c r="F582" s="189" t="s">
        <v>771</v>
      </c>
      <c r="G582" s="13"/>
      <c r="H582" s="190">
        <v>7.2800000000000002</v>
      </c>
      <c r="I582" s="191"/>
      <c r="J582" s="13"/>
      <c r="K582" s="13"/>
      <c r="L582" s="186"/>
      <c r="M582" s="192"/>
      <c r="N582" s="193"/>
      <c r="O582" s="193"/>
      <c r="P582" s="193"/>
      <c r="Q582" s="193"/>
      <c r="R582" s="193"/>
      <c r="S582" s="193"/>
      <c r="T582" s="194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188" t="s">
        <v>284</v>
      </c>
      <c r="AU582" s="188" t="s">
        <v>85</v>
      </c>
      <c r="AV582" s="13" t="s">
        <v>85</v>
      </c>
      <c r="AW582" s="13" t="s">
        <v>33</v>
      </c>
      <c r="AX582" s="13" t="s">
        <v>77</v>
      </c>
      <c r="AY582" s="188" t="s">
        <v>276</v>
      </c>
    </row>
    <row r="583" s="13" customFormat="1">
      <c r="A583" s="13"/>
      <c r="B583" s="186"/>
      <c r="C583" s="13"/>
      <c r="D583" s="187" t="s">
        <v>284</v>
      </c>
      <c r="E583" s="188" t="s">
        <v>1</v>
      </c>
      <c r="F583" s="189" t="s">
        <v>505</v>
      </c>
      <c r="G583" s="13"/>
      <c r="H583" s="190">
        <v>67.266999999999996</v>
      </c>
      <c r="I583" s="191"/>
      <c r="J583" s="13"/>
      <c r="K583" s="13"/>
      <c r="L583" s="186"/>
      <c r="M583" s="192"/>
      <c r="N583" s="193"/>
      <c r="O583" s="193"/>
      <c r="P583" s="193"/>
      <c r="Q583" s="193"/>
      <c r="R583" s="193"/>
      <c r="S583" s="193"/>
      <c r="T583" s="194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88" t="s">
        <v>284</v>
      </c>
      <c r="AU583" s="188" t="s">
        <v>85</v>
      </c>
      <c r="AV583" s="13" t="s">
        <v>85</v>
      </c>
      <c r="AW583" s="13" t="s">
        <v>33</v>
      </c>
      <c r="AX583" s="13" t="s">
        <v>77</v>
      </c>
      <c r="AY583" s="188" t="s">
        <v>276</v>
      </c>
    </row>
    <row r="584" s="13" customFormat="1">
      <c r="A584" s="13"/>
      <c r="B584" s="186"/>
      <c r="C584" s="13"/>
      <c r="D584" s="187" t="s">
        <v>284</v>
      </c>
      <c r="E584" s="188" t="s">
        <v>1</v>
      </c>
      <c r="F584" s="189" t="s">
        <v>506</v>
      </c>
      <c r="G584" s="13"/>
      <c r="H584" s="190">
        <v>3.3999999999999999</v>
      </c>
      <c r="I584" s="191"/>
      <c r="J584" s="13"/>
      <c r="K584" s="13"/>
      <c r="L584" s="186"/>
      <c r="M584" s="192"/>
      <c r="N584" s="193"/>
      <c r="O584" s="193"/>
      <c r="P584" s="193"/>
      <c r="Q584" s="193"/>
      <c r="R584" s="193"/>
      <c r="S584" s="193"/>
      <c r="T584" s="194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188" t="s">
        <v>284</v>
      </c>
      <c r="AU584" s="188" t="s">
        <v>85</v>
      </c>
      <c r="AV584" s="13" t="s">
        <v>85</v>
      </c>
      <c r="AW584" s="13" t="s">
        <v>33</v>
      </c>
      <c r="AX584" s="13" t="s">
        <v>77</v>
      </c>
      <c r="AY584" s="188" t="s">
        <v>276</v>
      </c>
    </row>
    <row r="585" s="14" customFormat="1">
      <c r="A585" s="14"/>
      <c r="B585" s="195"/>
      <c r="C585" s="14"/>
      <c r="D585" s="187" t="s">
        <v>284</v>
      </c>
      <c r="E585" s="196" t="s">
        <v>1</v>
      </c>
      <c r="F585" s="197" t="s">
        <v>471</v>
      </c>
      <c r="G585" s="14"/>
      <c r="H585" s="198">
        <v>215.57300000000001</v>
      </c>
      <c r="I585" s="199"/>
      <c r="J585" s="14"/>
      <c r="K585" s="14"/>
      <c r="L585" s="195"/>
      <c r="M585" s="200"/>
      <c r="N585" s="201"/>
      <c r="O585" s="201"/>
      <c r="P585" s="201"/>
      <c r="Q585" s="201"/>
      <c r="R585" s="201"/>
      <c r="S585" s="201"/>
      <c r="T585" s="202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196" t="s">
        <v>284</v>
      </c>
      <c r="AU585" s="196" t="s">
        <v>85</v>
      </c>
      <c r="AV585" s="14" t="s">
        <v>88</v>
      </c>
      <c r="AW585" s="14" t="s">
        <v>33</v>
      </c>
      <c r="AX585" s="14" t="s">
        <v>77</v>
      </c>
      <c r="AY585" s="196" t="s">
        <v>276</v>
      </c>
    </row>
    <row r="586" s="13" customFormat="1">
      <c r="A586" s="13"/>
      <c r="B586" s="186"/>
      <c r="C586" s="13"/>
      <c r="D586" s="187" t="s">
        <v>284</v>
      </c>
      <c r="E586" s="188" t="s">
        <v>1</v>
      </c>
      <c r="F586" s="189" t="s">
        <v>772</v>
      </c>
      <c r="G586" s="13"/>
      <c r="H586" s="190">
        <v>27.579999999999998</v>
      </c>
      <c r="I586" s="191"/>
      <c r="J586" s="13"/>
      <c r="K586" s="13"/>
      <c r="L586" s="186"/>
      <c r="M586" s="192"/>
      <c r="N586" s="193"/>
      <c r="O586" s="193"/>
      <c r="P586" s="193"/>
      <c r="Q586" s="193"/>
      <c r="R586" s="193"/>
      <c r="S586" s="193"/>
      <c r="T586" s="194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188" t="s">
        <v>284</v>
      </c>
      <c r="AU586" s="188" t="s">
        <v>85</v>
      </c>
      <c r="AV586" s="13" t="s">
        <v>85</v>
      </c>
      <c r="AW586" s="13" t="s">
        <v>33</v>
      </c>
      <c r="AX586" s="13" t="s">
        <v>77</v>
      </c>
      <c r="AY586" s="188" t="s">
        <v>276</v>
      </c>
    </row>
    <row r="587" s="13" customFormat="1">
      <c r="A587" s="13"/>
      <c r="B587" s="186"/>
      <c r="C587" s="13"/>
      <c r="D587" s="187" t="s">
        <v>284</v>
      </c>
      <c r="E587" s="188" t="s">
        <v>1</v>
      </c>
      <c r="F587" s="189" t="s">
        <v>507</v>
      </c>
      <c r="G587" s="13"/>
      <c r="H587" s="190">
        <v>280.76400000000001</v>
      </c>
      <c r="I587" s="191"/>
      <c r="J587" s="13"/>
      <c r="K587" s="13"/>
      <c r="L587" s="186"/>
      <c r="M587" s="192"/>
      <c r="N587" s="193"/>
      <c r="O587" s="193"/>
      <c r="P587" s="193"/>
      <c r="Q587" s="193"/>
      <c r="R587" s="193"/>
      <c r="S587" s="193"/>
      <c r="T587" s="194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88" t="s">
        <v>284</v>
      </c>
      <c r="AU587" s="188" t="s">
        <v>85</v>
      </c>
      <c r="AV587" s="13" t="s">
        <v>85</v>
      </c>
      <c r="AW587" s="13" t="s">
        <v>33</v>
      </c>
      <c r="AX587" s="13" t="s">
        <v>77</v>
      </c>
      <c r="AY587" s="188" t="s">
        <v>276</v>
      </c>
    </row>
    <row r="588" s="13" customFormat="1">
      <c r="A588" s="13"/>
      <c r="B588" s="186"/>
      <c r="C588" s="13"/>
      <c r="D588" s="187" t="s">
        <v>284</v>
      </c>
      <c r="E588" s="188" t="s">
        <v>1</v>
      </c>
      <c r="F588" s="189" t="s">
        <v>508</v>
      </c>
      <c r="G588" s="13"/>
      <c r="H588" s="190">
        <v>-5.8970000000000002</v>
      </c>
      <c r="I588" s="191"/>
      <c r="J588" s="13"/>
      <c r="K588" s="13"/>
      <c r="L588" s="186"/>
      <c r="M588" s="192"/>
      <c r="N588" s="193"/>
      <c r="O588" s="193"/>
      <c r="P588" s="193"/>
      <c r="Q588" s="193"/>
      <c r="R588" s="193"/>
      <c r="S588" s="193"/>
      <c r="T588" s="194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188" t="s">
        <v>284</v>
      </c>
      <c r="AU588" s="188" t="s">
        <v>85</v>
      </c>
      <c r="AV588" s="13" t="s">
        <v>85</v>
      </c>
      <c r="AW588" s="13" t="s">
        <v>33</v>
      </c>
      <c r="AX588" s="13" t="s">
        <v>77</v>
      </c>
      <c r="AY588" s="188" t="s">
        <v>276</v>
      </c>
    </row>
    <row r="589" s="13" customFormat="1">
      <c r="A589" s="13"/>
      <c r="B589" s="186"/>
      <c r="C589" s="13"/>
      <c r="D589" s="187" t="s">
        <v>284</v>
      </c>
      <c r="E589" s="188" t="s">
        <v>1</v>
      </c>
      <c r="F589" s="189" t="s">
        <v>509</v>
      </c>
      <c r="G589" s="13"/>
      <c r="H589" s="190">
        <v>-2.738</v>
      </c>
      <c r="I589" s="191"/>
      <c r="J589" s="13"/>
      <c r="K589" s="13"/>
      <c r="L589" s="186"/>
      <c r="M589" s="192"/>
      <c r="N589" s="193"/>
      <c r="O589" s="193"/>
      <c r="P589" s="193"/>
      <c r="Q589" s="193"/>
      <c r="R589" s="193"/>
      <c r="S589" s="193"/>
      <c r="T589" s="194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188" t="s">
        <v>284</v>
      </c>
      <c r="AU589" s="188" t="s">
        <v>85</v>
      </c>
      <c r="AV589" s="13" t="s">
        <v>85</v>
      </c>
      <c r="AW589" s="13" t="s">
        <v>33</v>
      </c>
      <c r="AX589" s="13" t="s">
        <v>77</v>
      </c>
      <c r="AY589" s="188" t="s">
        <v>276</v>
      </c>
    </row>
    <row r="590" s="13" customFormat="1">
      <c r="A590" s="13"/>
      <c r="B590" s="186"/>
      <c r="C590" s="13"/>
      <c r="D590" s="187" t="s">
        <v>284</v>
      </c>
      <c r="E590" s="188" t="s">
        <v>1</v>
      </c>
      <c r="F590" s="189" t="s">
        <v>510</v>
      </c>
      <c r="G590" s="13"/>
      <c r="H590" s="190">
        <v>-21.664999999999999</v>
      </c>
      <c r="I590" s="191"/>
      <c r="J590" s="13"/>
      <c r="K590" s="13"/>
      <c r="L590" s="186"/>
      <c r="M590" s="192"/>
      <c r="N590" s="193"/>
      <c r="O590" s="193"/>
      <c r="P590" s="193"/>
      <c r="Q590" s="193"/>
      <c r="R590" s="193"/>
      <c r="S590" s="193"/>
      <c r="T590" s="194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188" t="s">
        <v>284</v>
      </c>
      <c r="AU590" s="188" t="s">
        <v>85</v>
      </c>
      <c r="AV590" s="13" t="s">
        <v>85</v>
      </c>
      <c r="AW590" s="13" t="s">
        <v>33</v>
      </c>
      <c r="AX590" s="13" t="s">
        <v>77</v>
      </c>
      <c r="AY590" s="188" t="s">
        <v>276</v>
      </c>
    </row>
    <row r="591" s="13" customFormat="1">
      <c r="A591" s="13"/>
      <c r="B591" s="186"/>
      <c r="C591" s="13"/>
      <c r="D591" s="187" t="s">
        <v>284</v>
      </c>
      <c r="E591" s="188" t="s">
        <v>1</v>
      </c>
      <c r="F591" s="189" t="s">
        <v>511</v>
      </c>
      <c r="G591" s="13"/>
      <c r="H591" s="190">
        <v>-2.7269999999999999</v>
      </c>
      <c r="I591" s="191"/>
      <c r="J591" s="13"/>
      <c r="K591" s="13"/>
      <c r="L591" s="186"/>
      <c r="M591" s="192"/>
      <c r="N591" s="193"/>
      <c r="O591" s="193"/>
      <c r="P591" s="193"/>
      <c r="Q591" s="193"/>
      <c r="R591" s="193"/>
      <c r="S591" s="193"/>
      <c r="T591" s="194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188" t="s">
        <v>284</v>
      </c>
      <c r="AU591" s="188" t="s">
        <v>85</v>
      </c>
      <c r="AV591" s="13" t="s">
        <v>85</v>
      </c>
      <c r="AW591" s="13" t="s">
        <v>33</v>
      </c>
      <c r="AX591" s="13" t="s">
        <v>77</v>
      </c>
      <c r="AY591" s="188" t="s">
        <v>276</v>
      </c>
    </row>
    <row r="592" s="13" customFormat="1">
      <c r="A592" s="13"/>
      <c r="B592" s="186"/>
      <c r="C592" s="13"/>
      <c r="D592" s="187" t="s">
        <v>284</v>
      </c>
      <c r="E592" s="188" t="s">
        <v>1</v>
      </c>
      <c r="F592" s="189" t="s">
        <v>512</v>
      </c>
      <c r="G592" s="13"/>
      <c r="H592" s="190">
        <v>-2.343</v>
      </c>
      <c r="I592" s="191"/>
      <c r="J592" s="13"/>
      <c r="K592" s="13"/>
      <c r="L592" s="186"/>
      <c r="M592" s="192"/>
      <c r="N592" s="193"/>
      <c r="O592" s="193"/>
      <c r="P592" s="193"/>
      <c r="Q592" s="193"/>
      <c r="R592" s="193"/>
      <c r="S592" s="193"/>
      <c r="T592" s="194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188" t="s">
        <v>284</v>
      </c>
      <c r="AU592" s="188" t="s">
        <v>85</v>
      </c>
      <c r="AV592" s="13" t="s">
        <v>85</v>
      </c>
      <c r="AW592" s="13" t="s">
        <v>33</v>
      </c>
      <c r="AX592" s="13" t="s">
        <v>77</v>
      </c>
      <c r="AY592" s="188" t="s">
        <v>276</v>
      </c>
    </row>
    <row r="593" s="13" customFormat="1">
      <c r="A593" s="13"/>
      <c r="B593" s="186"/>
      <c r="C593" s="13"/>
      <c r="D593" s="187" t="s">
        <v>284</v>
      </c>
      <c r="E593" s="188" t="s">
        <v>1</v>
      </c>
      <c r="F593" s="189" t="s">
        <v>513</v>
      </c>
      <c r="G593" s="13"/>
      <c r="H593" s="190">
        <v>-18.544</v>
      </c>
      <c r="I593" s="191"/>
      <c r="J593" s="13"/>
      <c r="K593" s="13"/>
      <c r="L593" s="186"/>
      <c r="M593" s="192"/>
      <c r="N593" s="193"/>
      <c r="O593" s="193"/>
      <c r="P593" s="193"/>
      <c r="Q593" s="193"/>
      <c r="R593" s="193"/>
      <c r="S593" s="193"/>
      <c r="T593" s="19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188" t="s">
        <v>284</v>
      </c>
      <c r="AU593" s="188" t="s">
        <v>85</v>
      </c>
      <c r="AV593" s="13" t="s">
        <v>85</v>
      </c>
      <c r="AW593" s="13" t="s">
        <v>33</v>
      </c>
      <c r="AX593" s="13" t="s">
        <v>77</v>
      </c>
      <c r="AY593" s="188" t="s">
        <v>276</v>
      </c>
    </row>
    <row r="594" s="13" customFormat="1">
      <c r="A594" s="13"/>
      <c r="B594" s="186"/>
      <c r="C594" s="13"/>
      <c r="D594" s="187" t="s">
        <v>284</v>
      </c>
      <c r="E594" s="188" t="s">
        <v>1</v>
      </c>
      <c r="F594" s="189" t="s">
        <v>514</v>
      </c>
      <c r="G594" s="13"/>
      <c r="H594" s="190">
        <v>-2.25</v>
      </c>
      <c r="I594" s="191"/>
      <c r="J594" s="13"/>
      <c r="K594" s="13"/>
      <c r="L594" s="186"/>
      <c r="M594" s="192"/>
      <c r="N594" s="193"/>
      <c r="O594" s="193"/>
      <c r="P594" s="193"/>
      <c r="Q594" s="193"/>
      <c r="R594" s="193"/>
      <c r="S594" s="193"/>
      <c r="T594" s="194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188" t="s">
        <v>284</v>
      </c>
      <c r="AU594" s="188" t="s">
        <v>85</v>
      </c>
      <c r="AV594" s="13" t="s">
        <v>85</v>
      </c>
      <c r="AW594" s="13" t="s">
        <v>33</v>
      </c>
      <c r="AX594" s="13" t="s">
        <v>77</v>
      </c>
      <c r="AY594" s="188" t="s">
        <v>276</v>
      </c>
    </row>
    <row r="595" s="13" customFormat="1">
      <c r="A595" s="13"/>
      <c r="B595" s="186"/>
      <c r="C595" s="13"/>
      <c r="D595" s="187" t="s">
        <v>284</v>
      </c>
      <c r="E595" s="188" t="s">
        <v>1</v>
      </c>
      <c r="F595" s="189" t="s">
        <v>515</v>
      </c>
      <c r="G595" s="13"/>
      <c r="H595" s="190">
        <v>-1.6200000000000001</v>
      </c>
      <c r="I595" s="191"/>
      <c r="J595" s="13"/>
      <c r="K595" s="13"/>
      <c r="L595" s="186"/>
      <c r="M595" s="192"/>
      <c r="N595" s="193"/>
      <c r="O595" s="193"/>
      <c r="P595" s="193"/>
      <c r="Q595" s="193"/>
      <c r="R595" s="193"/>
      <c r="S595" s="193"/>
      <c r="T595" s="19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188" t="s">
        <v>284</v>
      </c>
      <c r="AU595" s="188" t="s">
        <v>85</v>
      </c>
      <c r="AV595" s="13" t="s">
        <v>85</v>
      </c>
      <c r="AW595" s="13" t="s">
        <v>33</v>
      </c>
      <c r="AX595" s="13" t="s">
        <v>77</v>
      </c>
      <c r="AY595" s="188" t="s">
        <v>276</v>
      </c>
    </row>
    <row r="596" s="14" customFormat="1">
      <c r="A596" s="14"/>
      <c r="B596" s="195"/>
      <c r="C596" s="14"/>
      <c r="D596" s="187" t="s">
        <v>284</v>
      </c>
      <c r="E596" s="196" t="s">
        <v>1</v>
      </c>
      <c r="F596" s="197" t="s">
        <v>473</v>
      </c>
      <c r="G596" s="14"/>
      <c r="H596" s="198">
        <v>250.56</v>
      </c>
      <c r="I596" s="199"/>
      <c r="J596" s="14"/>
      <c r="K596" s="14"/>
      <c r="L596" s="195"/>
      <c r="M596" s="200"/>
      <c r="N596" s="201"/>
      <c r="O596" s="201"/>
      <c r="P596" s="201"/>
      <c r="Q596" s="201"/>
      <c r="R596" s="201"/>
      <c r="S596" s="201"/>
      <c r="T596" s="20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196" t="s">
        <v>284</v>
      </c>
      <c r="AU596" s="196" t="s">
        <v>85</v>
      </c>
      <c r="AV596" s="14" t="s">
        <v>88</v>
      </c>
      <c r="AW596" s="14" t="s">
        <v>33</v>
      </c>
      <c r="AX596" s="14" t="s">
        <v>77</v>
      </c>
      <c r="AY596" s="196" t="s">
        <v>276</v>
      </c>
    </row>
    <row r="597" s="13" customFormat="1">
      <c r="A597" s="13"/>
      <c r="B597" s="186"/>
      <c r="C597" s="13"/>
      <c r="D597" s="187" t="s">
        <v>284</v>
      </c>
      <c r="E597" s="188" t="s">
        <v>1</v>
      </c>
      <c r="F597" s="189" t="s">
        <v>773</v>
      </c>
      <c r="G597" s="13"/>
      <c r="H597" s="190">
        <v>30.529</v>
      </c>
      <c r="I597" s="191"/>
      <c r="J597" s="13"/>
      <c r="K597" s="13"/>
      <c r="L597" s="186"/>
      <c r="M597" s="192"/>
      <c r="N597" s="193"/>
      <c r="O597" s="193"/>
      <c r="P597" s="193"/>
      <c r="Q597" s="193"/>
      <c r="R597" s="193"/>
      <c r="S597" s="193"/>
      <c r="T597" s="194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188" t="s">
        <v>284</v>
      </c>
      <c r="AU597" s="188" t="s">
        <v>85</v>
      </c>
      <c r="AV597" s="13" t="s">
        <v>85</v>
      </c>
      <c r="AW597" s="13" t="s">
        <v>33</v>
      </c>
      <c r="AX597" s="13" t="s">
        <v>77</v>
      </c>
      <c r="AY597" s="188" t="s">
        <v>276</v>
      </c>
    </row>
    <row r="598" s="13" customFormat="1">
      <c r="A598" s="13"/>
      <c r="B598" s="186"/>
      <c r="C598" s="13"/>
      <c r="D598" s="187" t="s">
        <v>284</v>
      </c>
      <c r="E598" s="188" t="s">
        <v>1</v>
      </c>
      <c r="F598" s="189" t="s">
        <v>516</v>
      </c>
      <c r="G598" s="13"/>
      <c r="H598" s="190">
        <v>201.392</v>
      </c>
      <c r="I598" s="191"/>
      <c r="J598" s="13"/>
      <c r="K598" s="13"/>
      <c r="L598" s="186"/>
      <c r="M598" s="192"/>
      <c r="N598" s="193"/>
      <c r="O598" s="193"/>
      <c r="P598" s="193"/>
      <c r="Q598" s="193"/>
      <c r="R598" s="193"/>
      <c r="S598" s="193"/>
      <c r="T598" s="194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188" t="s">
        <v>284</v>
      </c>
      <c r="AU598" s="188" t="s">
        <v>85</v>
      </c>
      <c r="AV598" s="13" t="s">
        <v>85</v>
      </c>
      <c r="AW598" s="13" t="s">
        <v>33</v>
      </c>
      <c r="AX598" s="13" t="s">
        <v>77</v>
      </c>
      <c r="AY598" s="188" t="s">
        <v>276</v>
      </c>
    </row>
    <row r="599" s="13" customFormat="1">
      <c r="A599" s="13"/>
      <c r="B599" s="186"/>
      <c r="C599" s="13"/>
      <c r="D599" s="187" t="s">
        <v>284</v>
      </c>
      <c r="E599" s="188" t="s">
        <v>1</v>
      </c>
      <c r="F599" s="189" t="s">
        <v>517</v>
      </c>
      <c r="G599" s="13"/>
      <c r="H599" s="190">
        <v>5.7800000000000002</v>
      </c>
      <c r="I599" s="191"/>
      <c r="J599" s="13"/>
      <c r="K599" s="13"/>
      <c r="L599" s="186"/>
      <c r="M599" s="192"/>
      <c r="N599" s="193"/>
      <c r="O599" s="193"/>
      <c r="P599" s="193"/>
      <c r="Q599" s="193"/>
      <c r="R599" s="193"/>
      <c r="S599" s="193"/>
      <c r="T599" s="194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188" t="s">
        <v>284</v>
      </c>
      <c r="AU599" s="188" t="s">
        <v>85</v>
      </c>
      <c r="AV599" s="13" t="s">
        <v>85</v>
      </c>
      <c r="AW599" s="13" t="s">
        <v>33</v>
      </c>
      <c r="AX599" s="13" t="s">
        <v>77</v>
      </c>
      <c r="AY599" s="188" t="s">
        <v>276</v>
      </c>
    </row>
    <row r="600" s="13" customFormat="1">
      <c r="A600" s="13"/>
      <c r="B600" s="186"/>
      <c r="C600" s="13"/>
      <c r="D600" s="187" t="s">
        <v>284</v>
      </c>
      <c r="E600" s="188" t="s">
        <v>1</v>
      </c>
      <c r="F600" s="189" t="s">
        <v>518</v>
      </c>
      <c r="G600" s="13"/>
      <c r="H600" s="190">
        <v>-22.553999999999998</v>
      </c>
      <c r="I600" s="191"/>
      <c r="J600" s="13"/>
      <c r="K600" s="13"/>
      <c r="L600" s="186"/>
      <c r="M600" s="192"/>
      <c r="N600" s="193"/>
      <c r="O600" s="193"/>
      <c r="P600" s="193"/>
      <c r="Q600" s="193"/>
      <c r="R600" s="193"/>
      <c r="S600" s="193"/>
      <c r="T600" s="194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188" t="s">
        <v>284</v>
      </c>
      <c r="AU600" s="188" t="s">
        <v>85</v>
      </c>
      <c r="AV600" s="13" t="s">
        <v>85</v>
      </c>
      <c r="AW600" s="13" t="s">
        <v>33</v>
      </c>
      <c r="AX600" s="13" t="s">
        <v>77</v>
      </c>
      <c r="AY600" s="188" t="s">
        <v>276</v>
      </c>
    </row>
    <row r="601" s="13" customFormat="1">
      <c r="A601" s="13"/>
      <c r="B601" s="186"/>
      <c r="C601" s="13"/>
      <c r="D601" s="187" t="s">
        <v>284</v>
      </c>
      <c r="E601" s="188" t="s">
        <v>1</v>
      </c>
      <c r="F601" s="189" t="s">
        <v>519</v>
      </c>
      <c r="G601" s="13"/>
      <c r="H601" s="190">
        <v>-6.7569999999999997</v>
      </c>
      <c r="I601" s="191"/>
      <c r="J601" s="13"/>
      <c r="K601" s="13"/>
      <c r="L601" s="186"/>
      <c r="M601" s="192"/>
      <c r="N601" s="193"/>
      <c r="O601" s="193"/>
      <c r="P601" s="193"/>
      <c r="Q601" s="193"/>
      <c r="R601" s="193"/>
      <c r="S601" s="193"/>
      <c r="T601" s="194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188" t="s">
        <v>284</v>
      </c>
      <c r="AU601" s="188" t="s">
        <v>85</v>
      </c>
      <c r="AV601" s="13" t="s">
        <v>85</v>
      </c>
      <c r="AW601" s="13" t="s">
        <v>33</v>
      </c>
      <c r="AX601" s="13" t="s">
        <v>77</v>
      </c>
      <c r="AY601" s="188" t="s">
        <v>276</v>
      </c>
    </row>
    <row r="602" s="13" customFormat="1">
      <c r="A602" s="13"/>
      <c r="B602" s="186"/>
      <c r="C602" s="13"/>
      <c r="D602" s="187" t="s">
        <v>284</v>
      </c>
      <c r="E602" s="188" t="s">
        <v>1</v>
      </c>
      <c r="F602" s="189" t="s">
        <v>520</v>
      </c>
      <c r="G602" s="13"/>
      <c r="H602" s="190">
        <v>-19.553999999999998</v>
      </c>
      <c r="I602" s="191"/>
      <c r="J602" s="13"/>
      <c r="K602" s="13"/>
      <c r="L602" s="186"/>
      <c r="M602" s="192"/>
      <c r="N602" s="193"/>
      <c r="O602" s="193"/>
      <c r="P602" s="193"/>
      <c r="Q602" s="193"/>
      <c r="R602" s="193"/>
      <c r="S602" s="193"/>
      <c r="T602" s="194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188" t="s">
        <v>284</v>
      </c>
      <c r="AU602" s="188" t="s">
        <v>85</v>
      </c>
      <c r="AV602" s="13" t="s">
        <v>85</v>
      </c>
      <c r="AW602" s="13" t="s">
        <v>33</v>
      </c>
      <c r="AX602" s="13" t="s">
        <v>77</v>
      </c>
      <c r="AY602" s="188" t="s">
        <v>276</v>
      </c>
    </row>
    <row r="603" s="13" customFormat="1">
      <c r="A603" s="13"/>
      <c r="B603" s="186"/>
      <c r="C603" s="13"/>
      <c r="D603" s="187" t="s">
        <v>284</v>
      </c>
      <c r="E603" s="188" t="s">
        <v>1</v>
      </c>
      <c r="F603" s="189" t="s">
        <v>521</v>
      </c>
      <c r="G603" s="13"/>
      <c r="H603" s="190">
        <v>-5.8579999999999997</v>
      </c>
      <c r="I603" s="191"/>
      <c r="J603" s="13"/>
      <c r="K603" s="13"/>
      <c r="L603" s="186"/>
      <c r="M603" s="192"/>
      <c r="N603" s="193"/>
      <c r="O603" s="193"/>
      <c r="P603" s="193"/>
      <c r="Q603" s="193"/>
      <c r="R603" s="193"/>
      <c r="S603" s="193"/>
      <c r="T603" s="194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188" t="s">
        <v>284</v>
      </c>
      <c r="AU603" s="188" t="s">
        <v>85</v>
      </c>
      <c r="AV603" s="13" t="s">
        <v>85</v>
      </c>
      <c r="AW603" s="13" t="s">
        <v>33</v>
      </c>
      <c r="AX603" s="13" t="s">
        <v>77</v>
      </c>
      <c r="AY603" s="188" t="s">
        <v>276</v>
      </c>
    </row>
    <row r="604" s="14" customFormat="1">
      <c r="A604" s="14"/>
      <c r="B604" s="195"/>
      <c r="C604" s="14"/>
      <c r="D604" s="187" t="s">
        <v>284</v>
      </c>
      <c r="E604" s="196" t="s">
        <v>1</v>
      </c>
      <c r="F604" s="197" t="s">
        <v>522</v>
      </c>
      <c r="G604" s="14"/>
      <c r="H604" s="198">
        <v>182.97800000000001</v>
      </c>
      <c r="I604" s="199"/>
      <c r="J604" s="14"/>
      <c r="K604" s="14"/>
      <c r="L604" s="195"/>
      <c r="M604" s="200"/>
      <c r="N604" s="201"/>
      <c r="O604" s="201"/>
      <c r="P604" s="201"/>
      <c r="Q604" s="201"/>
      <c r="R604" s="201"/>
      <c r="S604" s="201"/>
      <c r="T604" s="202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196" t="s">
        <v>284</v>
      </c>
      <c r="AU604" s="196" t="s">
        <v>85</v>
      </c>
      <c r="AV604" s="14" t="s">
        <v>88</v>
      </c>
      <c r="AW604" s="14" t="s">
        <v>33</v>
      </c>
      <c r="AX604" s="14" t="s">
        <v>77</v>
      </c>
      <c r="AY604" s="196" t="s">
        <v>276</v>
      </c>
    </row>
    <row r="605" s="13" customFormat="1">
      <c r="A605" s="13"/>
      <c r="B605" s="186"/>
      <c r="C605" s="13"/>
      <c r="D605" s="187" t="s">
        <v>284</v>
      </c>
      <c r="E605" s="188" t="s">
        <v>1</v>
      </c>
      <c r="F605" s="189" t="s">
        <v>774</v>
      </c>
      <c r="G605" s="13"/>
      <c r="H605" s="190">
        <v>7.8319999999999999</v>
      </c>
      <c r="I605" s="191"/>
      <c r="J605" s="13"/>
      <c r="K605" s="13"/>
      <c r="L605" s="186"/>
      <c r="M605" s="192"/>
      <c r="N605" s="193"/>
      <c r="O605" s="193"/>
      <c r="P605" s="193"/>
      <c r="Q605" s="193"/>
      <c r="R605" s="193"/>
      <c r="S605" s="193"/>
      <c r="T605" s="194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188" t="s">
        <v>284</v>
      </c>
      <c r="AU605" s="188" t="s">
        <v>85</v>
      </c>
      <c r="AV605" s="13" t="s">
        <v>85</v>
      </c>
      <c r="AW605" s="13" t="s">
        <v>33</v>
      </c>
      <c r="AX605" s="13" t="s">
        <v>77</v>
      </c>
      <c r="AY605" s="188" t="s">
        <v>276</v>
      </c>
    </row>
    <row r="606" s="13" customFormat="1">
      <c r="A606" s="13"/>
      <c r="B606" s="186"/>
      <c r="C606" s="13"/>
      <c r="D606" s="187" t="s">
        <v>284</v>
      </c>
      <c r="E606" s="188" t="s">
        <v>1</v>
      </c>
      <c r="F606" s="189" t="s">
        <v>775</v>
      </c>
      <c r="G606" s="13"/>
      <c r="H606" s="190">
        <v>8.6910000000000007</v>
      </c>
      <c r="I606" s="191"/>
      <c r="J606" s="13"/>
      <c r="K606" s="13"/>
      <c r="L606" s="186"/>
      <c r="M606" s="192"/>
      <c r="N606" s="193"/>
      <c r="O606" s="193"/>
      <c r="P606" s="193"/>
      <c r="Q606" s="193"/>
      <c r="R606" s="193"/>
      <c r="S606" s="193"/>
      <c r="T606" s="194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188" t="s">
        <v>284</v>
      </c>
      <c r="AU606" s="188" t="s">
        <v>85</v>
      </c>
      <c r="AV606" s="13" t="s">
        <v>85</v>
      </c>
      <c r="AW606" s="13" t="s">
        <v>33</v>
      </c>
      <c r="AX606" s="13" t="s">
        <v>77</v>
      </c>
      <c r="AY606" s="188" t="s">
        <v>276</v>
      </c>
    </row>
    <row r="607" s="14" customFormat="1">
      <c r="A607" s="14"/>
      <c r="B607" s="195"/>
      <c r="C607" s="14"/>
      <c r="D607" s="187" t="s">
        <v>284</v>
      </c>
      <c r="E607" s="196" t="s">
        <v>1</v>
      </c>
      <c r="F607" s="197" t="s">
        <v>776</v>
      </c>
      <c r="G607" s="14"/>
      <c r="H607" s="198">
        <v>16.523</v>
      </c>
      <c r="I607" s="199"/>
      <c r="J607" s="14"/>
      <c r="K607" s="14"/>
      <c r="L607" s="195"/>
      <c r="M607" s="200"/>
      <c r="N607" s="201"/>
      <c r="O607" s="201"/>
      <c r="P607" s="201"/>
      <c r="Q607" s="201"/>
      <c r="R607" s="201"/>
      <c r="S607" s="201"/>
      <c r="T607" s="202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196" t="s">
        <v>284</v>
      </c>
      <c r="AU607" s="196" t="s">
        <v>85</v>
      </c>
      <c r="AV607" s="14" t="s">
        <v>88</v>
      </c>
      <c r="AW607" s="14" t="s">
        <v>33</v>
      </c>
      <c r="AX607" s="14" t="s">
        <v>77</v>
      </c>
      <c r="AY607" s="196" t="s">
        <v>276</v>
      </c>
    </row>
    <row r="608" s="13" customFormat="1">
      <c r="A608" s="13"/>
      <c r="B608" s="186"/>
      <c r="C608" s="13"/>
      <c r="D608" s="187" t="s">
        <v>284</v>
      </c>
      <c r="E608" s="188" t="s">
        <v>1</v>
      </c>
      <c r="F608" s="189" t="s">
        <v>449</v>
      </c>
      <c r="G608" s="13"/>
      <c r="H608" s="190">
        <v>9.5329999999999995</v>
      </c>
      <c r="I608" s="191"/>
      <c r="J608" s="13"/>
      <c r="K608" s="13"/>
      <c r="L608" s="186"/>
      <c r="M608" s="192"/>
      <c r="N608" s="193"/>
      <c r="O608" s="193"/>
      <c r="P608" s="193"/>
      <c r="Q608" s="193"/>
      <c r="R608" s="193"/>
      <c r="S608" s="193"/>
      <c r="T608" s="194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188" t="s">
        <v>284</v>
      </c>
      <c r="AU608" s="188" t="s">
        <v>85</v>
      </c>
      <c r="AV608" s="13" t="s">
        <v>85</v>
      </c>
      <c r="AW608" s="13" t="s">
        <v>33</v>
      </c>
      <c r="AX608" s="13" t="s">
        <v>77</v>
      </c>
      <c r="AY608" s="188" t="s">
        <v>276</v>
      </c>
    </row>
    <row r="609" s="14" customFormat="1">
      <c r="A609" s="14"/>
      <c r="B609" s="195"/>
      <c r="C609" s="14"/>
      <c r="D609" s="187" t="s">
        <v>284</v>
      </c>
      <c r="E609" s="196" t="s">
        <v>1</v>
      </c>
      <c r="F609" s="197" t="s">
        <v>450</v>
      </c>
      <c r="G609" s="14"/>
      <c r="H609" s="198">
        <v>9.5329999999999995</v>
      </c>
      <c r="I609" s="199"/>
      <c r="J609" s="14"/>
      <c r="K609" s="14"/>
      <c r="L609" s="195"/>
      <c r="M609" s="200"/>
      <c r="N609" s="201"/>
      <c r="O609" s="201"/>
      <c r="P609" s="201"/>
      <c r="Q609" s="201"/>
      <c r="R609" s="201"/>
      <c r="S609" s="201"/>
      <c r="T609" s="202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196" t="s">
        <v>284</v>
      </c>
      <c r="AU609" s="196" t="s">
        <v>85</v>
      </c>
      <c r="AV609" s="14" t="s">
        <v>88</v>
      </c>
      <c r="AW609" s="14" t="s">
        <v>33</v>
      </c>
      <c r="AX609" s="14" t="s">
        <v>77</v>
      </c>
      <c r="AY609" s="196" t="s">
        <v>276</v>
      </c>
    </row>
    <row r="610" s="13" customFormat="1">
      <c r="A610" s="13"/>
      <c r="B610" s="186"/>
      <c r="C610" s="13"/>
      <c r="D610" s="187" t="s">
        <v>284</v>
      </c>
      <c r="E610" s="188" t="s">
        <v>1</v>
      </c>
      <c r="F610" s="189" t="s">
        <v>724</v>
      </c>
      <c r="G610" s="13"/>
      <c r="H610" s="190">
        <v>16.199999999999999</v>
      </c>
      <c r="I610" s="191"/>
      <c r="J610" s="13"/>
      <c r="K610" s="13"/>
      <c r="L610" s="186"/>
      <c r="M610" s="192"/>
      <c r="N610" s="193"/>
      <c r="O610" s="193"/>
      <c r="P610" s="193"/>
      <c r="Q610" s="193"/>
      <c r="R610" s="193"/>
      <c r="S610" s="193"/>
      <c r="T610" s="194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188" t="s">
        <v>284</v>
      </c>
      <c r="AU610" s="188" t="s">
        <v>85</v>
      </c>
      <c r="AV610" s="13" t="s">
        <v>85</v>
      </c>
      <c r="AW610" s="13" t="s">
        <v>33</v>
      </c>
      <c r="AX610" s="13" t="s">
        <v>77</v>
      </c>
      <c r="AY610" s="188" t="s">
        <v>276</v>
      </c>
    </row>
    <row r="611" s="13" customFormat="1">
      <c r="A611" s="13"/>
      <c r="B611" s="186"/>
      <c r="C611" s="13"/>
      <c r="D611" s="187" t="s">
        <v>284</v>
      </c>
      <c r="E611" s="188" t="s">
        <v>1</v>
      </c>
      <c r="F611" s="189" t="s">
        <v>725</v>
      </c>
      <c r="G611" s="13"/>
      <c r="H611" s="190">
        <v>3</v>
      </c>
      <c r="I611" s="191"/>
      <c r="J611" s="13"/>
      <c r="K611" s="13"/>
      <c r="L611" s="186"/>
      <c r="M611" s="192"/>
      <c r="N611" s="193"/>
      <c r="O611" s="193"/>
      <c r="P611" s="193"/>
      <c r="Q611" s="193"/>
      <c r="R611" s="193"/>
      <c r="S611" s="193"/>
      <c r="T611" s="194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188" t="s">
        <v>284</v>
      </c>
      <c r="AU611" s="188" t="s">
        <v>85</v>
      </c>
      <c r="AV611" s="13" t="s">
        <v>85</v>
      </c>
      <c r="AW611" s="13" t="s">
        <v>33</v>
      </c>
      <c r="AX611" s="13" t="s">
        <v>77</v>
      </c>
      <c r="AY611" s="188" t="s">
        <v>276</v>
      </c>
    </row>
    <row r="612" s="13" customFormat="1">
      <c r="A612" s="13"/>
      <c r="B612" s="186"/>
      <c r="C612" s="13"/>
      <c r="D612" s="187" t="s">
        <v>284</v>
      </c>
      <c r="E612" s="188" t="s">
        <v>1</v>
      </c>
      <c r="F612" s="189" t="s">
        <v>726</v>
      </c>
      <c r="G612" s="13"/>
      <c r="H612" s="190">
        <v>4.7999999999999998</v>
      </c>
      <c r="I612" s="191"/>
      <c r="J612" s="13"/>
      <c r="K612" s="13"/>
      <c r="L612" s="186"/>
      <c r="M612" s="192"/>
      <c r="N612" s="193"/>
      <c r="O612" s="193"/>
      <c r="P612" s="193"/>
      <c r="Q612" s="193"/>
      <c r="R612" s="193"/>
      <c r="S612" s="193"/>
      <c r="T612" s="194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188" t="s">
        <v>284</v>
      </c>
      <c r="AU612" s="188" t="s">
        <v>85</v>
      </c>
      <c r="AV612" s="13" t="s">
        <v>85</v>
      </c>
      <c r="AW612" s="13" t="s">
        <v>33</v>
      </c>
      <c r="AX612" s="13" t="s">
        <v>77</v>
      </c>
      <c r="AY612" s="188" t="s">
        <v>276</v>
      </c>
    </row>
    <row r="613" s="13" customFormat="1">
      <c r="A613" s="13"/>
      <c r="B613" s="186"/>
      <c r="C613" s="13"/>
      <c r="D613" s="187" t="s">
        <v>284</v>
      </c>
      <c r="E613" s="188" t="s">
        <v>1</v>
      </c>
      <c r="F613" s="189" t="s">
        <v>727</v>
      </c>
      <c r="G613" s="13"/>
      <c r="H613" s="190">
        <v>1.8</v>
      </c>
      <c r="I613" s="191"/>
      <c r="J613" s="13"/>
      <c r="K613" s="13"/>
      <c r="L613" s="186"/>
      <c r="M613" s="192"/>
      <c r="N613" s="193"/>
      <c r="O613" s="193"/>
      <c r="P613" s="193"/>
      <c r="Q613" s="193"/>
      <c r="R613" s="193"/>
      <c r="S613" s="193"/>
      <c r="T613" s="194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188" t="s">
        <v>284</v>
      </c>
      <c r="AU613" s="188" t="s">
        <v>85</v>
      </c>
      <c r="AV613" s="13" t="s">
        <v>85</v>
      </c>
      <c r="AW613" s="13" t="s">
        <v>33</v>
      </c>
      <c r="AX613" s="13" t="s">
        <v>77</v>
      </c>
      <c r="AY613" s="188" t="s">
        <v>276</v>
      </c>
    </row>
    <row r="614" s="14" customFormat="1">
      <c r="A614" s="14"/>
      <c r="B614" s="195"/>
      <c r="C614" s="14"/>
      <c r="D614" s="187" t="s">
        <v>284</v>
      </c>
      <c r="E614" s="196" t="s">
        <v>1</v>
      </c>
      <c r="F614" s="197" t="s">
        <v>728</v>
      </c>
      <c r="G614" s="14"/>
      <c r="H614" s="198">
        <v>25.800000000000001</v>
      </c>
      <c r="I614" s="199"/>
      <c r="J614" s="14"/>
      <c r="K614" s="14"/>
      <c r="L614" s="195"/>
      <c r="M614" s="200"/>
      <c r="N614" s="201"/>
      <c r="O614" s="201"/>
      <c r="P614" s="201"/>
      <c r="Q614" s="201"/>
      <c r="R614" s="201"/>
      <c r="S614" s="201"/>
      <c r="T614" s="202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196" t="s">
        <v>284</v>
      </c>
      <c r="AU614" s="196" t="s">
        <v>85</v>
      </c>
      <c r="AV614" s="14" t="s">
        <v>88</v>
      </c>
      <c r="AW614" s="14" t="s">
        <v>33</v>
      </c>
      <c r="AX614" s="14" t="s">
        <v>77</v>
      </c>
      <c r="AY614" s="196" t="s">
        <v>276</v>
      </c>
    </row>
    <row r="615" s="15" customFormat="1">
      <c r="A615" s="15"/>
      <c r="B615" s="203"/>
      <c r="C615" s="15"/>
      <c r="D615" s="187" t="s">
        <v>284</v>
      </c>
      <c r="E615" s="204" t="s">
        <v>777</v>
      </c>
      <c r="F615" s="205" t="s">
        <v>303</v>
      </c>
      <c r="G615" s="15"/>
      <c r="H615" s="206">
        <v>928.87400000000002</v>
      </c>
      <c r="I615" s="207"/>
      <c r="J615" s="15"/>
      <c r="K615" s="15"/>
      <c r="L615" s="203"/>
      <c r="M615" s="208"/>
      <c r="N615" s="209"/>
      <c r="O615" s="209"/>
      <c r="P615" s="209"/>
      <c r="Q615" s="209"/>
      <c r="R615" s="209"/>
      <c r="S615" s="209"/>
      <c r="T615" s="210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04" t="s">
        <v>284</v>
      </c>
      <c r="AU615" s="204" t="s">
        <v>85</v>
      </c>
      <c r="AV615" s="15" t="s">
        <v>91</v>
      </c>
      <c r="AW615" s="15" t="s">
        <v>33</v>
      </c>
      <c r="AX615" s="15" t="s">
        <v>8</v>
      </c>
      <c r="AY615" s="204" t="s">
        <v>276</v>
      </c>
    </row>
    <row r="616" s="2" customFormat="1" ht="24.15" customHeight="1">
      <c r="A616" s="37"/>
      <c r="B616" s="172"/>
      <c r="C616" s="173" t="s">
        <v>778</v>
      </c>
      <c r="D616" s="173" t="s">
        <v>278</v>
      </c>
      <c r="E616" s="174" t="s">
        <v>779</v>
      </c>
      <c r="F616" s="175" t="s">
        <v>780</v>
      </c>
      <c r="G616" s="176" t="s">
        <v>281</v>
      </c>
      <c r="H616" s="177">
        <v>46.546999999999997</v>
      </c>
      <c r="I616" s="178"/>
      <c r="J616" s="179">
        <f>ROUND(I616*H616,0)</f>
        <v>0</v>
      </c>
      <c r="K616" s="175" t="s">
        <v>282</v>
      </c>
      <c r="L616" s="38"/>
      <c r="M616" s="180" t="s">
        <v>1</v>
      </c>
      <c r="N616" s="181" t="s">
        <v>42</v>
      </c>
      <c r="O616" s="76"/>
      <c r="P616" s="182">
        <f>O616*H616</f>
        <v>0</v>
      </c>
      <c r="Q616" s="182">
        <v>0.00577</v>
      </c>
      <c r="R616" s="182">
        <f>Q616*H616</f>
        <v>0.26857618999999999</v>
      </c>
      <c r="S616" s="182">
        <v>0.0060000000000000001</v>
      </c>
      <c r="T616" s="183">
        <f>S616*H616</f>
        <v>0.27928199999999997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184" t="s">
        <v>91</v>
      </c>
      <c r="AT616" s="184" t="s">
        <v>278</v>
      </c>
      <c r="AU616" s="184" t="s">
        <v>85</v>
      </c>
      <c r="AY616" s="18" t="s">
        <v>276</v>
      </c>
      <c r="BE616" s="185">
        <f>IF(N616="základní",J616,0)</f>
        <v>0</v>
      </c>
      <c r="BF616" s="185">
        <f>IF(N616="snížená",J616,0)</f>
        <v>0</v>
      </c>
      <c r="BG616" s="185">
        <f>IF(N616="zákl. přenesená",J616,0)</f>
        <v>0</v>
      </c>
      <c r="BH616" s="185">
        <f>IF(N616="sníž. přenesená",J616,0)</f>
        <v>0</v>
      </c>
      <c r="BI616" s="185">
        <f>IF(N616="nulová",J616,0)</f>
        <v>0</v>
      </c>
      <c r="BJ616" s="18" t="s">
        <v>8</v>
      </c>
      <c r="BK616" s="185">
        <f>ROUND(I616*H616,0)</f>
        <v>0</v>
      </c>
      <c r="BL616" s="18" t="s">
        <v>91</v>
      </c>
      <c r="BM616" s="184" t="s">
        <v>781</v>
      </c>
    </row>
    <row r="617" s="13" customFormat="1">
      <c r="A617" s="13"/>
      <c r="B617" s="186"/>
      <c r="C617" s="13"/>
      <c r="D617" s="187" t="s">
        <v>284</v>
      </c>
      <c r="E617" s="188" t="s">
        <v>1</v>
      </c>
      <c r="F617" s="189" t="s">
        <v>769</v>
      </c>
      <c r="G617" s="13"/>
      <c r="H617" s="190">
        <v>9.8279999999999994</v>
      </c>
      <c r="I617" s="191"/>
      <c r="J617" s="13"/>
      <c r="K617" s="13"/>
      <c r="L617" s="186"/>
      <c r="M617" s="192"/>
      <c r="N617" s="193"/>
      <c r="O617" s="193"/>
      <c r="P617" s="193"/>
      <c r="Q617" s="193"/>
      <c r="R617" s="193"/>
      <c r="S617" s="193"/>
      <c r="T617" s="194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188" t="s">
        <v>284</v>
      </c>
      <c r="AU617" s="188" t="s">
        <v>85</v>
      </c>
      <c r="AV617" s="13" t="s">
        <v>85</v>
      </c>
      <c r="AW617" s="13" t="s">
        <v>33</v>
      </c>
      <c r="AX617" s="13" t="s">
        <v>77</v>
      </c>
      <c r="AY617" s="188" t="s">
        <v>276</v>
      </c>
    </row>
    <row r="618" s="13" customFormat="1">
      <c r="A618" s="13"/>
      <c r="B618" s="186"/>
      <c r="C618" s="13"/>
      <c r="D618" s="187" t="s">
        <v>284</v>
      </c>
      <c r="E618" s="188" t="s">
        <v>1</v>
      </c>
      <c r="F618" s="189" t="s">
        <v>770</v>
      </c>
      <c r="G618" s="13"/>
      <c r="H618" s="190">
        <v>6.1900000000000004</v>
      </c>
      <c r="I618" s="191"/>
      <c r="J618" s="13"/>
      <c r="K618" s="13"/>
      <c r="L618" s="186"/>
      <c r="M618" s="192"/>
      <c r="N618" s="193"/>
      <c r="O618" s="193"/>
      <c r="P618" s="193"/>
      <c r="Q618" s="193"/>
      <c r="R618" s="193"/>
      <c r="S618" s="193"/>
      <c r="T618" s="194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188" t="s">
        <v>284</v>
      </c>
      <c r="AU618" s="188" t="s">
        <v>85</v>
      </c>
      <c r="AV618" s="13" t="s">
        <v>85</v>
      </c>
      <c r="AW618" s="13" t="s">
        <v>33</v>
      </c>
      <c r="AX618" s="13" t="s">
        <v>77</v>
      </c>
      <c r="AY618" s="188" t="s">
        <v>276</v>
      </c>
    </row>
    <row r="619" s="14" customFormat="1">
      <c r="A619" s="14"/>
      <c r="B619" s="195"/>
      <c r="C619" s="14"/>
      <c r="D619" s="187" t="s">
        <v>284</v>
      </c>
      <c r="E619" s="196" t="s">
        <v>1</v>
      </c>
      <c r="F619" s="197" t="s">
        <v>782</v>
      </c>
      <c r="G619" s="14"/>
      <c r="H619" s="198">
        <v>16.018000000000001</v>
      </c>
      <c r="I619" s="199"/>
      <c r="J619" s="14"/>
      <c r="K619" s="14"/>
      <c r="L619" s="195"/>
      <c r="M619" s="200"/>
      <c r="N619" s="201"/>
      <c r="O619" s="201"/>
      <c r="P619" s="201"/>
      <c r="Q619" s="201"/>
      <c r="R619" s="201"/>
      <c r="S619" s="201"/>
      <c r="T619" s="202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196" t="s">
        <v>284</v>
      </c>
      <c r="AU619" s="196" t="s">
        <v>85</v>
      </c>
      <c r="AV619" s="14" t="s">
        <v>88</v>
      </c>
      <c r="AW619" s="14" t="s">
        <v>33</v>
      </c>
      <c r="AX619" s="14" t="s">
        <v>77</v>
      </c>
      <c r="AY619" s="196" t="s">
        <v>276</v>
      </c>
    </row>
    <row r="620" s="13" customFormat="1">
      <c r="A620" s="13"/>
      <c r="B620" s="186"/>
      <c r="C620" s="13"/>
      <c r="D620" s="187" t="s">
        <v>284</v>
      </c>
      <c r="E620" s="188" t="s">
        <v>1</v>
      </c>
      <c r="F620" s="189" t="s">
        <v>783</v>
      </c>
      <c r="G620" s="13"/>
      <c r="H620" s="190">
        <v>30.529</v>
      </c>
      <c r="I620" s="191"/>
      <c r="J620" s="13"/>
      <c r="K620" s="13"/>
      <c r="L620" s="186"/>
      <c r="M620" s="192"/>
      <c r="N620" s="193"/>
      <c r="O620" s="193"/>
      <c r="P620" s="193"/>
      <c r="Q620" s="193"/>
      <c r="R620" s="193"/>
      <c r="S620" s="193"/>
      <c r="T620" s="194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188" t="s">
        <v>284</v>
      </c>
      <c r="AU620" s="188" t="s">
        <v>85</v>
      </c>
      <c r="AV620" s="13" t="s">
        <v>85</v>
      </c>
      <c r="AW620" s="13" t="s">
        <v>33</v>
      </c>
      <c r="AX620" s="13" t="s">
        <v>77</v>
      </c>
      <c r="AY620" s="188" t="s">
        <v>276</v>
      </c>
    </row>
    <row r="621" s="14" customFormat="1">
      <c r="A621" s="14"/>
      <c r="B621" s="195"/>
      <c r="C621" s="14"/>
      <c r="D621" s="187" t="s">
        <v>284</v>
      </c>
      <c r="E621" s="196" t="s">
        <v>1</v>
      </c>
      <c r="F621" s="197" t="s">
        <v>522</v>
      </c>
      <c r="G621" s="14"/>
      <c r="H621" s="198">
        <v>30.529</v>
      </c>
      <c r="I621" s="199"/>
      <c r="J621" s="14"/>
      <c r="K621" s="14"/>
      <c r="L621" s="195"/>
      <c r="M621" s="200"/>
      <c r="N621" s="201"/>
      <c r="O621" s="201"/>
      <c r="P621" s="201"/>
      <c r="Q621" s="201"/>
      <c r="R621" s="201"/>
      <c r="S621" s="201"/>
      <c r="T621" s="202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196" t="s">
        <v>284</v>
      </c>
      <c r="AU621" s="196" t="s">
        <v>85</v>
      </c>
      <c r="AV621" s="14" t="s">
        <v>88</v>
      </c>
      <c r="AW621" s="14" t="s">
        <v>33</v>
      </c>
      <c r="AX621" s="14" t="s">
        <v>77</v>
      </c>
      <c r="AY621" s="196" t="s">
        <v>276</v>
      </c>
    </row>
    <row r="622" s="15" customFormat="1">
      <c r="A622" s="15"/>
      <c r="B622" s="203"/>
      <c r="C622" s="15"/>
      <c r="D622" s="187" t="s">
        <v>284</v>
      </c>
      <c r="E622" s="204" t="s">
        <v>127</v>
      </c>
      <c r="F622" s="205" t="s">
        <v>784</v>
      </c>
      <c r="G622" s="15"/>
      <c r="H622" s="206">
        <v>46.546999999999997</v>
      </c>
      <c r="I622" s="207"/>
      <c r="J622" s="15"/>
      <c r="K622" s="15"/>
      <c r="L622" s="203"/>
      <c r="M622" s="208"/>
      <c r="N622" s="209"/>
      <c r="O622" s="209"/>
      <c r="P622" s="209"/>
      <c r="Q622" s="209"/>
      <c r="R622" s="209"/>
      <c r="S622" s="209"/>
      <c r="T622" s="210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04" t="s">
        <v>284</v>
      </c>
      <c r="AU622" s="204" t="s">
        <v>85</v>
      </c>
      <c r="AV622" s="15" t="s">
        <v>91</v>
      </c>
      <c r="AW622" s="15" t="s">
        <v>33</v>
      </c>
      <c r="AX622" s="15" t="s">
        <v>8</v>
      </c>
      <c r="AY622" s="204" t="s">
        <v>276</v>
      </c>
    </row>
    <row r="623" s="2" customFormat="1" ht="21.75" customHeight="1">
      <c r="A623" s="37"/>
      <c r="B623" s="172"/>
      <c r="C623" s="173" t="s">
        <v>785</v>
      </c>
      <c r="D623" s="173" t="s">
        <v>278</v>
      </c>
      <c r="E623" s="174" t="s">
        <v>786</v>
      </c>
      <c r="F623" s="175" t="s">
        <v>787</v>
      </c>
      <c r="G623" s="176" t="s">
        <v>281</v>
      </c>
      <c r="H623" s="177">
        <v>21.800000000000001</v>
      </c>
      <c r="I623" s="178"/>
      <c r="J623" s="179">
        <f>ROUND(I623*H623,0)</f>
        <v>0</v>
      </c>
      <c r="K623" s="175" t="s">
        <v>282</v>
      </c>
      <c r="L623" s="38"/>
      <c r="M623" s="180" t="s">
        <v>1</v>
      </c>
      <c r="N623" s="181" t="s">
        <v>42</v>
      </c>
      <c r="O623" s="76"/>
      <c r="P623" s="182">
        <f>O623*H623</f>
        <v>0</v>
      </c>
      <c r="Q623" s="182">
        <v>0.55110000000000003</v>
      </c>
      <c r="R623" s="182">
        <f>Q623*H623</f>
        <v>12.013980000000002</v>
      </c>
      <c r="S623" s="182">
        <v>0</v>
      </c>
      <c r="T623" s="183">
        <f>S623*H623</f>
        <v>0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184" t="s">
        <v>91</v>
      </c>
      <c r="AT623" s="184" t="s">
        <v>278</v>
      </c>
      <c r="AU623" s="184" t="s">
        <v>85</v>
      </c>
      <c r="AY623" s="18" t="s">
        <v>276</v>
      </c>
      <c r="BE623" s="185">
        <f>IF(N623="základní",J623,0)</f>
        <v>0</v>
      </c>
      <c r="BF623" s="185">
        <f>IF(N623="snížená",J623,0)</f>
        <v>0</v>
      </c>
      <c r="BG623" s="185">
        <f>IF(N623="zákl. přenesená",J623,0)</f>
        <v>0</v>
      </c>
      <c r="BH623" s="185">
        <f>IF(N623="sníž. přenesená",J623,0)</f>
        <v>0</v>
      </c>
      <c r="BI623" s="185">
        <f>IF(N623="nulová",J623,0)</f>
        <v>0</v>
      </c>
      <c r="BJ623" s="18" t="s">
        <v>8</v>
      </c>
      <c r="BK623" s="185">
        <f>ROUND(I623*H623,0)</f>
        <v>0</v>
      </c>
      <c r="BL623" s="18" t="s">
        <v>91</v>
      </c>
      <c r="BM623" s="184" t="s">
        <v>788</v>
      </c>
    </row>
    <row r="624" s="13" customFormat="1">
      <c r="A624" s="13"/>
      <c r="B624" s="186"/>
      <c r="C624" s="13"/>
      <c r="D624" s="187" t="s">
        <v>284</v>
      </c>
      <c r="E624" s="188" t="s">
        <v>1</v>
      </c>
      <c r="F624" s="189" t="s">
        <v>789</v>
      </c>
      <c r="G624" s="13"/>
      <c r="H624" s="190">
        <v>21.800000000000001</v>
      </c>
      <c r="I624" s="191"/>
      <c r="J624" s="13"/>
      <c r="K624" s="13"/>
      <c r="L624" s="186"/>
      <c r="M624" s="192"/>
      <c r="N624" s="193"/>
      <c r="O624" s="193"/>
      <c r="P624" s="193"/>
      <c r="Q624" s="193"/>
      <c r="R624" s="193"/>
      <c r="S624" s="193"/>
      <c r="T624" s="194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188" t="s">
        <v>284</v>
      </c>
      <c r="AU624" s="188" t="s">
        <v>85</v>
      </c>
      <c r="AV624" s="13" t="s">
        <v>85</v>
      </c>
      <c r="AW624" s="13" t="s">
        <v>33</v>
      </c>
      <c r="AX624" s="13" t="s">
        <v>8</v>
      </c>
      <c r="AY624" s="188" t="s">
        <v>276</v>
      </c>
    </row>
    <row r="625" s="2" customFormat="1" ht="21.75" customHeight="1">
      <c r="A625" s="37"/>
      <c r="B625" s="172"/>
      <c r="C625" s="173" t="s">
        <v>790</v>
      </c>
      <c r="D625" s="173" t="s">
        <v>278</v>
      </c>
      <c r="E625" s="174" t="s">
        <v>791</v>
      </c>
      <c r="F625" s="175" t="s">
        <v>792</v>
      </c>
      <c r="G625" s="176" t="s">
        <v>342</v>
      </c>
      <c r="H625" s="177">
        <v>4</v>
      </c>
      <c r="I625" s="178"/>
      <c r="J625" s="179">
        <f>ROUND(I625*H625,0)</f>
        <v>0</v>
      </c>
      <c r="K625" s="175" t="s">
        <v>282</v>
      </c>
      <c r="L625" s="38"/>
      <c r="M625" s="180" t="s">
        <v>1</v>
      </c>
      <c r="N625" s="181" t="s">
        <v>42</v>
      </c>
      <c r="O625" s="76"/>
      <c r="P625" s="182">
        <f>O625*H625</f>
        <v>0</v>
      </c>
      <c r="Q625" s="182">
        <v>0.056439999999999997</v>
      </c>
      <c r="R625" s="182">
        <f>Q625*H625</f>
        <v>0.22575999999999999</v>
      </c>
      <c r="S625" s="182">
        <v>0</v>
      </c>
      <c r="T625" s="183">
        <f>S625*H625</f>
        <v>0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184" t="s">
        <v>91</v>
      </c>
      <c r="AT625" s="184" t="s">
        <v>278</v>
      </c>
      <c r="AU625" s="184" t="s">
        <v>85</v>
      </c>
      <c r="AY625" s="18" t="s">
        <v>276</v>
      </c>
      <c r="BE625" s="185">
        <f>IF(N625="základní",J625,0)</f>
        <v>0</v>
      </c>
      <c r="BF625" s="185">
        <f>IF(N625="snížená",J625,0)</f>
        <v>0</v>
      </c>
      <c r="BG625" s="185">
        <f>IF(N625="zákl. přenesená",J625,0)</f>
        <v>0</v>
      </c>
      <c r="BH625" s="185">
        <f>IF(N625="sníž. přenesená",J625,0)</f>
        <v>0</v>
      </c>
      <c r="BI625" s="185">
        <f>IF(N625="nulová",J625,0)</f>
        <v>0</v>
      </c>
      <c r="BJ625" s="18" t="s">
        <v>8</v>
      </c>
      <c r="BK625" s="185">
        <f>ROUND(I625*H625,0)</f>
        <v>0</v>
      </c>
      <c r="BL625" s="18" t="s">
        <v>91</v>
      </c>
      <c r="BM625" s="184" t="s">
        <v>793</v>
      </c>
    </row>
    <row r="626" s="13" customFormat="1">
      <c r="A626" s="13"/>
      <c r="B626" s="186"/>
      <c r="C626" s="13"/>
      <c r="D626" s="187" t="s">
        <v>284</v>
      </c>
      <c r="E626" s="188" t="s">
        <v>1</v>
      </c>
      <c r="F626" s="189" t="s">
        <v>794</v>
      </c>
      <c r="G626" s="13"/>
      <c r="H626" s="190">
        <v>1</v>
      </c>
      <c r="I626" s="191"/>
      <c r="J626" s="13"/>
      <c r="K626" s="13"/>
      <c r="L626" s="186"/>
      <c r="M626" s="192"/>
      <c r="N626" s="193"/>
      <c r="O626" s="193"/>
      <c r="P626" s="193"/>
      <c r="Q626" s="193"/>
      <c r="R626" s="193"/>
      <c r="S626" s="193"/>
      <c r="T626" s="194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188" t="s">
        <v>284</v>
      </c>
      <c r="AU626" s="188" t="s">
        <v>85</v>
      </c>
      <c r="AV626" s="13" t="s">
        <v>85</v>
      </c>
      <c r="AW626" s="13" t="s">
        <v>33</v>
      </c>
      <c r="AX626" s="13" t="s">
        <v>77</v>
      </c>
      <c r="AY626" s="188" t="s">
        <v>276</v>
      </c>
    </row>
    <row r="627" s="13" customFormat="1">
      <c r="A627" s="13"/>
      <c r="B627" s="186"/>
      <c r="C627" s="13"/>
      <c r="D627" s="187" t="s">
        <v>284</v>
      </c>
      <c r="E627" s="188" t="s">
        <v>1</v>
      </c>
      <c r="F627" s="189" t="s">
        <v>795</v>
      </c>
      <c r="G627" s="13"/>
      <c r="H627" s="190">
        <v>1</v>
      </c>
      <c r="I627" s="191"/>
      <c r="J627" s="13"/>
      <c r="K627" s="13"/>
      <c r="L627" s="186"/>
      <c r="M627" s="192"/>
      <c r="N627" s="193"/>
      <c r="O627" s="193"/>
      <c r="P627" s="193"/>
      <c r="Q627" s="193"/>
      <c r="R627" s="193"/>
      <c r="S627" s="193"/>
      <c r="T627" s="194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188" t="s">
        <v>284</v>
      </c>
      <c r="AU627" s="188" t="s">
        <v>85</v>
      </c>
      <c r="AV627" s="13" t="s">
        <v>85</v>
      </c>
      <c r="AW627" s="13" t="s">
        <v>33</v>
      </c>
      <c r="AX627" s="13" t="s">
        <v>77</v>
      </c>
      <c r="AY627" s="188" t="s">
        <v>276</v>
      </c>
    </row>
    <row r="628" s="13" customFormat="1">
      <c r="A628" s="13"/>
      <c r="B628" s="186"/>
      <c r="C628" s="13"/>
      <c r="D628" s="187" t="s">
        <v>284</v>
      </c>
      <c r="E628" s="188" t="s">
        <v>1</v>
      </c>
      <c r="F628" s="189" t="s">
        <v>796</v>
      </c>
      <c r="G628" s="13"/>
      <c r="H628" s="190">
        <v>2</v>
      </c>
      <c r="I628" s="191"/>
      <c r="J628" s="13"/>
      <c r="K628" s="13"/>
      <c r="L628" s="186"/>
      <c r="M628" s="192"/>
      <c r="N628" s="193"/>
      <c r="O628" s="193"/>
      <c r="P628" s="193"/>
      <c r="Q628" s="193"/>
      <c r="R628" s="193"/>
      <c r="S628" s="193"/>
      <c r="T628" s="194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188" t="s">
        <v>284</v>
      </c>
      <c r="AU628" s="188" t="s">
        <v>85</v>
      </c>
      <c r="AV628" s="13" t="s">
        <v>85</v>
      </c>
      <c r="AW628" s="13" t="s">
        <v>33</v>
      </c>
      <c r="AX628" s="13" t="s">
        <v>77</v>
      </c>
      <c r="AY628" s="188" t="s">
        <v>276</v>
      </c>
    </row>
    <row r="629" s="14" customFormat="1">
      <c r="A629" s="14"/>
      <c r="B629" s="195"/>
      <c r="C629" s="14"/>
      <c r="D629" s="187" t="s">
        <v>284</v>
      </c>
      <c r="E629" s="196" t="s">
        <v>1</v>
      </c>
      <c r="F629" s="197" t="s">
        <v>288</v>
      </c>
      <c r="G629" s="14"/>
      <c r="H629" s="198">
        <v>4</v>
      </c>
      <c r="I629" s="199"/>
      <c r="J629" s="14"/>
      <c r="K629" s="14"/>
      <c r="L629" s="195"/>
      <c r="M629" s="200"/>
      <c r="N629" s="201"/>
      <c r="O629" s="201"/>
      <c r="P629" s="201"/>
      <c r="Q629" s="201"/>
      <c r="R629" s="201"/>
      <c r="S629" s="201"/>
      <c r="T629" s="202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196" t="s">
        <v>284</v>
      </c>
      <c r="AU629" s="196" t="s">
        <v>85</v>
      </c>
      <c r="AV629" s="14" t="s">
        <v>88</v>
      </c>
      <c r="AW629" s="14" t="s">
        <v>33</v>
      </c>
      <c r="AX629" s="14" t="s">
        <v>8</v>
      </c>
      <c r="AY629" s="196" t="s">
        <v>276</v>
      </c>
    </row>
    <row r="630" s="2" customFormat="1" ht="24.15" customHeight="1">
      <c r="A630" s="37"/>
      <c r="B630" s="172"/>
      <c r="C630" s="211" t="s">
        <v>797</v>
      </c>
      <c r="D630" s="211" t="s">
        <v>311</v>
      </c>
      <c r="E630" s="212" t="s">
        <v>798</v>
      </c>
      <c r="F630" s="213" t="s">
        <v>799</v>
      </c>
      <c r="G630" s="214" t="s">
        <v>342</v>
      </c>
      <c r="H630" s="215">
        <v>1</v>
      </c>
      <c r="I630" s="216"/>
      <c r="J630" s="217">
        <f>ROUND(I630*H630,0)</f>
        <v>0</v>
      </c>
      <c r="K630" s="213" t="s">
        <v>282</v>
      </c>
      <c r="L630" s="218"/>
      <c r="M630" s="219" t="s">
        <v>1</v>
      </c>
      <c r="N630" s="220" t="s">
        <v>42</v>
      </c>
      <c r="O630" s="76"/>
      <c r="P630" s="182">
        <f>O630*H630</f>
        <v>0</v>
      </c>
      <c r="Q630" s="182">
        <v>0.01521</v>
      </c>
      <c r="R630" s="182">
        <f>Q630*H630</f>
        <v>0.01521</v>
      </c>
      <c r="S630" s="182">
        <v>0</v>
      </c>
      <c r="T630" s="183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184" t="s">
        <v>315</v>
      </c>
      <c r="AT630" s="184" t="s">
        <v>311</v>
      </c>
      <c r="AU630" s="184" t="s">
        <v>85</v>
      </c>
      <c r="AY630" s="18" t="s">
        <v>276</v>
      </c>
      <c r="BE630" s="185">
        <f>IF(N630="základní",J630,0)</f>
        <v>0</v>
      </c>
      <c r="BF630" s="185">
        <f>IF(N630="snížená",J630,0)</f>
        <v>0</v>
      </c>
      <c r="BG630" s="185">
        <f>IF(N630="zákl. přenesená",J630,0)</f>
        <v>0</v>
      </c>
      <c r="BH630" s="185">
        <f>IF(N630="sníž. přenesená",J630,0)</f>
        <v>0</v>
      </c>
      <c r="BI630" s="185">
        <f>IF(N630="nulová",J630,0)</f>
        <v>0</v>
      </c>
      <c r="BJ630" s="18" t="s">
        <v>8</v>
      </c>
      <c r="BK630" s="185">
        <f>ROUND(I630*H630,0)</f>
        <v>0</v>
      </c>
      <c r="BL630" s="18" t="s">
        <v>91</v>
      </c>
      <c r="BM630" s="184" t="s">
        <v>800</v>
      </c>
    </row>
    <row r="631" s="13" customFormat="1">
      <c r="A631" s="13"/>
      <c r="B631" s="186"/>
      <c r="C631" s="13"/>
      <c r="D631" s="187" t="s">
        <v>284</v>
      </c>
      <c r="E631" s="188" t="s">
        <v>1</v>
      </c>
      <c r="F631" s="189" t="s">
        <v>794</v>
      </c>
      <c r="G631" s="13"/>
      <c r="H631" s="190">
        <v>1</v>
      </c>
      <c r="I631" s="191"/>
      <c r="J631" s="13"/>
      <c r="K631" s="13"/>
      <c r="L631" s="186"/>
      <c r="M631" s="192"/>
      <c r="N631" s="193"/>
      <c r="O631" s="193"/>
      <c r="P631" s="193"/>
      <c r="Q631" s="193"/>
      <c r="R631" s="193"/>
      <c r="S631" s="193"/>
      <c r="T631" s="194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188" t="s">
        <v>284</v>
      </c>
      <c r="AU631" s="188" t="s">
        <v>85</v>
      </c>
      <c r="AV631" s="13" t="s">
        <v>85</v>
      </c>
      <c r="AW631" s="13" t="s">
        <v>33</v>
      </c>
      <c r="AX631" s="13" t="s">
        <v>8</v>
      </c>
      <c r="AY631" s="188" t="s">
        <v>276</v>
      </c>
    </row>
    <row r="632" s="2" customFormat="1" ht="24.15" customHeight="1">
      <c r="A632" s="37"/>
      <c r="B632" s="172"/>
      <c r="C632" s="211" t="s">
        <v>801</v>
      </c>
      <c r="D632" s="211" t="s">
        <v>311</v>
      </c>
      <c r="E632" s="212" t="s">
        <v>802</v>
      </c>
      <c r="F632" s="213" t="s">
        <v>803</v>
      </c>
      <c r="G632" s="214" t="s">
        <v>342</v>
      </c>
      <c r="H632" s="215">
        <v>2</v>
      </c>
      <c r="I632" s="216"/>
      <c r="J632" s="217">
        <f>ROUND(I632*H632,0)</f>
        <v>0</v>
      </c>
      <c r="K632" s="213" t="s">
        <v>282</v>
      </c>
      <c r="L632" s="218"/>
      <c r="M632" s="219" t="s">
        <v>1</v>
      </c>
      <c r="N632" s="220" t="s">
        <v>42</v>
      </c>
      <c r="O632" s="76"/>
      <c r="P632" s="182">
        <f>O632*H632</f>
        <v>0</v>
      </c>
      <c r="Q632" s="182">
        <v>0.01553</v>
      </c>
      <c r="R632" s="182">
        <f>Q632*H632</f>
        <v>0.031060000000000001</v>
      </c>
      <c r="S632" s="182">
        <v>0</v>
      </c>
      <c r="T632" s="183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184" t="s">
        <v>315</v>
      </c>
      <c r="AT632" s="184" t="s">
        <v>311</v>
      </c>
      <c r="AU632" s="184" t="s">
        <v>85</v>
      </c>
      <c r="AY632" s="18" t="s">
        <v>276</v>
      </c>
      <c r="BE632" s="185">
        <f>IF(N632="základní",J632,0)</f>
        <v>0</v>
      </c>
      <c r="BF632" s="185">
        <f>IF(N632="snížená",J632,0)</f>
        <v>0</v>
      </c>
      <c r="BG632" s="185">
        <f>IF(N632="zákl. přenesená",J632,0)</f>
        <v>0</v>
      </c>
      <c r="BH632" s="185">
        <f>IF(N632="sníž. přenesená",J632,0)</f>
        <v>0</v>
      </c>
      <c r="BI632" s="185">
        <f>IF(N632="nulová",J632,0)</f>
        <v>0</v>
      </c>
      <c r="BJ632" s="18" t="s">
        <v>8</v>
      </c>
      <c r="BK632" s="185">
        <f>ROUND(I632*H632,0)</f>
        <v>0</v>
      </c>
      <c r="BL632" s="18" t="s">
        <v>91</v>
      </c>
      <c r="BM632" s="184" t="s">
        <v>804</v>
      </c>
    </row>
    <row r="633" s="13" customFormat="1">
      <c r="A633" s="13"/>
      <c r="B633" s="186"/>
      <c r="C633" s="13"/>
      <c r="D633" s="187" t="s">
        <v>284</v>
      </c>
      <c r="E633" s="188" t="s">
        <v>1</v>
      </c>
      <c r="F633" s="189" t="s">
        <v>796</v>
      </c>
      <c r="G633" s="13"/>
      <c r="H633" s="190">
        <v>2</v>
      </c>
      <c r="I633" s="191"/>
      <c r="J633" s="13"/>
      <c r="K633" s="13"/>
      <c r="L633" s="186"/>
      <c r="M633" s="192"/>
      <c r="N633" s="193"/>
      <c r="O633" s="193"/>
      <c r="P633" s="193"/>
      <c r="Q633" s="193"/>
      <c r="R633" s="193"/>
      <c r="S633" s="193"/>
      <c r="T633" s="194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188" t="s">
        <v>284</v>
      </c>
      <c r="AU633" s="188" t="s">
        <v>85</v>
      </c>
      <c r="AV633" s="13" t="s">
        <v>85</v>
      </c>
      <c r="AW633" s="13" t="s">
        <v>33</v>
      </c>
      <c r="AX633" s="13" t="s">
        <v>8</v>
      </c>
      <c r="AY633" s="188" t="s">
        <v>276</v>
      </c>
    </row>
    <row r="634" s="2" customFormat="1" ht="37.8" customHeight="1">
      <c r="A634" s="37"/>
      <c r="B634" s="172"/>
      <c r="C634" s="211" t="s">
        <v>805</v>
      </c>
      <c r="D634" s="211" t="s">
        <v>311</v>
      </c>
      <c r="E634" s="212" t="s">
        <v>806</v>
      </c>
      <c r="F634" s="213" t="s">
        <v>807</v>
      </c>
      <c r="G634" s="214" t="s">
        <v>342</v>
      </c>
      <c r="H634" s="215">
        <v>1</v>
      </c>
      <c r="I634" s="216"/>
      <c r="J634" s="217">
        <f>ROUND(I634*H634,0)</f>
        <v>0</v>
      </c>
      <c r="K634" s="213" t="s">
        <v>282</v>
      </c>
      <c r="L634" s="218"/>
      <c r="M634" s="219" t="s">
        <v>1</v>
      </c>
      <c r="N634" s="220" t="s">
        <v>42</v>
      </c>
      <c r="O634" s="76"/>
      <c r="P634" s="182">
        <f>O634*H634</f>
        <v>0</v>
      </c>
      <c r="Q634" s="182">
        <v>0.01553</v>
      </c>
      <c r="R634" s="182">
        <f>Q634*H634</f>
        <v>0.01553</v>
      </c>
      <c r="S634" s="182">
        <v>0</v>
      </c>
      <c r="T634" s="183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184" t="s">
        <v>315</v>
      </c>
      <c r="AT634" s="184" t="s">
        <v>311</v>
      </c>
      <c r="AU634" s="184" t="s">
        <v>85</v>
      </c>
      <c r="AY634" s="18" t="s">
        <v>276</v>
      </c>
      <c r="BE634" s="185">
        <f>IF(N634="základní",J634,0)</f>
        <v>0</v>
      </c>
      <c r="BF634" s="185">
        <f>IF(N634="snížená",J634,0)</f>
        <v>0</v>
      </c>
      <c r="BG634" s="185">
        <f>IF(N634="zákl. přenesená",J634,0)</f>
        <v>0</v>
      </c>
      <c r="BH634" s="185">
        <f>IF(N634="sníž. přenesená",J634,0)</f>
        <v>0</v>
      </c>
      <c r="BI634" s="185">
        <f>IF(N634="nulová",J634,0)</f>
        <v>0</v>
      </c>
      <c r="BJ634" s="18" t="s">
        <v>8</v>
      </c>
      <c r="BK634" s="185">
        <f>ROUND(I634*H634,0)</f>
        <v>0</v>
      </c>
      <c r="BL634" s="18" t="s">
        <v>91</v>
      </c>
      <c r="BM634" s="184" t="s">
        <v>808</v>
      </c>
    </row>
    <row r="635" s="13" customFormat="1">
      <c r="A635" s="13"/>
      <c r="B635" s="186"/>
      <c r="C635" s="13"/>
      <c r="D635" s="187" t="s">
        <v>284</v>
      </c>
      <c r="E635" s="188" t="s">
        <v>1</v>
      </c>
      <c r="F635" s="189" t="s">
        <v>795</v>
      </c>
      <c r="G635" s="13"/>
      <c r="H635" s="190">
        <v>1</v>
      </c>
      <c r="I635" s="191"/>
      <c r="J635" s="13"/>
      <c r="K635" s="13"/>
      <c r="L635" s="186"/>
      <c r="M635" s="192"/>
      <c r="N635" s="193"/>
      <c r="O635" s="193"/>
      <c r="P635" s="193"/>
      <c r="Q635" s="193"/>
      <c r="R635" s="193"/>
      <c r="S635" s="193"/>
      <c r="T635" s="194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188" t="s">
        <v>284</v>
      </c>
      <c r="AU635" s="188" t="s">
        <v>85</v>
      </c>
      <c r="AV635" s="13" t="s">
        <v>85</v>
      </c>
      <c r="AW635" s="13" t="s">
        <v>33</v>
      </c>
      <c r="AX635" s="13" t="s">
        <v>8</v>
      </c>
      <c r="AY635" s="188" t="s">
        <v>276</v>
      </c>
    </row>
    <row r="636" s="2" customFormat="1" ht="24.15" customHeight="1">
      <c r="A636" s="37"/>
      <c r="B636" s="172"/>
      <c r="C636" s="173" t="s">
        <v>809</v>
      </c>
      <c r="D636" s="173" t="s">
        <v>278</v>
      </c>
      <c r="E636" s="174" t="s">
        <v>810</v>
      </c>
      <c r="F636" s="175" t="s">
        <v>811</v>
      </c>
      <c r="G636" s="176" t="s">
        <v>342</v>
      </c>
      <c r="H636" s="177">
        <v>20</v>
      </c>
      <c r="I636" s="178"/>
      <c r="J636" s="179">
        <f>ROUND(I636*H636,0)</f>
        <v>0</v>
      </c>
      <c r="K636" s="175" t="s">
        <v>282</v>
      </c>
      <c r="L636" s="38"/>
      <c r="M636" s="180" t="s">
        <v>1</v>
      </c>
      <c r="N636" s="181" t="s">
        <v>42</v>
      </c>
      <c r="O636" s="76"/>
      <c r="P636" s="182">
        <f>O636*H636</f>
        <v>0</v>
      </c>
      <c r="Q636" s="182">
        <v>0</v>
      </c>
      <c r="R636" s="182">
        <f>Q636*H636</f>
        <v>0</v>
      </c>
      <c r="S636" s="182">
        <v>0</v>
      </c>
      <c r="T636" s="183">
        <f>S636*H636</f>
        <v>0</v>
      </c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R636" s="184" t="s">
        <v>91</v>
      </c>
      <c r="AT636" s="184" t="s">
        <v>278</v>
      </c>
      <c r="AU636" s="184" t="s">
        <v>85</v>
      </c>
      <c r="AY636" s="18" t="s">
        <v>276</v>
      </c>
      <c r="BE636" s="185">
        <f>IF(N636="základní",J636,0)</f>
        <v>0</v>
      </c>
      <c r="BF636" s="185">
        <f>IF(N636="snížená",J636,0)</f>
        <v>0</v>
      </c>
      <c r="BG636" s="185">
        <f>IF(N636="zákl. přenesená",J636,0)</f>
        <v>0</v>
      </c>
      <c r="BH636" s="185">
        <f>IF(N636="sníž. přenesená",J636,0)</f>
        <v>0</v>
      </c>
      <c r="BI636" s="185">
        <f>IF(N636="nulová",J636,0)</f>
        <v>0</v>
      </c>
      <c r="BJ636" s="18" t="s">
        <v>8</v>
      </c>
      <c r="BK636" s="185">
        <f>ROUND(I636*H636,0)</f>
        <v>0</v>
      </c>
      <c r="BL636" s="18" t="s">
        <v>91</v>
      </c>
      <c r="BM636" s="184" t="s">
        <v>812</v>
      </c>
    </row>
    <row r="637" s="13" customFormat="1">
      <c r="A637" s="13"/>
      <c r="B637" s="186"/>
      <c r="C637" s="13"/>
      <c r="D637" s="187" t="s">
        <v>284</v>
      </c>
      <c r="E637" s="188" t="s">
        <v>1</v>
      </c>
      <c r="F637" s="189" t="s">
        <v>813</v>
      </c>
      <c r="G637" s="13"/>
      <c r="H637" s="190">
        <v>20</v>
      </c>
      <c r="I637" s="191"/>
      <c r="J637" s="13"/>
      <c r="K637" s="13"/>
      <c r="L637" s="186"/>
      <c r="M637" s="192"/>
      <c r="N637" s="193"/>
      <c r="O637" s="193"/>
      <c r="P637" s="193"/>
      <c r="Q637" s="193"/>
      <c r="R637" s="193"/>
      <c r="S637" s="193"/>
      <c r="T637" s="194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188" t="s">
        <v>284</v>
      </c>
      <c r="AU637" s="188" t="s">
        <v>85</v>
      </c>
      <c r="AV637" s="13" t="s">
        <v>85</v>
      </c>
      <c r="AW637" s="13" t="s">
        <v>33</v>
      </c>
      <c r="AX637" s="13" t="s">
        <v>8</v>
      </c>
      <c r="AY637" s="188" t="s">
        <v>276</v>
      </c>
    </row>
    <row r="638" s="2" customFormat="1" ht="16.5" customHeight="1">
      <c r="A638" s="37"/>
      <c r="B638" s="172"/>
      <c r="C638" s="211" t="s">
        <v>814</v>
      </c>
      <c r="D638" s="211" t="s">
        <v>311</v>
      </c>
      <c r="E638" s="212" t="s">
        <v>815</v>
      </c>
      <c r="F638" s="213" t="s">
        <v>816</v>
      </c>
      <c r="G638" s="214" t="s">
        <v>342</v>
      </c>
      <c r="H638" s="215">
        <v>20</v>
      </c>
      <c r="I638" s="216"/>
      <c r="J638" s="217">
        <f>ROUND(I638*H638,0)</f>
        <v>0</v>
      </c>
      <c r="K638" s="213" t="s">
        <v>282</v>
      </c>
      <c r="L638" s="218"/>
      <c r="M638" s="219" t="s">
        <v>1</v>
      </c>
      <c r="N638" s="220" t="s">
        <v>42</v>
      </c>
      <c r="O638" s="76"/>
      <c r="P638" s="182">
        <f>O638*H638</f>
        <v>0</v>
      </c>
      <c r="Q638" s="182">
        <v>3.0000000000000001E-05</v>
      </c>
      <c r="R638" s="182">
        <f>Q638*H638</f>
        <v>0.00060000000000000006</v>
      </c>
      <c r="S638" s="182">
        <v>0</v>
      </c>
      <c r="T638" s="183">
        <f>S638*H638</f>
        <v>0</v>
      </c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R638" s="184" t="s">
        <v>315</v>
      </c>
      <c r="AT638" s="184" t="s">
        <v>311</v>
      </c>
      <c r="AU638" s="184" t="s">
        <v>85</v>
      </c>
      <c r="AY638" s="18" t="s">
        <v>276</v>
      </c>
      <c r="BE638" s="185">
        <f>IF(N638="základní",J638,0)</f>
        <v>0</v>
      </c>
      <c r="BF638" s="185">
        <f>IF(N638="snížená",J638,0)</f>
        <v>0</v>
      </c>
      <c r="BG638" s="185">
        <f>IF(N638="zákl. přenesená",J638,0)</f>
        <v>0</v>
      </c>
      <c r="BH638" s="185">
        <f>IF(N638="sníž. přenesená",J638,0)</f>
        <v>0</v>
      </c>
      <c r="BI638" s="185">
        <f>IF(N638="nulová",J638,0)</f>
        <v>0</v>
      </c>
      <c r="BJ638" s="18" t="s">
        <v>8</v>
      </c>
      <c r="BK638" s="185">
        <f>ROUND(I638*H638,0)</f>
        <v>0</v>
      </c>
      <c r="BL638" s="18" t="s">
        <v>91</v>
      </c>
      <c r="BM638" s="184" t="s">
        <v>817</v>
      </c>
    </row>
    <row r="639" s="13" customFormat="1">
      <c r="A639" s="13"/>
      <c r="B639" s="186"/>
      <c r="C639" s="13"/>
      <c r="D639" s="187" t="s">
        <v>284</v>
      </c>
      <c r="E639" s="188" t="s">
        <v>1</v>
      </c>
      <c r="F639" s="189" t="s">
        <v>813</v>
      </c>
      <c r="G639" s="13"/>
      <c r="H639" s="190">
        <v>20</v>
      </c>
      <c r="I639" s="191"/>
      <c r="J639" s="13"/>
      <c r="K639" s="13"/>
      <c r="L639" s="186"/>
      <c r="M639" s="192"/>
      <c r="N639" s="193"/>
      <c r="O639" s="193"/>
      <c r="P639" s="193"/>
      <c r="Q639" s="193"/>
      <c r="R639" s="193"/>
      <c r="S639" s="193"/>
      <c r="T639" s="194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188" t="s">
        <v>284</v>
      </c>
      <c r="AU639" s="188" t="s">
        <v>85</v>
      </c>
      <c r="AV639" s="13" t="s">
        <v>85</v>
      </c>
      <c r="AW639" s="13" t="s">
        <v>33</v>
      </c>
      <c r="AX639" s="13" t="s">
        <v>8</v>
      </c>
      <c r="AY639" s="188" t="s">
        <v>276</v>
      </c>
    </row>
    <row r="640" s="2" customFormat="1" ht="24.15" customHeight="1">
      <c r="A640" s="37"/>
      <c r="B640" s="172"/>
      <c r="C640" s="173" t="s">
        <v>818</v>
      </c>
      <c r="D640" s="173" t="s">
        <v>278</v>
      </c>
      <c r="E640" s="174" t="s">
        <v>819</v>
      </c>
      <c r="F640" s="175" t="s">
        <v>820</v>
      </c>
      <c r="G640" s="176" t="s">
        <v>342</v>
      </c>
      <c r="H640" s="177">
        <v>20</v>
      </c>
      <c r="I640" s="178"/>
      <c r="J640" s="179">
        <f>ROUND(I640*H640,0)</f>
        <v>0</v>
      </c>
      <c r="K640" s="175" t="s">
        <v>282</v>
      </c>
      <c r="L640" s="38"/>
      <c r="M640" s="180" t="s">
        <v>1</v>
      </c>
      <c r="N640" s="181" t="s">
        <v>42</v>
      </c>
      <c r="O640" s="76"/>
      <c r="P640" s="182">
        <f>O640*H640</f>
        <v>0</v>
      </c>
      <c r="Q640" s="182">
        <v>0</v>
      </c>
      <c r="R640" s="182">
        <f>Q640*H640</f>
        <v>0</v>
      </c>
      <c r="S640" s="182">
        <v>0</v>
      </c>
      <c r="T640" s="183">
        <f>S640*H640</f>
        <v>0</v>
      </c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R640" s="184" t="s">
        <v>91</v>
      </c>
      <c r="AT640" s="184" t="s">
        <v>278</v>
      </c>
      <c r="AU640" s="184" t="s">
        <v>85</v>
      </c>
      <c r="AY640" s="18" t="s">
        <v>276</v>
      </c>
      <c r="BE640" s="185">
        <f>IF(N640="základní",J640,0)</f>
        <v>0</v>
      </c>
      <c r="BF640" s="185">
        <f>IF(N640="snížená",J640,0)</f>
        <v>0</v>
      </c>
      <c r="BG640" s="185">
        <f>IF(N640="zákl. přenesená",J640,0)</f>
        <v>0</v>
      </c>
      <c r="BH640" s="185">
        <f>IF(N640="sníž. přenesená",J640,0)</f>
        <v>0</v>
      </c>
      <c r="BI640" s="185">
        <f>IF(N640="nulová",J640,0)</f>
        <v>0</v>
      </c>
      <c r="BJ640" s="18" t="s">
        <v>8</v>
      </c>
      <c r="BK640" s="185">
        <f>ROUND(I640*H640,0)</f>
        <v>0</v>
      </c>
      <c r="BL640" s="18" t="s">
        <v>91</v>
      </c>
      <c r="BM640" s="184" t="s">
        <v>821</v>
      </c>
    </row>
    <row r="641" s="13" customFormat="1">
      <c r="A641" s="13"/>
      <c r="B641" s="186"/>
      <c r="C641" s="13"/>
      <c r="D641" s="187" t="s">
        <v>284</v>
      </c>
      <c r="E641" s="188" t="s">
        <v>1</v>
      </c>
      <c r="F641" s="189" t="s">
        <v>813</v>
      </c>
      <c r="G641" s="13"/>
      <c r="H641" s="190">
        <v>20</v>
      </c>
      <c r="I641" s="191"/>
      <c r="J641" s="13"/>
      <c r="K641" s="13"/>
      <c r="L641" s="186"/>
      <c r="M641" s="192"/>
      <c r="N641" s="193"/>
      <c r="O641" s="193"/>
      <c r="P641" s="193"/>
      <c r="Q641" s="193"/>
      <c r="R641" s="193"/>
      <c r="S641" s="193"/>
      <c r="T641" s="194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188" t="s">
        <v>284</v>
      </c>
      <c r="AU641" s="188" t="s">
        <v>85</v>
      </c>
      <c r="AV641" s="13" t="s">
        <v>85</v>
      </c>
      <c r="AW641" s="13" t="s">
        <v>33</v>
      </c>
      <c r="AX641" s="13" t="s">
        <v>8</v>
      </c>
      <c r="AY641" s="188" t="s">
        <v>276</v>
      </c>
    </row>
    <row r="642" s="2" customFormat="1" ht="21.75" customHeight="1">
      <c r="A642" s="37"/>
      <c r="B642" s="172"/>
      <c r="C642" s="211" t="s">
        <v>822</v>
      </c>
      <c r="D642" s="211" t="s">
        <v>311</v>
      </c>
      <c r="E642" s="212" t="s">
        <v>823</v>
      </c>
      <c r="F642" s="213" t="s">
        <v>824</v>
      </c>
      <c r="G642" s="214" t="s">
        <v>291</v>
      </c>
      <c r="H642" s="215">
        <v>24</v>
      </c>
      <c r="I642" s="216"/>
      <c r="J642" s="217">
        <f>ROUND(I642*H642,0)</f>
        <v>0</v>
      </c>
      <c r="K642" s="213" t="s">
        <v>282</v>
      </c>
      <c r="L642" s="218"/>
      <c r="M642" s="219" t="s">
        <v>1</v>
      </c>
      <c r="N642" s="220" t="s">
        <v>42</v>
      </c>
      <c r="O642" s="76"/>
      <c r="P642" s="182">
        <f>O642*H642</f>
        <v>0</v>
      </c>
      <c r="Q642" s="182">
        <v>0.00031</v>
      </c>
      <c r="R642" s="182">
        <f>Q642*H642</f>
        <v>0.0074400000000000004</v>
      </c>
      <c r="S642" s="182">
        <v>0</v>
      </c>
      <c r="T642" s="183">
        <f>S642*H642</f>
        <v>0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184" t="s">
        <v>315</v>
      </c>
      <c r="AT642" s="184" t="s">
        <v>311</v>
      </c>
      <c r="AU642" s="184" t="s">
        <v>85</v>
      </c>
      <c r="AY642" s="18" t="s">
        <v>276</v>
      </c>
      <c r="BE642" s="185">
        <f>IF(N642="základní",J642,0)</f>
        <v>0</v>
      </c>
      <c r="BF642" s="185">
        <f>IF(N642="snížená",J642,0)</f>
        <v>0</v>
      </c>
      <c r="BG642" s="185">
        <f>IF(N642="zákl. přenesená",J642,0)</f>
        <v>0</v>
      </c>
      <c r="BH642" s="185">
        <f>IF(N642="sníž. přenesená",J642,0)</f>
        <v>0</v>
      </c>
      <c r="BI642" s="185">
        <f>IF(N642="nulová",J642,0)</f>
        <v>0</v>
      </c>
      <c r="BJ642" s="18" t="s">
        <v>8</v>
      </c>
      <c r="BK642" s="185">
        <f>ROUND(I642*H642,0)</f>
        <v>0</v>
      </c>
      <c r="BL642" s="18" t="s">
        <v>91</v>
      </c>
      <c r="BM642" s="184" t="s">
        <v>825</v>
      </c>
    </row>
    <row r="643" s="13" customFormat="1">
      <c r="A643" s="13"/>
      <c r="B643" s="186"/>
      <c r="C643" s="13"/>
      <c r="D643" s="187" t="s">
        <v>284</v>
      </c>
      <c r="E643" s="188" t="s">
        <v>1</v>
      </c>
      <c r="F643" s="189" t="s">
        <v>826</v>
      </c>
      <c r="G643" s="13"/>
      <c r="H643" s="190">
        <v>24</v>
      </c>
      <c r="I643" s="191"/>
      <c r="J643" s="13"/>
      <c r="K643" s="13"/>
      <c r="L643" s="186"/>
      <c r="M643" s="192"/>
      <c r="N643" s="193"/>
      <c r="O643" s="193"/>
      <c r="P643" s="193"/>
      <c r="Q643" s="193"/>
      <c r="R643" s="193"/>
      <c r="S643" s="193"/>
      <c r="T643" s="194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188" t="s">
        <v>284</v>
      </c>
      <c r="AU643" s="188" t="s">
        <v>85</v>
      </c>
      <c r="AV643" s="13" t="s">
        <v>85</v>
      </c>
      <c r="AW643" s="13" t="s">
        <v>33</v>
      </c>
      <c r="AX643" s="13" t="s">
        <v>8</v>
      </c>
      <c r="AY643" s="188" t="s">
        <v>276</v>
      </c>
    </row>
    <row r="644" s="12" customFormat="1" ht="22.8" customHeight="1">
      <c r="A644" s="12"/>
      <c r="B644" s="159"/>
      <c r="C644" s="12"/>
      <c r="D644" s="160" t="s">
        <v>76</v>
      </c>
      <c r="E644" s="170" t="s">
        <v>315</v>
      </c>
      <c r="F644" s="170" t="s">
        <v>827</v>
      </c>
      <c r="G644" s="12"/>
      <c r="H644" s="12"/>
      <c r="I644" s="162"/>
      <c r="J644" s="171">
        <f>BK644</f>
        <v>0</v>
      </c>
      <c r="K644" s="12"/>
      <c r="L644" s="159"/>
      <c r="M644" s="164"/>
      <c r="N644" s="165"/>
      <c r="O644" s="165"/>
      <c r="P644" s="166">
        <f>SUM(P645:P654)</f>
        <v>0</v>
      </c>
      <c r="Q644" s="165"/>
      <c r="R644" s="166">
        <f>SUM(R645:R654)</f>
        <v>0.84045025000000007</v>
      </c>
      <c r="S644" s="165"/>
      <c r="T644" s="167">
        <f>SUM(T645:T654)</f>
        <v>0</v>
      </c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R644" s="160" t="s">
        <v>8</v>
      </c>
      <c r="AT644" s="168" t="s">
        <v>76</v>
      </c>
      <c r="AU644" s="168" t="s">
        <v>8</v>
      </c>
      <c r="AY644" s="160" t="s">
        <v>276</v>
      </c>
      <c r="BK644" s="169">
        <f>SUM(BK645:BK654)</f>
        <v>0</v>
      </c>
    </row>
    <row r="645" s="2" customFormat="1" ht="24.15" customHeight="1">
      <c r="A645" s="37"/>
      <c r="B645" s="172"/>
      <c r="C645" s="173" t="s">
        <v>828</v>
      </c>
      <c r="D645" s="173" t="s">
        <v>278</v>
      </c>
      <c r="E645" s="174" t="s">
        <v>829</v>
      </c>
      <c r="F645" s="175" t="s">
        <v>830</v>
      </c>
      <c r="G645" s="176" t="s">
        <v>291</v>
      </c>
      <c r="H645" s="177">
        <v>22</v>
      </c>
      <c r="I645" s="178"/>
      <c r="J645" s="179">
        <f>ROUND(I645*H645,0)</f>
        <v>0</v>
      </c>
      <c r="K645" s="175" t="s">
        <v>282</v>
      </c>
      <c r="L645" s="38"/>
      <c r="M645" s="180" t="s">
        <v>1</v>
      </c>
      <c r="N645" s="181" t="s">
        <v>42</v>
      </c>
      <c r="O645" s="76"/>
      <c r="P645" s="182">
        <f>O645*H645</f>
        <v>0</v>
      </c>
      <c r="Q645" s="182">
        <v>1.2999999999999999E-05</v>
      </c>
      <c r="R645" s="182">
        <f>Q645*H645</f>
        <v>0.00028599999999999996</v>
      </c>
      <c r="S645" s="182">
        <v>0</v>
      </c>
      <c r="T645" s="183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184" t="s">
        <v>91</v>
      </c>
      <c r="AT645" s="184" t="s">
        <v>278</v>
      </c>
      <c r="AU645" s="184" t="s">
        <v>85</v>
      </c>
      <c r="AY645" s="18" t="s">
        <v>276</v>
      </c>
      <c r="BE645" s="185">
        <f>IF(N645="základní",J645,0)</f>
        <v>0</v>
      </c>
      <c r="BF645" s="185">
        <f>IF(N645="snížená",J645,0)</f>
        <v>0</v>
      </c>
      <c r="BG645" s="185">
        <f>IF(N645="zákl. přenesená",J645,0)</f>
        <v>0</v>
      </c>
      <c r="BH645" s="185">
        <f>IF(N645="sníž. přenesená",J645,0)</f>
        <v>0</v>
      </c>
      <c r="BI645" s="185">
        <f>IF(N645="nulová",J645,0)</f>
        <v>0</v>
      </c>
      <c r="BJ645" s="18" t="s">
        <v>8</v>
      </c>
      <c r="BK645" s="185">
        <f>ROUND(I645*H645,0)</f>
        <v>0</v>
      </c>
      <c r="BL645" s="18" t="s">
        <v>91</v>
      </c>
      <c r="BM645" s="184" t="s">
        <v>831</v>
      </c>
    </row>
    <row r="646" s="13" customFormat="1">
      <c r="A646" s="13"/>
      <c r="B646" s="186"/>
      <c r="C646" s="13"/>
      <c r="D646" s="187" t="s">
        <v>284</v>
      </c>
      <c r="E646" s="188" t="s">
        <v>1</v>
      </c>
      <c r="F646" s="189" t="s">
        <v>832</v>
      </c>
      <c r="G646" s="13"/>
      <c r="H646" s="190">
        <v>22</v>
      </c>
      <c r="I646" s="191"/>
      <c r="J646" s="13"/>
      <c r="K646" s="13"/>
      <c r="L646" s="186"/>
      <c r="M646" s="192"/>
      <c r="N646" s="193"/>
      <c r="O646" s="193"/>
      <c r="P646" s="193"/>
      <c r="Q646" s="193"/>
      <c r="R646" s="193"/>
      <c r="S646" s="193"/>
      <c r="T646" s="194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188" t="s">
        <v>284</v>
      </c>
      <c r="AU646" s="188" t="s">
        <v>85</v>
      </c>
      <c r="AV646" s="13" t="s">
        <v>85</v>
      </c>
      <c r="AW646" s="13" t="s">
        <v>33</v>
      </c>
      <c r="AX646" s="13" t="s">
        <v>8</v>
      </c>
      <c r="AY646" s="188" t="s">
        <v>276</v>
      </c>
    </row>
    <row r="647" s="2" customFormat="1" ht="24.15" customHeight="1">
      <c r="A647" s="37"/>
      <c r="B647" s="172"/>
      <c r="C647" s="211" t="s">
        <v>833</v>
      </c>
      <c r="D647" s="211" t="s">
        <v>311</v>
      </c>
      <c r="E647" s="212" t="s">
        <v>834</v>
      </c>
      <c r="F647" s="213" t="s">
        <v>835</v>
      </c>
      <c r="G647" s="214" t="s">
        <v>291</v>
      </c>
      <c r="H647" s="215">
        <v>22</v>
      </c>
      <c r="I647" s="216"/>
      <c r="J647" s="217">
        <f>ROUND(I647*H647,0)</f>
        <v>0</v>
      </c>
      <c r="K647" s="213" t="s">
        <v>282</v>
      </c>
      <c r="L647" s="218"/>
      <c r="M647" s="219" t="s">
        <v>1</v>
      </c>
      <c r="N647" s="220" t="s">
        <v>42</v>
      </c>
      <c r="O647" s="76"/>
      <c r="P647" s="182">
        <f>O647*H647</f>
        <v>0</v>
      </c>
      <c r="Q647" s="182">
        <v>0.0042599999999999999</v>
      </c>
      <c r="R647" s="182">
        <f>Q647*H647</f>
        <v>0.093719999999999998</v>
      </c>
      <c r="S647" s="182">
        <v>0</v>
      </c>
      <c r="T647" s="183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184" t="s">
        <v>315</v>
      </c>
      <c r="AT647" s="184" t="s">
        <v>311</v>
      </c>
      <c r="AU647" s="184" t="s">
        <v>85</v>
      </c>
      <c r="AY647" s="18" t="s">
        <v>276</v>
      </c>
      <c r="BE647" s="185">
        <f>IF(N647="základní",J647,0)</f>
        <v>0</v>
      </c>
      <c r="BF647" s="185">
        <f>IF(N647="snížená",J647,0)</f>
        <v>0</v>
      </c>
      <c r="BG647" s="185">
        <f>IF(N647="zákl. přenesená",J647,0)</f>
        <v>0</v>
      </c>
      <c r="BH647" s="185">
        <f>IF(N647="sníž. přenesená",J647,0)</f>
        <v>0</v>
      </c>
      <c r="BI647" s="185">
        <f>IF(N647="nulová",J647,0)</f>
        <v>0</v>
      </c>
      <c r="BJ647" s="18" t="s">
        <v>8</v>
      </c>
      <c r="BK647" s="185">
        <f>ROUND(I647*H647,0)</f>
        <v>0</v>
      </c>
      <c r="BL647" s="18" t="s">
        <v>91</v>
      </c>
      <c r="BM647" s="184" t="s">
        <v>836</v>
      </c>
    </row>
    <row r="648" s="13" customFormat="1">
      <c r="A648" s="13"/>
      <c r="B648" s="186"/>
      <c r="C648" s="13"/>
      <c r="D648" s="187" t="s">
        <v>284</v>
      </c>
      <c r="E648" s="188" t="s">
        <v>1</v>
      </c>
      <c r="F648" s="189" t="s">
        <v>837</v>
      </c>
      <c r="G648" s="13"/>
      <c r="H648" s="190">
        <v>22</v>
      </c>
      <c r="I648" s="191"/>
      <c r="J648" s="13"/>
      <c r="K648" s="13"/>
      <c r="L648" s="186"/>
      <c r="M648" s="192"/>
      <c r="N648" s="193"/>
      <c r="O648" s="193"/>
      <c r="P648" s="193"/>
      <c r="Q648" s="193"/>
      <c r="R648" s="193"/>
      <c r="S648" s="193"/>
      <c r="T648" s="194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188" t="s">
        <v>284</v>
      </c>
      <c r="AU648" s="188" t="s">
        <v>85</v>
      </c>
      <c r="AV648" s="13" t="s">
        <v>85</v>
      </c>
      <c r="AW648" s="13" t="s">
        <v>33</v>
      </c>
      <c r="AX648" s="13" t="s">
        <v>8</v>
      </c>
      <c r="AY648" s="188" t="s">
        <v>276</v>
      </c>
    </row>
    <row r="649" s="2" customFormat="1" ht="37.8" customHeight="1">
      <c r="A649" s="37"/>
      <c r="B649" s="172"/>
      <c r="C649" s="173" t="s">
        <v>838</v>
      </c>
      <c r="D649" s="173" t="s">
        <v>278</v>
      </c>
      <c r="E649" s="174" t="s">
        <v>839</v>
      </c>
      <c r="F649" s="175" t="s">
        <v>840</v>
      </c>
      <c r="G649" s="176" t="s">
        <v>342</v>
      </c>
      <c r="H649" s="177">
        <v>3</v>
      </c>
      <c r="I649" s="178"/>
      <c r="J649" s="179">
        <f>ROUND(I649*H649,0)</f>
        <v>0</v>
      </c>
      <c r="K649" s="175" t="s">
        <v>282</v>
      </c>
      <c r="L649" s="38"/>
      <c r="M649" s="180" t="s">
        <v>1</v>
      </c>
      <c r="N649" s="181" t="s">
        <v>42</v>
      </c>
      <c r="O649" s="76"/>
      <c r="P649" s="182">
        <f>O649*H649</f>
        <v>0</v>
      </c>
      <c r="Q649" s="182">
        <v>0.0050612499999999998</v>
      </c>
      <c r="R649" s="182">
        <f>Q649*H649</f>
        <v>0.015183749999999999</v>
      </c>
      <c r="S649" s="182">
        <v>0</v>
      </c>
      <c r="T649" s="183">
        <f>S649*H649</f>
        <v>0</v>
      </c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R649" s="184" t="s">
        <v>91</v>
      </c>
      <c r="AT649" s="184" t="s">
        <v>278</v>
      </c>
      <c r="AU649" s="184" t="s">
        <v>85</v>
      </c>
      <c r="AY649" s="18" t="s">
        <v>276</v>
      </c>
      <c r="BE649" s="185">
        <f>IF(N649="základní",J649,0)</f>
        <v>0</v>
      </c>
      <c r="BF649" s="185">
        <f>IF(N649="snížená",J649,0)</f>
        <v>0</v>
      </c>
      <c r="BG649" s="185">
        <f>IF(N649="zákl. přenesená",J649,0)</f>
        <v>0</v>
      </c>
      <c r="BH649" s="185">
        <f>IF(N649="sníž. přenesená",J649,0)</f>
        <v>0</v>
      </c>
      <c r="BI649" s="185">
        <f>IF(N649="nulová",J649,0)</f>
        <v>0</v>
      </c>
      <c r="BJ649" s="18" t="s">
        <v>8</v>
      </c>
      <c r="BK649" s="185">
        <f>ROUND(I649*H649,0)</f>
        <v>0</v>
      </c>
      <c r="BL649" s="18" t="s">
        <v>91</v>
      </c>
      <c r="BM649" s="184" t="s">
        <v>841</v>
      </c>
    </row>
    <row r="650" s="13" customFormat="1">
      <c r="A650" s="13"/>
      <c r="B650" s="186"/>
      <c r="C650" s="13"/>
      <c r="D650" s="187" t="s">
        <v>284</v>
      </c>
      <c r="E650" s="188" t="s">
        <v>1</v>
      </c>
      <c r="F650" s="189" t="s">
        <v>842</v>
      </c>
      <c r="G650" s="13"/>
      <c r="H650" s="190">
        <v>3</v>
      </c>
      <c r="I650" s="191"/>
      <c r="J650" s="13"/>
      <c r="K650" s="13"/>
      <c r="L650" s="186"/>
      <c r="M650" s="192"/>
      <c r="N650" s="193"/>
      <c r="O650" s="193"/>
      <c r="P650" s="193"/>
      <c r="Q650" s="193"/>
      <c r="R650" s="193"/>
      <c r="S650" s="193"/>
      <c r="T650" s="194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188" t="s">
        <v>284</v>
      </c>
      <c r="AU650" s="188" t="s">
        <v>85</v>
      </c>
      <c r="AV650" s="13" t="s">
        <v>85</v>
      </c>
      <c r="AW650" s="13" t="s">
        <v>33</v>
      </c>
      <c r="AX650" s="13" t="s">
        <v>8</v>
      </c>
      <c r="AY650" s="188" t="s">
        <v>276</v>
      </c>
    </row>
    <row r="651" s="2" customFormat="1" ht="37.8" customHeight="1">
      <c r="A651" s="37"/>
      <c r="B651" s="172"/>
      <c r="C651" s="173" t="s">
        <v>843</v>
      </c>
      <c r="D651" s="173" t="s">
        <v>278</v>
      </c>
      <c r="E651" s="174" t="s">
        <v>844</v>
      </c>
      <c r="F651" s="175" t="s">
        <v>845</v>
      </c>
      <c r="G651" s="176" t="s">
        <v>342</v>
      </c>
      <c r="H651" s="177">
        <v>3</v>
      </c>
      <c r="I651" s="178"/>
      <c r="J651" s="179">
        <f>ROUND(I651*H651,0)</f>
        <v>0</v>
      </c>
      <c r="K651" s="175" t="s">
        <v>282</v>
      </c>
      <c r="L651" s="38"/>
      <c r="M651" s="180" t="s">
        <v>1</v>
      </c>
      <c r="N651" s="181" t="s">
        <v>42</v>
      </c>
      <c r="O651" s="76"/>
      <c r="P651" s="182">
        <f>O651*H651</f>
        <v>0</v>
      </c>
      <c r="Q651" s="182">
        <v>0.00334425</v>
      </c>
      <c r="R651" s="182">
        <f>Q651*H651</f>
        <v>0.01003275</v>
      </c>
      <c r="S651" s="182">
        <v>0</v>
      </c>
      <c r="T651" s="183">
        <f>S651*H651</f>
        <v>0</v>
      </c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R651" s="184" t="s">
        <v>91</v>
      </c>
      <c r="AT651" s="184" t="s">
        <v>278</v>
      </c>
      <c r="AU651" s="184" t="s">
        <v>85</v>
      </c>
      <c r="AY651" s="18" t="s">
        <v>276</v>
      </c>
      <c r="BE651" s="185">
        <f>IF(N651="základní",J651,0)</f>
        <v>0</v>
      </c>
      <c r="BF651" s="185">
        <f>IF(N651="snížená",J651,0)</f>
        <v>0</v>
      </c>
      <c r="BG651" s="185">
        <f>IF(N651="zákl. přenesená",J651,0)</f>
        <v>0</v>
      </c>
      <c r="BH651" s="185">
        <f>IF(N651="sníž. přenesená",J651,0)</f>
        <v>0</v>
      </c>
      <c r="BI651" s="185">
        <f>IF(N651="nulová",J651,0)</f>
        <v>0</v>
      </c>
      <c r="BJ651" s="18" t="s">
        <v>8</v>
      </c>
      <c r="BK651" s="185">
        <f>ROUND(I651*H651,0)</f>
        <v>0</v>
      </c>
      <c r="BL651" s="18" t="s">
        <v>91</v>
      </c>
      <c r="BM651" s="184" t="s">
        <v>846</v>
      </c>
    </row>
    <row r="652" s="2" customFormat="1" ht="37.8" customHeight="1">
      <c r="A652" s="37"/>
      <c r="B652" s="172"/>
      <c r="C652" s="173" t="s">
        <v>847</v>
      </c>
      <c r="D652" s="173" t="s">
        <v>278</v>
      </c>
      <c r="E652" s="174" t="s">
        <v>848</v>
      </c>
      <c r="F652" s="175" t="s">
        <v>849</v>
      </c>
      <c r="G652" s="176" t="s">
        <v>342</v>
      </c>
      <c r="H652" s="177">
        <v>3</v>
      </c>
      <c r="I652" s="178"/>
      <c r="J652" s="179">
        <f>ROUND(I652*H652,0)</f>
        <v>0</v>
      </c>
      <c r="K652" s="175" t="s">
        <v>282</v>
      </c>
      <c r="L652" s="38"/>
      <c r="M652" s="180" t="s">
        <v>1</v>
      </c>
      <c r="N652" s="181" t="s">
        <v>42</v>
      </c>
      <c r="O652" s="76"/>
      <c r="P652" s="182">
        <f>O652*H652</f>
        <v>0</v>
      </c>
      <c r="Q652" s="182">
        <v>7.1249999999999997E-05</v>
      </c>
      <c r="R652" s="182">
        <f>Q652*H652</f>
        <v>0.00021374999999999999</v>
      </c>
      <c r="S652" s="182">
        <v>0</v>
      </c>
      <c r="T652" s="183">
        <f>S652*H652</f>
        <v>0</v>
      </c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R652" s="184" t="s">
        <v>91</v>
      </c>
      <c r="AT652" s="184" t="s">
        <v>278</v>
      </c>
      <c r="AU652" s="184" t="s">
        <v>85</v>
      </c>
      <c r="AY652" s="18" t="s">
        <v>276</v>
      </c>
      <c r="BE652" s="185">
        <f>IF(N652="základní",J652,0)</f>
        <v>0</v>
      </c>
      <c r="BF652" s="185">
        <f>IF(N652="snížená",J652,0)</f>
        <v>0</v>
      </c>
      <c r="BG652" s="185">
        <f>IF(N652="zákl. přenesená",J652,0)</f>
        <v>0</v>
      </c>
      <c r="BH652" s="185">
        <f>IF(N652="sníž. přenesená",J652,0)</f>
        <v>0</v>
      </c>
      <c r="BI652" s="185">
        <f>IF(N652="nulová",J652,0)</f>
        <v>0</v>
      </c>
      <c r="BJ652" s="18" t="s">
        <v>8</v>
      </c>
      <c r="BK652" s="185">
        <f>ROUND(I652*H652,0)</f>
        <v>0</v>
      </c>
      <c r="BL652" s="18" t="s">
        <v>91</v>
      </c>
      <c r="BM652" s="184" t="s">
        <v>850</v>
      </c>
    </row>
    <row r="653" s="2" customFormat="1" ht="37.8" customHeight="1">
      <c r="A653" s="37"/>
      <c r="B653" s="172"/>
      <c r="C653" s="173" t="s">
        <v>851</v>
      </c>
      <c r="D653" s="173" t="s">
        <v>278</v>
      </c>
      <c r="E653" s="174" t="s">
        <v>852</v>
      </c>
      <c r="F653" s="175" t="s">
        <v>853</v>
      </c>
      <c r="G653" s="176" t="s">
        <v>342</v>
      </c>
      <c r="H653" s="177">
        <v>3</v>
      </c>
      <c r="I653" s="178"/>
      <c r="J653" s="179">
        <f>ROUND(I653*H653,0)</f>
        <v>0</v>
      </c>
      <c r="K653" s="175" t="s">
        <v>282</v>
      </c>
      <c r="L653" s="38"/>
      <c r="M653" s="180" t="s">
        <v>1</v>
      </c>
      <c r="N653" s="181" t="s">
        <v>42</v>
      </c>
      <c r="O653" s="76"/>
      <c r="P653" s="182">
        <f>O653*H653</f>
        <v>0</v>
      </c>
      <c r="Q653" s="182">
        <v>0.240338</v>
      </c>
      <c r="R653" s="182">
        <f>Q653*H653</f>
        <v>0.72101400000000004</v>
      </c>
      <c r="S653" s="182">
        <v>0</v>
      </c>
      <c r="T653" s="183">
        <f>S653*H653</f>
        <v>0</v>
      </c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R653" s="184" t="s">
        <v>91</v>
      </c>
      <c r="AT653" s="184" t="s">
        <v>278</v>
      </c>
      <c r="AU653" s="184" t="s">
        <v>85</v>
      </c>
      <c r="AY653" s="18" t="s">
        <v>276</v>
      </c>
      <c r="BE653" s="185">
        <f>IF(N653="základní",J653,0)</f>
        <v>0</v>
      </c>
      <c r="BF653" s="185">
        <f>IF(N653="snížená",J653,0)</f>
        <v>0</v>
      </c>
      <c r="BG653" s="185">
        <f>IF(N653="zákl. přenesená",J653,0)</f>
        <v>0</v>
      </c>
      <c r="BH653" s="185">
        <f>IF(N653="sníž. přenesená",J653,0)</f>
        <v>0</v>
      </c>
      <c r="BI653" s="185">
        <f>IF(N653="nulová",J653,0)</f>
        <v>0</v>
      </c>
      <c r="BJ653" s="18" t="s">
        <v>8</v>
      </c>
      <c r="BK653" s="185">
        <f>ROUND(I653*H653,0)</f>
        <v>0</v>
      </c>
      <c r="BL653" s="18" t="s">
        <v>91</v>
      </c>
      <c r="BM653" s="184" t="s">
        <v>854</v>
      </c>
    </row>
    <row r="654" s="2" customFormat="1" ht="37.8" customHeight="1">
      <c r="A654" s="37"/>
      <c r="B654" s="172"/>
      <c r="C654" s="173" t="s">
        <v>855</v>
      </c>
      <c r="D654" s="173" t="s">
        <v>278</v>
      </c>
      <c r="E654" s="174" t="s">
        <v>856</v>
      </c>
      <c r="F654" s="175" t="s">
        <v>857</v>
      </c>
      <c r="G654" s="176" t="s">
        <v>342</v>
      </c>
      <c r="H654" s="177">
        <v>3</v>
      </c>
      <c r="I654" s="178"/>
      <c r="J654" s="179">
        <f>ROUND(I654*H654,0)</f>
        <v>0</v>
      </c>
      <c r="K654" s="175" t="s">
        <v>282</v>
      </c>
      <c r="L654" s="38"/>
      <c r="M654" s="180" t="s">
        <v>1</v>
      </c>
      <c r="N654" s="181" t="s">
        <v>42</v>
      </c>
      <c r="O654" s="76"/>
      <c r="P654" s="182">
        <f>O654*H654</f>
        <v>0</v>
      </c>
      <c r="Q654" s="182">
        <v>0</v>
      </c>
      <c r="R654" s="182">
        <f>Q654*H654</f>
        <v>0</v>
      </c>
      <c r="S654" s="182">
        <v>0</v>
      </c>
      <c r="T654" s="183">
        <f>S654*H654</f>
        <v>0</v>
      </c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R654" s="184" t="s">
        <v>91</v>
      </c>
      <c r="AT654" s="184" t="s">
        <v>278</v>
      </c>
      <c r="AU654" s="184" t="s">
        <v>85</v>
      </c>
      <c r="AY654" s="18" t="s">
        <v>276</v>
      </c>
      <c r="BE654" s="185">
        <f>IF(N654="základní",J654,0)</f>
        <v>0</v>
      </c>
      <c r="BF654" s="185">
        <f>IF(N654="snížená",J654,0)</f>
        <v>0</v>
      </c>
      <c r="BG654" s="185">
        <f>IF(N654="zákl. přenesená",J654,0)</f>
        <v>0</v>
      </c>
      <c r="BH654" s="185">
        <f>IF(N654="sníž. přenesená",J654,0)</f>
        <v>0</v>
      </c>
      <c r="BI654" s="185">
        <f>IF(N654="nulová",J654,0)</f>
        <v>0</v>
      </c>
      <c r="BJ654" s="18" t="s">
        <v>8</v>
      </c>
      <c r="BK654" s="185">
        <f>ROUND(I654*H654,0)</f>
        <v>0</v>
      </c>
      <c r="BL654" s="18" t="s">
        <v>91</v>
      </c>
      <c r="BM654" s="184" t="s">
        <v>858</v>
      </c>
    </row>
    <row r="655" s="12" customFormat="1" ht="22.8" customHeight="1">
      <c r="A655" s="12"/>
      <c r="B655" s="159"/>
      <c r="C655" s="12"/>
      <c r="D655" s="160" t="s">
        <v>76</v>
      </c>
      <c r="E655" s="170" t="s">
        <v>328</v>
      </c>
      <c r="F655" s="170" t="s">
        <v>859</v>
      </c>
      <c r="G655" s="12"/>
      <c r="H655" s="12"/>
      <c r="I655" s="162"/>
      <c r="J655" s="171">
        <f>BK655</f>
        <v>0</v>
      </c>
      <c r="K655" s="12"/>
      <c r="L655" s="159"/>
      <c r="M655" s="164"/>
      <c r="N655" s="165"/>
      <c r="O655" s="165"/>
      <c r="P655" s="166">
        <f>SUM(P656:P719)</f>
        <v>0</v>
      </c>
      <c r="Q655" s="165"/>
      <c r="R655" s="166">
        <f>SUM(R656:R719)</f>
        <v>7.5650367450000005</v>
      </c>
      <c r="S655" s="165"/>
      <c r="T655" s="167">
        <f>SUM(T656:T719)</f>
        <v>14.093045999999999</v>
      </c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R655" s="160" t="s">
        <v>8</v>
      </c>
      <c r="AT655" s="168" t="s">
        <v>76</v>
      </c>
      <c r="AU655" s="168" t="s">
        <v>8</v>
      </c>
      <c r="AY655" s="160" t="s">
        <v>276</v>
      </c>
      <c r="BK655" s="169">
        <f>SUM(BK656:BK719)</f>
        <v>0</v>
      </c>
    </row>
    <row r="656" s="2" customFormat="1" ht="24.15" customHeight="1">
      <c r="A656" s="37"/>
      <c r="B656" s="172"/>
      <c r="C656" s="173" t="s">
        <v>860</v>
      </c>
      <c r="D656" s="173" t="s">
        <v>278</v>
      </c>
      <c r="E656" s="174" t="s">
        <v>861</v>
      </c>
      <c r="F656" s="175" t="s">
        <v>862</v>
      </c>
      <c r="G656" s="176" t="s">
        <v>291</v>
      </c>
      <c r="H656" s="177">
        <v>51</v>
      </c>
      <c r="I656" s="178"/>
      <c r="J656" s="179">
        <f>ROUND(I656*H656,0)</f>
        <v>0</v>
      </c>
      <c r="K656" s="175" t="s">
        <v>282</v>
      </c>
      <c r="L656" s="38"/>
      <c r="M656" s="180" t="s">
        <v>1</v>
      </c>
      <c r="N656" s="181" t="s">
        <v>42</v>
      </c>
      <c r="O656" s="76"/>
      <c r="P656" s="182">
        <f>O656*H656</f>
        <v>0</v>
      </c>
      <c r="Q656" s="182">
        <v>0.10094599999999999</v>
      </c>
      <c r="R656" s="182">
        <f>Q656*H656</f>
        <v>5.1482459999999994</v>
      </c>
      <c r="S656" s="182">
        <v>0</v>
      </c>
      <c r="T656" s="183">
        <f>S656*H656</f>
        <v>0</v>
      </c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R656" s="184" t="s">
        <v>91</v>
      </c>
      <c r="AT656" s="184" t="s">
        <v>278</v>
      </c>
      <c r="AU656" s="184" t="s">
        <v>85</v>
      </c>
      <c r="AY656" s="18" t="s">
        <v>276</v>
      </c>
      <c r="BE656" s="185">
        <f>IF(N656="základní",J656,0)</f>
        <v>0</v>
      </c>
      <c r="BF656" s="185">
        <f>IF(N656="snížená",J656,0)</f>
        <v>0</v>
      </c>
      <c r="BG656" s="185">
        <f>IF(N656="zákl. přenesená",J656,0)</f>
        <v>0</v>
      </c>
      <c r="BH656" s="185">
        <f>IF(N656="sníž. přenesená",J656,0)</f>
        <v>0</v>
      </c>
      <c r="BI656" s="185">
        <f>IF(N656="nulová",J656,0)</f>
        <v>0</v>
      </c>
      <c r="BJ656" s="18" t="s">
        <v>8</v>
      </c>
      <c r="BK656" s="185">
        <f>ROUND(I656*H656,0)</f>
        <v>0</v>
      </c>
      <c r="BL656" s="18" t="s">
        <v>91</v>
      </c>
      <c r="BM656" s="184" t="s">
        <v>863</v>
      </c>
    </row>
    <row r="657" s="13" customFormat="1">
      <c r="A657" s="13"/>
      <c r="B657" s="186"/>
      <c r="C657" s="13"/>
      <c r="D657" s="187" t="s">
        <v>284</v>
      </c>
      <c r="E657" s="188" t="s">
        <v>1</v>
      </c>
      <c r="F657" s="189" t="s">
        <v>864</v>
      </c>
      <c r="G657" s="13"/>
      <c r="H657" s="190">
        <v>51</v>
      </c>
      <c r="I657" s="191"/>
      <c r="J657" s="13"/>
      <c r="K657" s="13"/>
      <c r="L657" s="186"/>
      <c r="M657" s="192"/>
      <c r="N657" s="193"/>
      <c r="O657" s="193"/>
      <c r="P657" s="193"/>
      <c r="Q657" s="193"/>
      <c r="R657" s="193"/>
      <c r="S657" s="193"/>
      <c r="T657" s="194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188" t="s">
        <v>284</v>
      </c>
      <c r="AU657" s="188" t="s">
        <v>85</v>
      </c>
      <c r="AV657" s="13" t="s">
        <v>85</v>
      </c>
      <c r="AW657" s="13" t="s">
        <v>33</v>
      </c>
      <c r="AX657" s="13" t="s">
        <v>8</v>
      </c>
      <c r="AY657" s="188" t="s">
        <v>276</v>
      </c>
    </row>
    <row r="658" s="2" customFormat="1" ht="16.5" customHeight="1">
      <c r="A658" s="37"/>
      <c r="B658" s="172"/>
      <c r="C658" s="211" t="s">
        <v>865</v>
      </c>
      <c r="D658" s="211" t="s">
        <v>311</v>
      </c>
      <c r="E658" s="212" t="s">
        <v>866</v>
      </c>
      <c r="F658" s="213" t="s">
        <v>867</v>
      </c>
      <c r="G658" s="214" t="s">
        <v>291</v>
      </c>
      <c r="H658" s="215">
        <v>52.020000000000003</v>
      </c>
      <c r="I658" s="216"/>
      <c r="J658" s="217">
        <f>ROUND(I658*H658,0)</f>
        <v>0</v>
      </c>
      <c r="K658" s="213" t="s">
        <v>282</v>
      </c>
      <c r="L658" s="218"/>
      <c r="M658" s="219" t="s">
        <v>1</v>
      </c>
      <c r="N658" s="220" t="s">
        <v>42</v>
      </c>
      <c r="O658" s="76"/>
      <c r="P658" s="182">
        <f>O658*H658</f>
        <v>0</v>
      </c>
      <c r="Q658" s="182">
        <v>0.042999999999999997</v>
      </c>
      <c r="R658" s="182">
        <f>Q658*H658</f>
        <v>2.2368600000000001</v>
      </c>
      <c r="S658" s="182">
        <v>0</v>
      </c>
      <c r="T658" s="183">
        <f>S658*H658</f>
        <v>0</v>
      </c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R658" s="184" t="s">
        <v>315</v>
      </c>
      <c r="AT658" s="184" t="s">
        <v>311</v>
      </c>
      <c r="AU658" s="184" t="s">
        <v>85</v>
      </c>
      <c r="AY658" s="18" t="s">
        <v>276</v>
      </c>
      <c r="BE658" s="185">
        <f>IF(N658="základní",J658,0)</f>
        <v>0</v>
      </c>
      <c r="BF658" s="185">
        <f>IF(N658="snížená",J658,0)</f>
        <v>0</v>
      </c>
      <c r="BG658" s="185">
        <f>IF(N658="zákl. přenesená",J658,0)</f>
        <v>0</v>
      </c>
      <c r="BH658" s="185">
        <f>IF(N658="sníž. přenesená",J658,0)</f>
        <v>0</v>
      </c>
      <c r="BI658" s="185">
        <f>IF(N658="nulová",J658,0)</f>
        <v>0</v>
      </c>
      <c r="BJ658" s="18" t="s">
        <v>8</v>
      </c>
      <c r="BK658" s="185">
        <f>ROUND(I658*H658,0)</f>
        <v>0</v>
      </c>
      <c r="BL658" s="18" t="s">
        <v>91</v>
      </c>
      <c r="BM658" s="184" t="s">
        <v>868</v>
      </c>
    </row>
    <row r="659" s="13" customFormat="1">
      <c r="A659" s="13"/>
      <c r="B659" s="186"/>
      <c r="C659" s="13"/>
      <c r="D659" s="187" t="s">
        <v>284</v>
      </c>
      <c r="E659" s="188" t="s">
        <v>1</v>
      </c>
      <c r="F659" s="189" t="s">
        <v>869</v>
      </c>
      <c r="G659" s="13"/>
      <c r="H659" s="190">
        <v>52.020000000000003</v>
      </c>
      <c r="I659" s="191"/>
      <c r="J659" s="13"/>
      <c r="K659" s="13"/>
      <c r="L659" s="186"/>
      <c r="M659" s="192"/>
      <c r="N659" s="193"/>
      <c r="O659" s="193"/>
      <c r="P659" s="193"/>
      <c r="Q659" s="193"/>
      <c r="R659" s="193"/>
      <c r="S659" s="193"/>
      <c r="T659" s="194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188" t="s">
        <v>284</v>
      </c>
      <c r="AU659" s="188" t="s">
        <v>85</v>
      </c>
      <c r="AV659" s="13" t="s">
        <v>85</v>
      </c>
      <c r="AW659" s="13" t="s">
        <v>33</v>
      </c>
      <c r="AX659" s="13" t="s">
        <v>8</v>
      </c>
      <c r="AY659" s="188" t="s">
        <v>276</v>
      </c>
    </row>
    <row r="660" s="2" customFormat="1" ht="37.8" customHeight="1">
      <c r="A660" s="37"/>
      <c r="B660" s="172"/>
      <c r="C660" s="173" t="s">
        <v>870</v>
      </c>
      <c r="D660" s="173" t="s">
        <v>278</v>
      </c>
      <c r="E660" s="174" t="s">
        <v>871</v>
      </c>
      <c r="F660" s="175" t="s">
        <v>872</v>
      </c>
      <c r="G660" s="176" t="s">
        <v>281</v>
      </c>
      <c r="H660" s="177">
        <v>1216.5699999999999</v>
      </c>
      <c r="I660" s="178"/>
      <c r="J660" s="179">
        <f>ROUND(I660*H660,0)</f>
        <v>0</v>
      </c>
      <c r="K660" s="175" t="s">
        <v>282</v>
      </c>
      <c r="L660" s="38"/>
      <c r="M660" s="180" t="s">
        <v>1</v>
      </c>
      <c r="N660" s="181" t="s">
        <v>42</v>
      </c>
      <c r="O660" s="76"/>
      <c r="P660" s="182">
        <f>O660*H660</f>
        <v>0</v>
      </c>
      <c r="Q660" s="182">
        <v>0</v>
      </c>
      <c r="R660" s="182">
        <f>Q660*H660</f>
        <v>0</v>
      </c>
      <c r="S660" s="182">
        <v>0</v>
      </c>
      <c r="T660" s="183">
        <f>S660*H660</f>
        <v>0</v>
      </c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R660" s="184" t="s">
        <v>91</v>
      </c>
      <c r="AT660" s="184" t="s">
        <v>278</v>
      </c>
      <c r="AU660" s="184" t="s">
        <v>85</v>
      </c>
      <c r="AY660" s="18" t="s">
        <v>276</v>
      </c>
      <c r="BE660" s="185">
        <f>IF(N660="základní",J660,0)</f>
        <v>0</v>
      </c>
      <c r="BF660" s="185">
        <f>IF(N660="snížená",J660,0)</f>
        <v>0</v>
      </c>
      <c r="BG660" s="185">
        <f>IF(N660="zákl. přenesená",J660,0)</f>
        <v>0</v>
      </c>
      <c r="BH660" s="185">
        <f>IF(N660="sníž. přenesená",J660,0)</f>
        <v>0</v>
      </c>
      <c r="BI660" s="185">
        <f>IF(N660="nulová",J660,0)</f>
        <v>0</v>
      </c>
      <c r="BJ660" s="18" t="s">
        <v>8</v>
      </c>
      <c r="BK660" s="185">
        <f>ROUND(I660*H660,0)</f>
        <v>0</v>
      </c>
      <c r="BL660" s="18" t="s">
        <v>91</v>
      </c>
      <c r="BM660" s="184" t="s">
        <v>873</v>
      </c>
    </row>
    <row r="661" s="13" customFormat="1">
      <c r="A661" s="13"/>
      <c r="B661" s="186"/>
      <c r="C661" s="13"/>
      <c r="D661" s="187" t="s">
        <v>284</v>
      </c>
      <c r="E661" s="188" t="s">
        <v>1</v>
      </c>
      <c r="F661" s="189" t="s">
        <v>874</v>
      </c>
      <c r="G661" s="13"/>
      <c r="H661" s="190">
        <v>1175.2000000000001</v>
      </c>
      <c r="I661" s="191"/>
      <c r="J661" s="13"/>
      <c r="K661" s="13"/>
      <c r="L661" s="186"/>
      <c r="M661" s="192"/>
      <c r="N661" s="193"/>
      <c r="O661" s="193"/>
      <c r="P661" s="193"/>
      <c r="Q661" s="193"/>
      <c r="R661" s="193"/>
      <c r="S661" s="193"/>
      <c r="T661" s="19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188" t="s">
        <v>284</v>
      </c>
      <c r="AU661" s="188" t="s">
        <v>85</v>
      </c>
      <c r="AV661" s="13" t="s">
        <v>85</v>
      </c>
      <c r="AW661" s="13" t="s">
        <v>33</v>
      </c>
      <c r="AX661" s="13" t="s">
        <v>77</v>
      </c>
      <c r="AY661" s="188" t="s">
        <v>276</v>
      </c>
    </row>
    <row r="662" s="13" customFormat="1">
      <c r="A662" s="13"/>
      <c r="B662" s="186"/>
      <c r="C662" s="13"/>
      <c r="D662" s="187" t="s">
        <v>284</v>
      </c>
      <c r="E662" s="188" t="s">
        <v>1</v>
      </c>
      <c r="F662" s="189" t="s">
        <v>875</v>
      </c>
      <c r="G662" s="13"/>
      <c r="H662" s="190">
        <v>41.369999999999997</v>
      </c>
      <c r="I662" s="191"/>
      <c r="J662" s="13"/>
      <c r="K662" s="13"/>
      <c r="L662" s="186"/>
      <c r="M662" s="192"/>
      <c r="N662" s="193"/>
      <c r="O662" s="193"/>
      <c r="P662" s="193"/>
      <c r="Q662" s="193"/>
      <c r="R662" s="193"/>
      <c r="S662" s="193"/>
      <c r="T662" s="194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188" t="s">
        <v>284</v>
      </c>
      <c r="AU662" s="188" t="s">
        <v>85</v>
      </c>
      <c r="AV662" s="13" t="s">
        <v>85</v>
      </c>
      <c r="AW662" s="13" t="s">
        <v>33</v>
      </c>
      <c r="AX662" s="13" t="s">
        <v>77</v>
      </c>
      <c r="AY662" s="188" t="s">
        <v>276</v>
      </c>
    </row>
    <row r="663" s="14" customFormat="1">
      <c r="A663" s="14"/>
      <c r="B663" s="195"/>
      <c r="C663" s="14"/>
      <c r="D663" s="187" t="s">
        <v>284</v>
      </c>
      <c r="E663" s="196" t="s">
        <v>226</v>
      </c>
      <c r="F663" s="197" t="s">
        <v>288</v>
      </c>
      <c r="G663" s="14"/>
      <c r="H663" s="198">
        <v>1216.5699999999999</v>
      </c>
      <c r="I663" s="199"/>
      <c r="J663" s="14"/>
      <c r="K663" s="14"/>
      <c r="L663" s="195"/>
      <c r="M663" s="200"/>
      <c r="N663" s="201"/>
      <c r="O663" s="201"/>
      <c r="P663" s="201"/>
      <c r="Q663" s="201"/>
      <c r="R663" s="201"/>
      <c r="S663" s="201"/>
      <c r="T663" s="202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196" t="s">
        <v>284</v>
      </c>
      <c r="AU663" s="196" t="s">
        <v>85</v>
      </c>
      <c r="AV663" s="14" t="s">
        <v>88</v>
      </c>
      <c r="AW663" s="14" t="s">
        <v>33</v>
      </c>
      <c r="AX663" s="14" t="s">
        <v>8</v>
      </c>
      <c r="AY663" s="196" t="s">
        <v>276</v>
      </c>
    </row>
    <row r="664" s="2" customFormat="1" ht="37.8" customHeight="1">
      <c r="A664" s="37"/>
      <c r="B664" s="172"/>
      <c r="C664" s="173" t="s">
        <v>876</v>
      </c>
      <c r="D664" s="173" t="s">
        <v>278</v>
      </c>
      <c r="E664" s="174" t="s">
        <v>877</v>
      </c>
      <c r="F664" s="175" t="s">
        <v>878</v>
      </c>
      <c r="G664" s="176" t="s">
        <v>281</v>
      </c>
      <c r="H664" s="177">
        <v>109491.3</v>
      </c>
      <c r="I664" s="178"/>
      <c r="J664" s="179">
        <f>ROUND(I664*H664,0)</f>
        <v>0</v>
      </c>
      <c r="K664" s="175" t="s">
        <v>282</v>
      </c>
      <c r="L664" s="38"/>
      <c r="M664" s="180" t="s">
        <v>1</v>
      </c>
      <c r="N664" s="181" t="s">
        <v>42</v>
      </c>
      <c r="O664" s="76"/>
      <c r="P664" s="182">
        <f>O664*H664</f>
        <v>0</v>
      </c>
      <c r="Q664" s="182">
        <v>0</v>
      </c>
      <c r="R664" s="182">
        <f>Q664*H664</f>
        <v>0</v>
      </c>
      <c r="S664" s="182">
        <v>0</v>
      </c>
      <c r="T664" s="183">
        <f>S664*H664</f>
        <v>0</v>
      </c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R664" s="184" t="s">
        <v>91</v>
      </c>
      <c r="AT664" s="184" t="s">
        <v>278</v>
      </c>
      <c r="AU664" s="184" t="s">
        <v>85</v>
      </c>
      <c r="AY664" s="18" t="s">
        <v>276</v>
      </c>
      <c r="BE664" s="185">
        <f>IF(N664="základní",J664,0)</f>
        <v>0</v>
      </c>
      <c r="BF664" s="185">
        <f>IF(N664="snížená",J664,0)</f>
        <v>0</v>
      </c>
      <c r="BG664" s="185">
        <f>IF(N664="zákl. přenesená",J664,0)</f>
        <v>0</v>
      </c>
      <c r="BH664" s="185">
        <f>IF(N664="sníž. přenesená",J664,0)</f>
        <v>0</v>
      </c>
      <c r="BI664" s="185">
        <f>IF(N664="nulová",J664,0)</f>
        <v>0</v>
      </c>
      <c r="BJ664" s="18" t="s">
        <v>8</v>
      </c>
      <c r="BK664" s="185">
        <f>ROUND(I664*H664,0)</f>
        <v>0</v>
      </c>
      <c r="BL664" s="18" t="s">
        <v>91</v>
      </c>
      <c r="BM664" s="184" t="s">
        <v>879</v>
      </c>
    </row>
    <row r="665" s="13" customFormat="1">
      <c r="A665" s="13"/>
      <c r="B665" s="186"/>
      <c r="C665" s="13"/>
      <c r="D665" s="187" t="s">
        <v>284</v>
      </c>
      <c r="E665" s="188" t="s">
        <v>1</v>
      </c>
      <c r="F665" s="189" t="s">
        <v>880</v>
      </c>
      <c r="G665" s="13"/>
      <c r="H665" s="190">
        <v>109491.3</v>
      </c>
      <c r="I665" s="191"/>
      <c r="J665" s="13"/>
      <c r="K665" s="13"/>
      <c r="L665" s="186"/>
      <c r="M665" s="192"/>
      <c r="N665" s="193"/>
      <c r="O665" s="193"/>
      <c r="P665" s="193"/>
      <c r="Q665" s="193"/>
      <c r="R665" s="193"/>
      <c r="S665" s="193"/>
      <c r="T665" s="194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188" t="s">
        <v>284</v>
      </c>
      <c r="AU665" s="188" t="s">
        <v>85</v>
      </c>
      <c r="AV665" s="13" t="s">
        <v>85</v>
      </c>
      <c r="AW665" s="13" t="s">
        <v>33</v>
      </c>
      <c r="AX665" s="13" t="s">
        <v>8</v>
      </c>
      <c r="AY665" s="188" t="s">
        <v>276</v>
      </c>
    </row>
    <row r="666" s="2" customFormat="1" ht="44.25" customHeight="1">
      <c r="A666" s="37"/>
      <c r="B666" s="172"/>
      <c r="C666" s="173" t="s">
        <v>881</v>
      </c>
      <c r="D666" s="173" t="s">
        <v>278</v>
      </c>
      <c r="E666" s="174" t="s">
        <v>882</v>
      </c>
      <c r="F666" s="175" t="s">
        <v>883</v>
      </c>
      <c r="G666" s="176" t="s">
        <v>342</v>
      </c>
      <c r="H666" s="177">
        <v>1</v>
      </c>
      <c r="I666" s="178"/>
      <c r="J666" s="179">
        <f>ROUND(I666*H666,0)</f>
        <v>0</v>
      </c>
      <c r="K666" s="175" t="s">
        <v>282</v>
      </c>
      <c r="L666" s="38"/>
      <c r="M666" s="180" t="s">
        <v>1</v>
      </c>
      <c r="N666" s="181" t="s">
        <v>42</v>
      </c>
      <c r="O666" s="76"/>
      <c r="P666" s="182">
        <f>O666*H666</f>
        <v>0</v>
      </c>
      <c r="Q666" s="182">
        <v>0</v>
      </c>
      <c r="R666" s="182">
        <f>Q666*H666</f>
        <v>0</v>
      </c>
      <c r="S666" s="182">
        <v>0</v>
      </c>
      <c r="T666" s="183">
        <f>S666*H666</f>
        <v>0</v>
      </c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R666" s="184" t="s">
        <v>91</v>
      </c>
      <c r="AT666" s="184" t="s">
        <v>278</v>
      </c>
      <c r="AU666" s="184" t="s">
        <v>85</v>
      </c>
      <c r="AY666" s="18" t="s">
        <v>276</v>
      </c>
      <c r="BE666" s="185">
        <f>IF(N666="základní",J666,0)</f>
        <v>0</v>
      </c>
      <c r="BF666" s="185">
        <f>IF(N666="snížená",J666,0)</f>
        <v>0</v>
      </c>
      <c r="BG666" s="185">
        <f>IF(N666="zákl. přenesená",J666,0)</f>
        <v>0</v>
      </c>
      <c r="BH666" s="185">
        <f>IF(N666="sníž. přenesená",J666,0)</f>
        <v>0</v>
      </c>
      <c r="BI666" s="185">
        <f>IF(N666="nulová",J666,0)</f>
        <v>0</v>
      </c>
      <c r="BJ666" s="18" t="s">
        <v>8</v>
      </c>
      <c r="BK666" s="185">
        <f>ROUND(I666*H666,0)</f>
        <v>0</v>
      </c>
      <c r="BL666" s="18" t="s">
        <v>91</v>
      </c>
      <c r="BM666" s="184" t="s">
        <v>884</v>
      </c>
    </row>
    <row r="667" s="13" customFormat="1">
      <c r="A667" s="13"/>
      <c r="B667" s="186"/>
      <c r="C667" s="13"/>
      <c r="D667" s="187" t="s">
        <v>284</v>
      </c>
      <c r="E667" s="188" t="s">
        <v>1</v>
      </c>
      <c r="F667" s="189" t="s">
        <v>8</v>
      </c>
      <c r="G667" s="13"/>
      <c r="H667" s="190">
        <v>1</v>
      </c>
      <c r="I667" s="191"/>
      <c r="J667" s="13"/>
      <c r="K667" s="13"/>
      <c r="L667" s="186"/>
      <c r="M667" s="192"/>
      <c r="N667" s="193"/>
      <c r="O667" s="193"/>
      <c r="P667" s="193"/>
      <c r="Q667" s="193"/>
      <c r="R667" s="193"/>
      <c r="S667" s="193"/>
      <c r="T667" s="194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188" t="s">
        <v>284</v>
      </c>
      <c r="AU667" s="188" t="s">
        <v>85</v>
      </c>
      <c r="AV667" s="13" t="s">
        <v>85</v>
      </c>
      <c r="AW667" s="13" t="s">
        <v>33</v>
      </c>
      <c r="AX667" s="13" t="s">
        <v>8</v>
      </c>
      <c r="AY667" s="188" t="s">
        <v>276</v>
      </c>
    </row>
    <row r="668" s="2" customFormat="1" ht="37.8" customHeight="1">
      <c r="A668" s="37"/>
      <c r="B668" s="172"/>
      <c r="C668" s="173" t="s">
        <v>885</v>
      </c>
      <c r="D668" s="173" t="s">
        <v>278</v>
      </c>
      <c r="E668" s="174" t="s">
        <v>886</v>
      </c>
      <c r="F668" s="175" t="s">
        <v>887</v>
      </c>
      <c r="G668" s="176" t="s">
        <v>281</v>
      </c>
      <c r="H668" s="177">
        <v>1216.5699999999999</v>
      </c>
      <c r="I668" s="178"/>
      <c r="J668" s="179">
        <f>ROUND(I668*H668,0)</f>
        <v>0</v>
      </c>
      <c r="K668" s="175" t="s">
        <v>282</v>
      </c>
      <c r="L668" s="38"/>
      <c r="M668" s="180" t="s">
        <v>1</v>
      </c>
      <c r="N668" s="181" t="s">
        <v>42</v>
      </c>
      <c r="O668" s="76"/>
      <c r="P668" s="182">
        <f>O668*H668</f>
        <v>0</v>
      </c>
      <c r="Q668" s="182">
        <v>0</v>
      </c>
      <c r="R668" s="182">
        <f>Q668*H668</f>
        <v>0</v>
      </c>
      <c r="S668" s="182">
        <v>0</v>
      </c>
      <c r="T668" s="183">
        <f>S668*H668</f>
        <v>0</v>
      </c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R668" s="184" t="s">
        <v>91</v>
      </c>
      <c r="AT668" s="184" t="s">
        <v>278</v>
      </c>
      <c r="AU668" s="184" t="s">
        <v>85</v>
      </c>
      <c r="AY668" s="18" t="s">
        <v>276</v>
      </c>
      <c r="BE668" s="185">
        <f>IF(N668="základní",J668,0)</f>
        <v>0</v>
      </c>
      <c r="BF668" s="185">
        <f>IF(N668="snížená",J668,0)</f>
        <v>0</v>
      </c>
      <c r="BG668" s="185">
        <f>IF(N668="zákl. přenesená",J668,0)</f>
        <v>0</v>
      </c>
      <c r="BH668" s="185">
        <f>IF(N668="sníž. přenesená",J668,0)</f>
        <v>0</v>
      </c>
      <c r="BI668" s="185">
        <f>IF(N668="nulová",J668,0)</f>
        <v>0</v>
      </c>
      <c r="BJ668" s="18" t="s">
        <v>8</v>
      </c>
      <c r="BK668" s="185">
        <f>ROUND(I668*H668,0)</f>
        <v>0</v>
      </c>
      <c r="BL668" s="18" t="s">
        <v>91</v>
      </c>
      <c r="BM668" s="184" t="s">
        <v>888</v>
      </c>
    </row>
    <row r="669" s="13" customFormat="1">
      <c r="A669" s="13"/>
      <c r="B669" s="186"/>
      <c r="C669" s="13"/>
      <c r="D669" s="187" t="s">
        <v>284</v>
      </c>
      <c r="E669" s="188" t="s">
        <v>1</v>
      </c>
      <c r="F669" s="189" t="s">
        <v>226</v>
      </c>
      <c r="G669" s="13"/>
      <c r="H669" s="190">
        <v>1216.5699999999999</v>
      </c>
      <c r="I669" s="191"/>
      <c r="J669" s="13"/>
      <c r="K669" s="13"/>
      <c r="L669" s="186"/>
      <c r="M669" s="192"/>
      <c r="N669" s="193"/>
      <c r="O669" s="193"/>
      <c r="P669" s="193"/>
      <c r="Q669" s="193"/>
      <c r="R669" s="193"/>
      <c r="S669" s="193"/>
      <c r="T669" s="194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188" t="s">
        <v>284</v>
      </c>
      <c r="AU669" s="188" t="s">
        <v>85</v>
      </c>
      <c r="AV669" s="13" t="s">
        <v>85</v>
      </c>
      <c r="AW669" s="13" t="s">
        <v>33</v>
      </c>
      <c r="AX669" s="13" t="s">
        <v>8</v>
      </c>
      <c r="AY669" s="188" t="s">
        <v>276</v>
      </c>
    </row>
    <row r="670" s="2" customFormat="1" ht="16.5" customHeight="1">
      <c r="A670" s="37"/>
      <c r="B670" s="172"/>
      <c r="C670" s="173" t="s">
        <v>889</v>
      </c>
      <c r="D670" s="173" t="s">
        <v>278</v>
      </c>
      <c r="E670" s="174" t="s">
        <v>890</v>
      </c>
      <c r="F670" s="175" t="s">
        <v>891</v>
      </c>
      <c r="G670" s="176" t="s">
        <v>281</v>
      </c>
      <c r="H670" s="177">
        <v>1216.5699999999999</v>
      </c>
      <c r="I670" s="178"/>
      <c r="J670" s="179">
        <f>ROUND(I670*H670,0)</f>
        <v>0</v>
      </c>
      <c r="K670" s="175" t="s">
        <v>282</v>
      </c>
      <c r="L670" s="38"/>
      <c r="M670" s="180" t="s">
        <v>1</v>
      </c>
      <c r="N670" s="181" t="s">
        <v>42</v>
      </c>
      <c r="O670" s="76"/>
      <c r="P670" s="182">
        <f>O670*H670</f>
        <v>0</v>
      </c>
      <c r="Q670" s="182">
        <v>0</v>
      </c>
      <c r="R670" s="182">
        <f>Q670*H670</f>
        <v>0</v>
      </c>
      <c r="S670" s="182">
        <v>0</v>
      </c>
      <c r="T670" s="183">
        <f>S670*H670</f>
        <v>0</v>
      </c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R670" s="184" t="s">
        <v>91</v>
      </c>
      <c r="AT670" s="184" t="s">
        <v>278</v>
      </c>
      <c r="AU670" s="184" t="s">
        <v>85</v>
      </c>
      <c r="AY670" s="18" t="s">
        <v>276</v>
      </c>
      <c r="BE670" s="185">
        <f>IF(N670="základní",J670,0)</f>
        <v>0</v>
      </c>
      <c r="BF670" s="185">
        <f>IF(N670="snížená",J670,0)</f>
        <v>0</v>
      </c>
      <c r="BG670" s="185">
        <f>IF(N670="zákl. přenesená",J670,0)</f>
        <v>0</v>
      </c>
      <c r="BH670" s="185">
        <f>IF(N670="sníž. přenesená",J670,0)</f>
        <v>0</v>
      </c>
      <c r="BI670" s="185">
        <f>IF(N670="nulová",J670,0)</f>
        <v>0</v>
      </c>
      <c r="BJ670" s="18" t="s">
        <v>8</v>
      </c>
      <c r="BK670" s="185">
        <f>ROUND(I670*H670,0)</f>
        <v>0</v>
      </c>
      <c r="BL670" s="18" t="s">
        <v>91</v>
      </c>
      <c r="BM670" s="184" t="s">
        <v>892</v>
      </c>
    </row>
    <row r="671" s="13" customFormat="1">
      <c r="A671" s="13"/>
      <c r="B671" s="186"/>
      <c r="C671" s="13"/>
      <c r="D671" s="187" t="s">
        <v>284</v>
      </c>
      <c r="E671" s="188" t="s">
        <v>1</v>
      </c>
      <c r="F671" s="189" t="s">
        <v>226</v>
      </c>
      <c r="G671" s="13"/>
      <c r="H671" s="190">
        <v>1216.5699999999999</v>
      </c>
      <c r="I671" s="191"/>
      <c r="J671" s="13"/>
      <c r="K671" s="13"/>
      <c r="L671" s="186"/>
      <c r="M671" s="192"/>
      <c r="N671" s="193"/>
      <c r="O671" s="193"/>
      <c r="P671" s="193"/>
      <c r="Q671" s="193"/>
      <c r="R671" s="193"/>
      <c r="S671" s="193"/>
      <c r="T671" s="194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188" t="s">
        <v>284</v>
      </c>
      <c r="AU671" s="188" t="s">
        <v>85</v>
      </c>
      <c r="AV671" s="13" t="s">
        <v>85</v>
      </c>
      <c r="AW671" s="13" t="s">
        <v>33</v>
      </c>
      <c r="AX671" s="13" t="s">
        <v>8</v>
      </c>
      <c r="AY671" s="188" t="s">
        <v>276</v>
      </c>
    </row>
    <row r="672" s="2" customFormat="1" ht="16.5" customHeight="1">
      <c r="A672" s="37"/>
      <c r="B672" s="172"/>
      <c r="C672" s="173" t="s">
        <v>893</v>
      </c>
      <c r="D672" s="173" t="s">
        <v>278</v>
      </c>
      <c r="E672" s="174" t="s">
        <v>894</v>
      </c>
      <c r="F672" s="175" t="s">
        <v>895</v>
      </c>
      <c r="G672" s="176" t="s">
        <v>281</v>
      </c>
      <c r="H672" s="177">
        <v>109491.3</v>
      </c>
      <c r="I672" s="178"/>
      <c r="J672" s="179">
        <f>ROUND(I672*H672,0)</f>
        <v>0</v>
      </c>
      <c r="K672" s="175" t="s">
        <v>282</v>
      </c>
      <c r="L672" s="38"/>
      <c r="M672" s="180" t="s">
        <v>1</v>
      </c>
      <c r="N672" s="181" t="s">
        <v>42</v>
      </c>
      <c r="O672" s="76"/>
      <c r="P672" s="182">
        <f>O672*H672</f>
        <v>0</v>
      </c>
      <c r="Q672" s="182">
        <v>0</v>
      </c>
      <c r="R672" s="182">
        <f>Q672*H672</f>
        <v>0</v>
      </c>
      <c r="S672" s="182">
        <v>0</v>
      </c>
      <c r="T672" s="183">
        <f>S672*H672</f>
        <v>0</v>
      </c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R672" s="184" t="s">
        <v>91</v>
      </c>
      <c r="AT672" s="184" t="s">
        <v>278</v>
      </c>
      <c r="AU672" s="184" t="s">
        <v>85</v>
      </c>
      <c r="AY672" s="18" t="s">
        <v>276</v>
      </c>
      <c r="BE672" s="185">
        <f>IF(N672="základní",J672,0)</f>
        <v>0</v>
      </c>
      <c r="BF672" s="185">
        <f>IF(N672="snížená",J672,0)</f>
        <v>0</v>
      </c>
      <c r="BG672" s="185">
        <f>IF(N672="zákl. přenesená",J672,0)</f>
        <v>0</v>
      </c>
      <c r="BH672" s="185">
        <f>IF(N672="sníž. přenesená",J672,0)</f>
        <v>0</v>
      </c>
      <c r="BI672" s="185">
        <f>IF(N672="nulová",J672,0)</f>
        <v>0</v>
      </c>
      <c r="BJ672" s="18" t="s">
        <v>8</v>
      </c>
      <c r="BK672" s="185">
        <f>ROUND(I672*H672,0)</f>
        <v>0</v>
      </c>
      <c r="BL672" s="18" t="s">
        <v>91</v>
      </c>
      <c r="BM672" s="184" t="s">
        <v>896</v>
      </c>
    </row>
    <row r="673" s="13" customFormat="1">
      <c r="A673" s="13"/>
      <c r="B673" s="186"/>
      <c r="C673" s="13"/>
      <c r="D673" s="187" t="s">
        <v>284</v>
      </c>
      <c r="E673" s="188" t="s">
        <v>1</v>
      </c>
      <c r="F673" s="189" t="s">
        <v>880</v>
      </c>
      <c r="G673" s="13"/>
      <c r="H673" s="190">
        <v>109491.3</v>
      </c>
      <c r="I673" s="191"/>
      <c r="J673" s="13"/>
      <c r="K673" s="13"/>
      <c r="L673" s="186"/>
      <c r="M673" s="192"/>
      <c r="N673" s="193"/>
      <c r="O673" s="193"/>
      <c r="P673" s="193"/>
      <c r="Q673" s="193"/>
      <c r="R673" s="193"/>
      <c r="S673" s="193"/>
      <c r="T673" s="194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188" t="s">
        <v>284</v>
      </c>
      <c r="AU673" s="188" t="s">
        <v>85</v>
      </c>
      <c r="AV673" s="13" t="s">
        <v>85</v>
      </c>
      <c r="AW673" s="13" t="s">
        <v>33</v>
      </c>
      <c r="AX673" s="13" t="s">
        <v>8</v>
      </c>
      <c r="AY673" s="188" t="s">
        <v>276</v>
      </c>
    </row>
    <row r="674" s="2" customFormat="1" ht="21.75" customHeight="1">
      <c r="A674" s="37"/>
      <c r="B674" s="172"/>
      <c r="C674" s="173" t="s">
        <v>897</v>
      </c>
      <c r="D674" s="173" t="s">
        <v>278</v>
      </c>
      <c r="E674" s="174" t="s">
        <v>898</v>
      </c>
      <c r="F674" s="175" t="s">
        <v>899</v>
      </c>
      <c r="G674" s="176" t="s">
        <v>281</v>
      </c>
      <c r="H674" s="177">
        <v>1216.5699999999999</v>
      </c>
      <c r="I674" s="178"/>
      <c r="J674" s="179">
        <f>ROUND(I674*H674,0)</f>
        <v>0</v>
      </c>
      <c r="K674" s="175" t="s">
        <v>282</v>
      </c>
      <c r="L674" s="38"/>
      <c r="M674" s="180" t="s">
        <v>1</v>
      </c>
      <c r="N674" s="181" t="s">
        <v>42</v>
      </c>
      <c r="O674" s="76"/>
      <c r="P674" s="182">
        <f>O674*H674</f>
        <v>0</v>
      </c>
      <c r="Q674" s="182">
        <v>0</v>
      </c>
      <c r="R674" s="182">
        <f>Q674*H674</f>
        <v>0</v>
      </c>
      <c r="S674" s="182">
        <v>0</v>
      </c>
      <c r="T674" s="183">
        <f>S674*H674</f>
        <v>0</v>
      </c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R674" s="184" t="s">
        <v>91</v>
      </c>
      <c r="AT674" s="184" t="s">
        <v>278</v>
      </c>
      <c r="AU674" s="184" t="s">
        <v>85</v>
      </c>
      <c r="AY674" s="18" t="s">
        <v>276</v>
      </c>
      <c r="BE674" s="185">
        <f>IF(N674="základní",J674,0)</f>
        <v>0</v>
      </c>
      <c r="BF674" s="185">
        <f>IF(N674="snížená",J674,0)</f>
        <v>0</v>
      </c>
      <c r="BG674" s="185">
        <f>IF(N674="zákl. přenesená",J674,0)</f>
        <v>0</v>
      </c>
      <c r="BH674" s="185">
        <f>IF(N674="sníž. přenesená",J674,0)</f>
        <v>0</v>
      </c>
      <c r="BI674" s="185">
        <f>IF(N674="nulová",J674,0)</f>
        <v>0</v>
      </c>
      <c r="BJ674" s="18" t="s">
        <v>8</v>
      </c>
      <c r="BK674" s="185">
        <f>ROUND(I674*H674,0)</f>
        <v>0</v>
      </c>
      <c r="BL674" s="18" t="s">
        <v>91</v>
      </c>
      <c r="BM674" s="184" t="s">
        <v>900</v>
      </c>
    </row>
    <row r="675" s="13" customFormat="1">
      <c r="A675" s="13"/>
      <c r="B675" s="186"/>
      <c r="C675" s="13"/>
      <c r="D675" s="187" t="s">
        <v>284</v>
      </c>
      <c r="E675" s="188" t="s">
        <v>1</v>
      </c>
      <c r="F675" s="189" t="s">
        <v>226</v>
      </c>
      <c r="G675" s="13"/>
      <c r="H675" s="190">
        <v>1216.5699999999999</v>
      </c>
      <c r="I675" s="191"/>
      <c r="J675" s="13"/>
      <c r="K675" s="13"/>
      <c r="L675" s="186"/>
      <c r="M675" s="192"/>
      <c r="N675" s="193"/>
      <c r="O675" s="193"/>
      <c r="P675" s="193"/>
      <c r="Q675" s="193"/>
      <c r="R675" s="193"/>
      <c r="S675" s="193"/>
      <c r="T675" s="194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188" t="s">
        <v>284</v>
      </c>
      <c r="AU675" s="188" t="s">
        <v>85</v>
      </c>
      <c r="AV675" s="13" t="s">
        <v>85</v>
      </c>
      <c r="AW675" s="13" t="s">
        <v>33</v>
      </c>
      <c r="AX675" s="13" t="s">
        <v>8</v>
      </c>
      <c r="AY675" s="188" t="s">
        <v>276</v>
      </c>
    </row>
    <row r="676" s="2" customFormat="1" ht="33" customHeight="1">
      <c r="A676" s="37"/>
      <c r="B676" s="172"/>
      <c r="C676" s="173" t="s">
        <v>901</v>
      </c>
      <c r="D676" s="173" t="s">
        <v>278</v>
      </c>
      <c r="E676" s="174" t="s">
        <v>902</v>
      </c>
      <c r="F676" s="175" t="s">
        <v>903</v>
      </c>
      <c r="G676" s="176" t="s">
        <v>281</v>
      </c>
      <c r="H676" s="177">
        <v>339</v>
      </c>
      <c r="I676" s="178"/>
      <c r="J676" s="179">
        <f>ROUND(I676*H676,0)</f>
        <v>0</v>
      </c>
      <c r="K676" s="175" t="s">
        <v>282</v>
      </c>
      <c r="L676" s="38"/>
      <c r="M676" s="180" t="s">
        <v>1</v>
      </c>
      <c r="N676" s="181" t="s">
        <v>42</v>
      </c>
      <c r="O676" s="76"/>
      <c r="P676" s="182">
        <f>O676*H676</f>
        <v>0</v>
      </c>
      <c r="Q676" s="182">
        <v>0</v>
      </c>
      <c r="R676" s="182">
        <f>Q676*H676</f>
        <v>0</v>
      </c>
      <c r="S676" s="182">
        <v>0</v>
      </c>
      <c r="T676" s="183">
        <f>S676*H676</f>
        <v>0</v>
      </c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R676" s="184" t="s">
        <v>91</v>
      </c>
      <c r="AT676" s="184" t="s">
        <v>278</v>
      </c>
      <c r="AU676" s="184" t="s">
        <v>85</v>
      </c>
      <c r="AY676" s="18" t="s">
        <v>276</v>
      </c>
      <c r="BE676" s="185">
        <f>IF(N676="základní",J676,0)</f>
        <v>0</v>
      </c>
      <c r="BF676" s="185">
        <f>IF(N676="snížená",J676,0)</f>
        <v>0</v>
      </c>
      <c r="BG676" s="185">
        <f>IF(N676="zákl. přenesená",J676,0)</f>
        <v>0</v>
      </c>
      <c r="BH676" s="185">
        <f>IF(N676="sníž. přenesená",J676,0)</f>
        <v>0</v>
      </c>
      <c r="BI676" s="185">
        <f>IF(N676="nulová",J676,0)</f>
        <v>0</v>
      </c>
      <c r="BJ676" s="18" t="s">
        <v>8</v>
      </c>
      <c r="BK676" s="185">
        <f>ROUND(I676*H676,0)</f>
        <v>0</v>
      </c>
      <c r="BL676" s="18" t="s">
        <v>91</v>
      </c>
      <c r="BM676" s="184" t="s">
        <v>904</v>
      </c>
    </row>
    <row r="677" s="13" customFormat="1">
      <c r="A677" s="13"/>
      <c r="B677" s="186"/>
      <c r="C677" s="13"/>
      <c r="D677" s="187" t="s">
        <v>284</v>
      </c>
      <c r="E677" s="188" t="s">
        <v>1</v>
      </c>
      <c r="F677" s="189" t="s">
        <v>905</v>
      </c>
      <c r="G677" s="13"/>
      <c r="H677" s="190">
        <v>288</v>
      </c>
      <c r="I677" s="191"/>
      <c r="J677" s="13"/>
      <c r="K677" s="13"/>
      <c r="L677" s="186"/>
      <c r="M677" s="192"/>
      <c r="N677" s="193"/>
      <c r="O677" s="193"/>
      <c r="P677" s="193"/>
      <c r="Q677" s="193"/>
      <c r="R677" s="193"/>
      <c r="S677" s="193"/>
      <c r="T677" s="194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188" t="s">
        <v>284</v>
      </c>
      <c r="AU677" s="188" t="s">
        <v>85</v>
      </c>
      <c r="AV677" s="13" t="s">
        <v>85</v>
      </c>
      <c r="AW677" s="13" t="s">
        <v>33</v>
      </c>
      <c r="AX677" s="13" t="s">
        <v>77</v>
      </c>
      <c r="AY677" s="188" t="s">
        <v>276</v>
      </c>
    </row>
    <row r="678" s="13" customFormat="1">
      <c r="A678" s="13"/>
      <c r="B678" s="186"/>
      <c r="C678" s="13"/>
      <c r="D678" s="187" t="s">
        <v>284</v>
      </c>
      <c r="E678" s="188" t="s">
        <v>1</v>
      </c>
      <c r="F678" s="189" t="s">
        <v>906</v>
      </c>
      <c r="G678" s="13"/>
      <c r="H678" s="190">
        <v>51</v>
      </c>
      <c r="I678" s="191"/>
      <c r="J678" s="13"/>
      <c r="K678" s="13"/>
      <c r="L678" s="186"/>
      <c r="M678" s="192"/>
      <c r="N678" s="193"/>
      <c r="O678" s="193"/>
      <c r="P678" s="193"/>
      <c r="Q678" s="193"/>
      <c r="R678" s="193"/>
      <c r="S678" s="193"/>
      <c r="T678" s="194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188" t="s">
        <v>284</v>
      </c>
      <c r="AU678" s="188" t="s">
        <v>85</v>
      </c>
      <c r="AV678" s="13" t="s">
        <v>85</v>
      </c>
      <c r="AW678" s="13" t="s">
        <v>33</v>
      </c>
      <c r="AX678" s="13" t="s">
        <v>77</v>
      </c>
      <c r="AY678" s="188" t="s">
        <v>276</v>
      </c>
    </row>
    <row r="679" s="14" customFormat="1">
      <c r="A679" s="14"/>
      <c r="B679" s="195"/>
      <c r="C679" s="14"/>
      <c r="D679" s="187" t="s">
        <v>284</v>
      </c>
      <c r="E679" s="196" t="s">
        <v>1</v>
      </c>
      <c r="F679" s="197" t="s">
        <v>288</v>
      </c>
      <c r="G679" s="14"/>
      <c r="H679" s="198">
        <v>339</v>
      </c>
      <c r="I679" s="199"/>
      <c r="J679" s="14"/>
      <c r="K679" s="14"/>
      <c r="L679" s="195"/>
      <c r="M679" s="200"/>
      <c r="N679" s="201"/>
      <c r="O679" s="201"/>
      <c r="P679" s="201"/>
      <c r="Q679" s="201"/>
      <c r="R679" s="201"/>
      <c r="S679" s="201"/>
      <c r="T679" s="202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196" t="s">
        <v>284</v>
      </c>
      <c r="AU679" s="196" t="s">
        <v>85</v>
      </c>
      <c r="AV679" s="14" t="s">
        <v>88</v>
      </c>
      <c r="AW679" s="14" t="s">
        <v>33</v>
      </c>
      <c r="AX679" s="14" t="s">
        <v>8</v>
      </c>
      <c r="AY679" s="196" t="s">
        <v>276</v>
      </c>
    </row>
    <row r="680" s="2" customFormat="1" ht="24.15" customHeight="1">
      <c r="A680" s="37"/>
      <c r="B680" s="172"/>
      <c r="C680" s="173" t="s">
        <v>907</v>
      </c>
      <c r="D680" s="173" t="s">
        <v>278</v>
      </c>
      <c r="E680" s="174" t="s">
        <v>908</v>
      </c>
      <c r="F680" s="175" t="s">
        <v>909</v>
      </c>
      <c r="G680" s="176" t="s">
        <v>281</v>
      </c>
      <c r="H680" s="177">
        <v>231.90700000000001</v>
      </c>
      <c r="I680" s="178"/>
      <c r="J680" s="179">
        <f>ROUND(I680*H680,0)</f>
        <v>0</v>
      </c>
      <c r="K680" s="175" t="s">
        <v>282</v>
      </c>
      <c r="L680" s="38"/>
      <c r="M680" s="180" t="s">
        <v>1</v>
      </c>
      <c r="N680" s="181" t="s">
        <v>42</v>
      </c>
      <c r="O680" s="76"/>
      <c r="P680" s="182">
        <f>O680*H680</f>
        <v>0</v>
      </c>
      <c r="Q680" s="182">
        <v>3.4999999999999997E-05</v>
      </c>
      <c r="R680" s="182">
        <f>Q680*H680</f>
        <v>0.0081167449999999999</v>
      </c>
      <c r="S680" s="182">
        <v>0</v>
      </c>
      <c r="T680" s="183">
        <f>S680*H680</f>
        <v>0</v>
      </c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R680" s="184" t="s">
        <v>91</v>
      </c>
      <c r="AT680" s="184" t="s">
        <v>278</v>
      </c>
      <c r="AU680" s="184" t="s">
        <v>85</v>
      </c>
      <c r="AY680" s="18" t="s">
        <v>276</v>
      </c>
      <c r="BE680" s="185">
        <f>IF(N680="základní",J680,0)</f>
        <v>0</v>
      </c>
      <c r="BF680" s="185">
        <f>IF(N680="snížená",J680,0)</f>
        <v>0</v>
      </c>
      <c r="BG680" s="185">
        <f>IF(N680="zákl. přenesená",J680,0)</f>
        <v>0</v>
      </c>
      <c r="BH680" s="185">
        <f>IF(N680="sníž. přenesená",J680,0)</f>
        <v>0</v>
      </c>
      <c r="BI680" s="185">
        <f>IF(N680="nulová",J680,0)</f>
        <v>0</v>
      </c>
      <c r="BJ680" s="18" t="s">
        <v>8</v>
      </c>
      <c r="BK680" s="185">
        <f>ROUND(I680*H680,0)</f>
        <v>0</v>
      </c>
      <c r="BL680" s="18" t="s">
        <v>91</v>
      </c>
      <c r="BM680" s="184" t="s">
        <v>910</v>
      </c>
    </row>
    <row r="681" s="13" customFormat="1">
      <c r="A681" s="13"/>
      <c r="B681" s="186"/>
      <c r="C681" s="13"/>
      <c r="D681" s="187" t="s">
        <v>284</v>
      </c>
      <c r="E681" s="188" t="s">
        <v>1</v>
      </c>
      <c r="F681" s="189" t="s">
        <v>911</v>
      </c>
      <c r="G681" s="13"/>
      <c r="H681" s="190">
        <v>231.90700000000001</v>
      </c>
      <c r="I681" s="191"/>
      <c r="J681" s="13"/>
      <c r="K681" s="13"/>
      <c r="L681" s="186"/>
      <c r="M681" s="192"/>
      <c r="N681" s="193"/>
      <c r="O681" s="193"/>
      <c r="P681" s="193"/>
      <c r="Q681" s="193"/>
      <c r="R681" s="193"/>
      <c r="S681" s="193"/>
      <c r="T681" s="194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188" t="s">
        <v>284</v>
      </c>
      <c r="AU681" s="188" t="s">
        <v>85</v>
      </c>
      <c r="AV681" s="13" t="s">
        <v>85</v>
      </c>
      <c r="AW681" s="13" t="s">
        <v>33</v>
      </c>
      <c r="AX681" s="13" t="s">
        <v>77</v>
      </c>
      <c r="AY681" s="188" t="s">
        <v>276</v>
      </c>
    </row>
    <row r="682" s="14" customFormat="1">
      <c r="A682" s="14"/>
      <c r="B682" s="195"/>
      <c r="C682" s="14"/>
      <c r="D682" s="187" t="s">
        <v>284</v>
      </c>
      <c r="E682" s="196" t="s">
        <v>1</v>
      </c>
      <c r="F682" s="197" t="s">
        <v>912</v>
      </c>
      <c r="G682" s="14"/>
      <c r="H682" s="198">
        <v>231.90700000000001</v>
      </c>
      <c r="I682" s="199"/>
      <c r="J682" s="14"/>
      <c r="K682" s="14"/>
      <c r="L682" s="195"/>
      <c r="M682" s="200"/>
      <c r="N682" s="201"/>
      <c r="O682" s="201"/>
      <c r="P682" s="201"/>
      <c r="Q682" s="201"/>
      <c r="R682" s="201"/>
      <c r="S682" s="201"/>
      <c r="T682" s="202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196" t="s">
        <v>284</v>
      </c>
      <c r="AU682" s="196" t="s">
        <v>85</v>
      </c>
      <c r="AV682" s="14" t="s">
        <v>88</v>
      </c>
      <c r="AW682" s="14" t="s">
        <v>33</v>
      </c>
      <c r="AX682" s="14" t="s">
        <v>8</v>
      </c>
      <c r="AY682" s="196" t="s">
        <v>276</v>
      </c>
    </row>
    <row r="683" s="2" customFormat="1" ht="16.5" customHeight="1">
      <c r="A683" s="37"/>
      <c r="B683" s="172"/>
      <c r="C683" s="173" t="s">
        <v>913</v>
      </c>
      <c r="D683" s="173" t="s">
        <v>278</v>
      </c>
      <c r="E683" s="174" t="s">
        <v>914</v>
      </c>
      <c r="F683" s="175" t="s">
        <v>915</v>
      </c>
      <c r="G683" s="176" t="s">
        <v>342</v>
      </c>
      <c r="H683" s="177">
        <v>20</v>
      </c>
      <c r="I683" s="178"/>
      <c r="J683" s="179">
        <f>ROUND(I683*H683,0)</f>
        <v>0</v>
      </c>
      <c r="K683" s="175" t="s">
        <v>1</v>
      </c>
      <c r="L683" s="38"/>
      <c r="M683" s="180" t="s">
        <v>1</v>
      </c>
      <c r="N683" s="181" t="s">
        <v>42</v>
      </c>
      <c r="O683" s="76"/>
      <c r="P683" s="182">
        <f>O683*H683</f>
        <v>0</v>
      </c>
      <c r="Q683" s="182">
        <v>0.0044200000000000003</v>
      </c>
      <c r="R683" s="182">
        <f>Q683*H683</f>
        <v>0.088400000000000006</v>
      </c>
      <c r="S683" s="182">
        <v>0</v>
      </c>
      <c r="T683" s="183">
        <f>S683*H683</f>
        <v>0</v>
      </c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R683" s="184" t="s">
        <v>91</v>
      </c>
      <c r="AT683" s="184" t="s">
        <v>278</v>
      </c>
      <c r="AU683" s="184" t="s">
        <v>85</v>
      </c>
      <c r="AY683" s="18" t="s">
        <v>276</v>
      </c>
      <c r="BE683" s="185">
        <f>IF(N683="základní",J683,0)</f>
        <v>0</v>
      </c>
      <c r="BF683" s="185">
        <f>IF(N683="snížená",J683,0)</f>
        <v>0</v>
      </c>
      <c r="BG683" s="185">
        <f>IF(N683="zákl. přenesená",J683,0)</f>
        <v>0</v>
      </c>
      <c r="BH683" s="185">
        <f>IF(N683="sníž. přenesená",J683,0)</f>
        <v>0</v>
      </c>
      <c r="BI683" s="185">
        <f>IF(N683="nulová",J683,0)</f>
        <v>0</v>
      </c>
      <c r="BJ683" s="18" t="s">
        <v>8</v>
      </c>
      <c r="BK683" s="185">
        <f>ROUND(I683*H683,0)</f>
        <v>0</v>
      </c>
      <c r="BL683" s="18" t="s">
        <v>91</v>
      </c>
      <c r="BM683" s="184" t="s">
        <v>916</v>
      </c>
    </row>
    <row r="684" s="13" customFormat="1">
      <c r="A684" s="13"/>
      <c r="B684" s="186"/>
      <c r="C684" s="13"/>
      <c r="D684" s="187" t="s">
        <v>284</v>
      </c>
      <c r="E684" s="188" t="s">
        <v>1</v>
      </c>
      <c r="F684" s="189" t="s">
        <v>917</v>
      </c>
      <c r="G684" s="13"/>
      <c r="H684" s="190">
        <v>20</v>
      </c>
      <c r="I684" s="191"/>
      <c r="J684" s="13"/>
      <c r="K684" s="13"/>
      <c r="L684" s="186"/>
      <c r="M684" s="192"/>
      <c r="N684" s="193"/>
      <c r="O684" s="193"/>
      <c r="P684" s="193"/>
      <c r="Q684" s="193"/>
      <c r="R684" s="193"/>
      <c r="S684" s="193"/>
      <c r="T684" s="194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188" t="s">
        <v>284</v>
      </c>
      <c r="AU684" s="188" t="s">
        <v>85</v>
      </c>
      <c r="AV684" s="13" t="s">
        <v>85</v>
      </c>
      <c r="AW684" s="13" t="s">
        <v>33</v>
      </c>
      <c r="AX684" s="13" t="s">
        <v>8</v>
      </c>
      <c r="AY684" s="188" t="s">
        <v>276</v>
      </c>
    </row>
    <row r="685" s="2" customFormat="1" ht="24.15" customHeight="1">
      <c r="A685" s="37"/>
      <c r="B685" s="172"/>
      <c r="C685" s="173" t="s">
        <v>918</v>
      </c>
      <c r="D685" s="173" t="s">
        <v>278</v>
      </c>
      <c r="E685" s="174" t="s">
        <v>919</v>
      </c>
      <c r="F685" s="175" t="s">
        <v>920</v>
      </c>
      <c r="G685" s="176" t="s">
        <v>342</v>
      </c>
      <c r="H685" s="177">
        <v>2</v>
      </c>
      <c r="I685" s="178"/>
      <c r="J685" s="179">
        <f>ROUND(I685*H685,0)</f>
        <v>0</v>
      </c>
      <c r="K685" s="175" t="s">
        <v>282</v>
      </c>
      <c r="L685" s="38"/>
      <c r="M685" s="180" t="s">
        <v>1</v>
      </c>
      <c r="N685" s="181" t="s">
        <v>42</v>
      </c>
      <c r="O685" s="76"/>
      <c r="P685" s="182">
        <f>O685*H685</f>
        <v>0</v>
      </c>
      <c r="Q685" s="182">
        <v>0.016379999999999999</v>
      </c>
      <c r="R685" s="182">
        <f>Q685*H685</f>
        <v>0.032759999999999997</v>
      </c>
      <c r="S685" s="182">
        <v>0</v>
      </c>
      <c r="T685" s="183">
        <f>S685*H685</f>
        <v>0</v>
      </c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R685" s="184" t="s">
        <v>91</v>
      </c>
      <c r="AT685" s="184" t="s">
        <v>278</v>
      </c>
      <c r="AU685" s="184" t="s">
        <v>85</v>
      </c>
      <c r="AY685" s="18" t="s">
        <v>276</v>
      </c>
      <c r="BE685" s="185">
        <f>IF(N685="základní",J685,0)</f>
        <v>0</v>
      </c>
      <c r="BF685" s="185">
        <f>IF(N685="snížená",J685,0)</f>
        <v>0</v>
      </c>
      <c r="BG685" s="185">
        <f>IF(N685="zákl. přenesená",J685,0)</f>
        <v>0</v>
      </c>
      <c r="BH685" s="185">
        <f>IF(N685="sníž. přenesená",J685,0)</f>
        <v>0</v>
      </c>
      <c r="BI685" s="185">
        <f>IF(N685="nulová",J685,0)</f>
        <v>0</v>
      </c>
      <c r="BJ685" s="18" t="s">
        <v>8</v>
      </c>
      <c r="BK685" s="185">
        <f>ROUND(I685*H685,0)</f>
        <v>0</v>
      </c>
      <c r="BL685" s="18" t="s">
        <v>91</v>
      </c>
      <c r="BM685" s="184" t="s">
        <v>921</v>
      </c>
    </row>
    <row r="686" s="13" customFormat="1">
      <c r="A686" s="13"/>
      <c r="B686" s="186"/>
      <c r="C686" s="13"/>
      <c r="D686" s="187" t="s">
        <v>284</v>
      </c>
      <c r="E686" s="188" t="s">
        <v>1</v>
      </c>
      <c r="F686" s="189" t="s">
        <v>922</v>
      </c>
      <c r="G686" s="13"/>
      <c r="H686" s="190">
        <v>2</v>
      </c>
      <c r="I686" s="191"/>
      <c r="J686" s="13"/>
      <c r="K686" s="13"/>
      <c r="L686" s="186"/>
      <c r="M686" s="192"/>
      <c r="N686" s="193"/>
      <c r="O686" s="193"/>
      <c r="P686" s="193"/>
      <c r="Q686" s="193"/>
      <c r="R686" s="193"/>
      <c r="S686" s="193"/>
      <c r="T686" s="194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188" t="s">
        <v>284</v>
      </c>
      <c r="AU686" s="188" t="s">
        <v>85</v>
      </c>
      <c r="AV686" s="13" t="s">
        <v>85</v>
      </c>
      <c r="AW686" s="13" t="s">
        <v>33</v>
      </c>
      <c r="AX686" s="13" t="s">
        <v>8</v>
      </c>
      <c r="AY686" s="188" t="s">
        <v>276</v>
      </c>
    </row>
    <row r="687" s="2" customFormat="1" ht="24.15" customHeight="1">
      <c r="A687" s="37"/>
      <c r="B687" s="172"/>
      <c r="C687" s="211" t="s">
        <v>923</v>
      </c>
      <c r="D687" s="211" t="s">
        <v>311</v>
      </c>
      <c r="E687" s="212" t="s">
        <v>924</v>
      </c>
      <c r="F687" s="213" t="s">
        <v>925</v>
      </c>
      <c r="G687" s="214" t="s">
        <v>314</v>
      </c>
      <c r="H687" s="215">
        <v>0.0080000000000000002</v>
      </c>
      <c r="I687" s="216"/>
      <c r="J687" s="217">
        <f>ROUND(I687*H687,0)</f>
        <v>0</v>
      </c>
      <c r="K687" s="213" t="s">
        <v>1</v>
      </c>
      <c r="L687" s="218"/>
      <c r="M687" s="219" t="s">
        <v>1</v>
      </c>
      <c r="N687" s="220" t="s">
        <v>42</v>
      </c>
      <c r="O687" s="76"/>
      <c r="P687" s="182">
        <f>O687*H687</f>
        <v>0</v>
      </c>
      <c r="Q687" s="182">
        <v>1</v>
      </c>
      <c r="R687" s="182">
        <f>Q687*H687</f>
        <v>0.0080000000000000002</v>
      </c>
      <c r="S687" s="182">
        <v>0</v>
      </c>
      <c r="T687" s="183">
        <f>S687*H687</f>
        <v>0</v>
      </c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R687" s="184" t="s">
        <v>315</v>
      </c>
      <c r="AT687" s="184" t="s">
        <v>311</v>
      </c>
      <c r="AU687" s="184" t="s">
        <v>85</v>
      </c>
      <c r="AY687" s="18" t="s">
        <v>276</v>
      </c>
      <c r="BE687" s="185">
        <f>IF(N687="základní",J687,0)</f>
        <v>0</v>
      </c>
      <c r="BF687" s="185">
        <f>IF(N687="snížená",J687,0)</f>
        <v>0</v>
      </c>
      <c r="BG687" s="185">
        <f>IF(N687="zákl. přenesená",J687,0)</f>
        <v>0</v>
      </c>
      <c r="BH687" s="185">
        <f>IF(N687="sníž. přenesená",J687,0)</f>
        <v>0</v>
      </c>
      <c r="BI687" s="185">
        <f>IF(N687="nulová",J687,0)</f>
        <v>0</v>
      </c>
      <c r="BJ687" s="18" t="s">
        <v>8</v>
      </c>
      <c r="BK687" s="185">
        <f>ROUND(I687*H687,0)</f>
        <v>0</v>
      </c>
      <c r="BL687" s="18" t="s">
        <v>91</v>
      </c>
      <c r="BM687" s="184" t="s">
        <v>926</v>
      </c>
    </row>
    <row r="688" s="13" customFormat="1">
      <c r="A688" s="13"/>
      <c r="B688" s="186"/>
      <c r="C688" s="13"/>
      <c r="D688" s="187" t="s">
        <v>284</v>
      </c>
      <c r="E688" s="188" t="s">
        <v>1</v>
      </c>
      <c r="F688" s="189" t="s">
        <v>927</v>
      </c>
      <c r="G688" s="13"/>
      <c r="H688" s="190">
        <v>0.0080000000000000002</v>
      </c>
      <c r="I688" s="191"/>
      <c r="J688" s="13"/>
      <c r="K688" s="13"/>
      <c r="L688" s="186"/>
      <c r="M688" s="192"/>
      <c r="N688" s="193"/>
      <c r="O688" s="193"/>
      <c r="P688" s="193"/>
      <c r="Q688" s="193"/>
      <c r="R688" s="193"/>
      <c r="S688" s="193"/>
      <c r="T688" s="194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188" t="s">
        <v>284</v>
      </c>
      <c r="AU688" s="188" t="s">
        <v>85</v>
      </c>
      <c r="AV688" s="13" t="s">
        <v>85</v>
      </c>
      <c r="AW688" s="13" t="s">
        <v>33</v>
      </c>
      <c r="AX688" s="13" t="s">
        <v>8</v>
      </c>
      <c r="AY688" s="188" t="s">
        <v>276</v>
      </c>
    </row>
    <row r="689" s="2" customFormat="1" ht="16.5" customHeight="1">
      <c r="A689" s="37"/>
      <c r="B689" s="172"/>
      <c r="C689" s="173" t="s">
        <v>928</v>
      </c>
      <c r="D689" s="173" t="s">
        <v>278</v>
      </c>
      <c r="E689" s="174" t="s">
        <v>929</v>
      </c>
      <c r="F689" s="175" t="s">
        <v>930</v>
      </c>
      <c r="G689" s="176" t="s">
        <v>342</v>
      </c>
      <c r="H689" s="177">
        <v>3</v>
      </c>
      <c r="I689" s="178"/>
      <c r="J689" s="179">
        <f>ROUND(I689*H689,0)</f>
        <v>0</v>
      </c>
      <c r="K689" s="175" t="s">
        <v>282</v>
      </c>
      <c r="L689" s="38"/>
      <c r="M689" s="180" t="s">
        <v>1</v>
      </c>
      <c r="N689" s="181" t="s">
        <v>42</v>
      </c>
      <c r="O689" s="76"/>
      <c r="P689" s="182">
        <f>O689*H689</f>
        <v>0</v>
      </c>
      <c r="Q689" s="182">
        <v>0.0001108</v>
      </c>
      <c r="R689" s="182">
        <f>Q689*H689</f>
        <v>0.0003324</v>
      </c>
      <c r="S689" s="182">
        <v>0</v>
      </c>
      <c r="T689" s="183">
        <f>S689*H689</f>
        <v>0</v>
      </c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R689" s="184" t="s">
        <v>91</v>
      </c>
      <c r="AT689" s="184" t="s">
        <v>278</v>
      </c>
      <c r="AU689" s="184" t="s">
        <v>85</v>
      </c>
      <c r="AY689" s="18" t="s">
        <v>276</v>
      </c>
      <c r="BE689" s="185">
        <f>IF(N689="základní",J689,0)</f>
        <v>0</v>
      </c>
      <c r="BF689" s="185">
        <f>IF(N689="snížená",J689,0)</f>
        <v>0</v>
      </c>
      <c r="BG689" s="185">
        <f>IF(N689="zákl. přenesená",J689,0)</f>
        <v>0</v>
      </c>
      <c r="BH689" s="185">
        <f>IF(N689="sníž. přenesená",J689,0)</f>
        <v>0</v>
      </c>
      <c r="BI689" s="185">
        <f>IF(N689="nulová",J689,0)</f>
        <v>0</v>
      </c>
      <c r="BJ689" s="18" t="s">
        <v>8</v>
      </c>
      <c r="BK689" s="185">
        <f>ROUND(I689*H689,0)</f>
        <v>0</v>
      </c>
      <c r="BL689" s="18" t="s">
        <v>91</v>
      </c>
      <c r="BM689" s="184" t="s">
        <v>931</v>
      </c>
    </row>
    <row r="690" s="13" customFormat="1">
      <c r="A690" s="13"/>
      <c r="B690" s="186"/>
      <c r="C690" s="13"/>
      <c r="D690" s="187" t="s">
        <v>284</v>
      </c>
      <c r="E690" s="188" t="s">
        <v>1</v>
      </c>
      <c r="F690" s="189" t="s">
        <v>932</v>
      </c>
      <c r="G690" s="13"/>
      <c r="H690" s="190">
        <v>3</v>
      </c>
      <c r="I690" s="191"/>
      <c r="J690" s="13"/>
      <c r="K690" s="13"/>
      <c r="L690" s="186"/>
      <c r="M690" s="192"/>
      <c r="N690" s="193"/>
      <c r="O690" s="193"/>
      <c r="P690" s="193"/>
      <c r="Q690" s="193"/>
      <c r="R690" s="193"/>
      <c r="S690" s="193"/>
      <c r="T690" s="194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188" t="s">
        <v>284</v>
      </c>
      <c r="AU690" s="188" t="s">
        <v>85</v>
      </c>
      <c r="AV690" s="13" t="s">
        <v>85</v>
      </c>
      <c r="AW690" s="13" t="s">
        <v>33</v>
      </c>
      <c r="AX690" s="13" t="s">
        <v>8</v>
      </c>
      <c r="AY690" s="188" t="s">
        <v>276</v>
      </c>
    </row>
    <row r="691" s="2" customFormat="1" ht="24.15" customHeight="1">
      <c r="A691" s="37"/>
      <c r="B691" s="172"/>
      <c r="C691" s="211" t="s">
        <v>933</v>
      </c>
      <c r="D691" s="211" t="s">
        <v>311</v>
      </c>
      <c r="E691" s="212" t="s">
        <v>934</v>
      </c>
      <c r="F691" s="213" t="s">
        <v>935</v>
      </c>
      <c r="G691" s="214" t="s">
        <v>342</v>
      </c>
      <c r="H691" s="215">
        <v>3</v>
      </c>
      <c r="I691" s="216"/>
      <c r="J691" s="217">
        <f>ROUND(I691*H691,0)</f>
        <v>0</v>
      </c>
      <c r="K691" s="213" t="s">
        <v>282</v>
      </c>
      <c r="L691" s="218"/>
      <c r="M691" s="219" t="s">
        <v>1</v>
      </c>
      <c r="N691" s="220" t="s">
        <v>42</v>
      </c>
      <c r="O691" s="76"/>
      <c r="P691" s="182">
        <f>O691*H691</f>
        <v>0</v>
      </c>
      <c r="Q691" s="182">
        <v>0.010699999999999999</v>
      </c>
      <c r="R691" s="182">
        <f>Q691*H691</f>
        <v>0.032099999999999997</v>
      </c>
      <c r="S691" s="182">
        <v>0</v>
      </c>
      <c r="T691" s="183">
        <f>S691*H691</f>
        <v>0</v>
      </c>
      <c r="U691" s="37"/>
      <c r="V691" s="37"/>
      <c r="W691" s="37"/>
      <c r="X691" s="37"/>
      <c r="Y691" s="37"/>
      <c r="Z691" s="37"/>
      <c r="AA691" s="37"/>
      <c r="AB691" s="37"/>
      <c r="AC691" s="37"/>
      <c r="AD691" s="37"/>
      <c r="AE691" s="37"/>
      <c r="AR691" s="184" t="s">
        <v>315</v>
      </c>
      <c r="AT691" s="184" t="s">
        <v>311</v>
      </c>
      <c r="AU691" s="184" t="s">
        <v>85</v>
      </c>
      <c r="AY691" s="18" t="s">
        <v>276</v>
      </c>
      <c r="BE691" s="185">
        <f>IF(N691="základní",J691,0)</f>
        <v>0</v>
      </c>
      <c r="BF691" s="185">
        <f>IF(N691="snížená",J691,0)</f>
        <v>0</v>
      </c>
      <c r="BG691" s="185">
        <f>IF(N691="zákl. přenesená",J691,0)</f>
        <v>0</v>
      </c>
      <c r="BH691" s="185">
        <f>IF(N691="sníž. přenesená",J691,0)</f>
        <v>0</v>
      </c>
      <c r="BI691" s="185">
        <f>IF(N691="nulová",J691,0)</f>
        <v>0</v>
      </c>
      <c r="BJ691" s="18" t="s">
        <v>8</v>
      </c>
      <c r="BK691" s="185">
        <f>ROUND(I691*H691,0)</f>
        <v>0</v>
      </c>
      <c r="BL691" s="18" t="s">
        <v>91</v>
      </c>
      <c r="BM691" s="184" t="s">
        <v>936</v>
      </c>
    </row>
    <row r="692" s="13" customFormat="1">
      <c r="A692" s="13"/>
      <c r="B692" s="186"/>
      <c r="C692" s="13"/>
      <c r="D692" s="187" t="s">
        <v>284</v>
      </c>
      <c r="E692" s="188" t="s">
        <v>1</v>
      </c>
      <c r="F692" s="189" t="s">
        <v>932</v>
      </c>
      <c r="G692" s="13"/>
      <c r="H692" s="190">
        <v>3</v>
      </c>
      <c r="I692" s="191"/>
      <c r="J692" s="13"/>
      <c r="K692" s="13"/>
      <c r="L692" s="186"/>
      <c r="M692" s="192"/>
      <c r="N692" s="193"/>
      <c r="O692" s="193"/>
      <c r="P692" s="193"/>
      <c r="Q692" s="193"/>
      <c r="R692" s="193"/>
      <c r="S692" s="193"/>
      <c r="T692" s="194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188" t="s">
        <v>284</v>
      </c>
      <c r="AU692" s="188" t="s">
        <v>85</v>
      </c>
      <c r="AV692" s="13" t="s">
        <v>85</v>
      </c>
      <c r="AW692" s="13" t="s">
        <v>33</v>
      </c>
      <c r="AX692" s="13" t="s">
        <v>8</v>
      </c>
      <c r="AY692" s="188" t="s">
        <v>276</v>
      </c>
    </row>
    <row r="693" s="2" customFormat="1" ht="16.5" customHeight="1">
      <c r="A693" s="37"/>
      <c r="B693" s="172"/>
      <c r="C693" s="173" t="s">
        <v>937</v>
      </c>
      <c r="D693" s="173" t="s">
        <v>278</v>
      </c>
      <c r="E693" s="174" t="s">
        <v>938</v>
      </c>
      <c r="F693" s="175" t="s">
        <v>939</v>
      </c>
      <c r="G693" s="176" t="s">
        <v>342</v>
      </c>
      <c r="H693" s="177">
        <v>2</v>
      </c>
      <c r="I693" s="178"/>
      <c r="J693" s="179">
        <f>ROUND(I693*H693,0)</f>
        <v>0</v>
      </c>
      <c r="K693" s="175" t="s">
        <v>1</v>
      </c>
      <c r="L693" s="38"/>
      <c r="M693" s="180" t="s">
        <v>1</v>
      </c>
      <c r="N693" s="181" t="s">
        <v>42</v>
      </c>
      <c r="O693" s="76"/>
      <c r="P693" s="182">
        <f>O693*H693</f>
        <v>0</v>
      </c>
      <c r="Q693" s="182">
        <v>0.0001108</v>
      </c>
      <c r="R693" s="182">
        <f>Q693*H693</f>
        <v>0.00022159999999999999</v>
      </c>
      <c r="S693" s="182">
        <v>0</v>
      </c>
      <c r="T693" s="183">
        <f>S693*H693</f>
        <v>0</v>
      </c>
      <c r="U693" s="37"/>
      <c r="V693" s="37"/>
      <c r="W693" s="37"/>
      <c r="X693" s="37"/>
      <c r="Y693" s="37"/>
      <c r="Z693" s="37"/>
      <c r="AA693" s="37"/>
      <c r="AB693" s="37"/>
      <c r="AC693" s="37"/>
      <c r="AD693" s="37"/>
      <c r="AE693" s="37"/>
      <c r="AR693" s="184" t="s">
        <v>91</v>
      </c>
      <c r="AT693" s="184" t="s">
        <v>278</v>
      </c>
      <c r="AU693" s="184" t="s">
        <v>85</v>
      </c>
      <c r="AY693" s="18" t="s">
        <v>276</v>
      </c>
      <c r="BE693" s="185">
        <f>IF(N693="základní",J693,0)</f>
        <v>0</v>
      </c>
      <c r="BF693" s="185">
        <f>IF(N693="snížená",J693,0)</f>
        <v>0</v>
      </c>
      <c r="BG693" s="185">
        <f>IF(N693="zákl. přenesená",J693,0)</f>
        <v>0</v>
      </c>
      <c r="BH693" s="185">
        <f>IF(N693="sníž. přenesená",J693,0)</f>
        <v>0</v>
      </c>
      <c r="BI693" s="185">
        <f>IF(N693="nulová",J693,0)</f>
        <v>0</v>
      </c>
      <c r="BJ693" s="18" t="s">
        <v>8</v>
      </c>
      <c r="BK693" s="185">
        <f>ROUND(I693*H693,0)</f>
        <v>0</v>
      </c>
      <c r="BL693" s="18" t="s">
        <v>91</v>
      </c>
      <c r="BM693" s="184" t="s">
        <v>940</v>
      </c>
    </row>
    <row r="694" s="13" customFormat="1">
      <c r="A694" s="13"/>
      <c r="B694" s="186"/>
      <c r="C694" s="13"/>
      <c r="D694" s="187" t="s">
        <v>284</v>
      </c>
      <c r="E694" s="188" t="s">
        <v>1</v>
      </c>
      <c r="F694" s="189" t="s">
        <v>941</v>
      </c>
      <c r="G694" s="13"/>
      <c r="H694" s="190">
        <v>2</v>
      </c>
      <c r="I694" s="191"/>
      <c r="J694" s="13"/>
      <c r="K694" s="13"/>
      <c r="L694" s="186"/>
      <c r="M694" s="192"/>
      <c r="N694" s="193"/>
      <c r="O694" s="193"/>
      <c r="P694" s="193"/>
      <c r="Q694" s="193"/>
      <c r="R694" s="193"/>
      <c r="S694" s="193"/>
      <c r="T694" s="194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188" t="s">
        <v>284</v>
      </c>
      <c r="AU694" s="188" t="s">
        <v>85</v>
      </c>
      <c r="AV694" s="13" t="s">
        <v>85</v>
      </c>
      <c r="AW694" s="13" t="s">
        <v>33</v>
      </c>
      <c r="AX694" s="13" t="s">
        <v>8</v>
      </c>
      <c r="AY694" s="188" t="s">
        <v>276</v>
      </c>
    </row>
    <row r="695" s="2" customFormat="1" ht="16.5" customHeight="1">
      <c r="A695" s="37"/>
      <c r="B695" s="172"/>
      <c r="C695" s="211" t="s">
        <v>942</v>
      </c>
      <c r="D695" s="211" t="s">
        <v>311</v>
      </c>
      <c r="E695" s="212" t="s">
        <v>943</v>
      </c>
      <c r="F695" s="213" t="s">
        <v>944</v>
      </c>
      <c r="G695" s="214" t="s">
        <v>342</v>
      </c>
      <c r="H695" s="215">
        <v>2</v>
      </c>
      <c r="I695" s="216"/>
      <c r="J695" s="217">
        <f>ROUND(I695*H695,0)</f>
        <v>0</v>
      </c>
      <c r="K695" s="213" t="s">
        <v>1</v>
      </c>
      <c r="L695" s="218"/>
      <c r="M695" s="219" t="s">
        <v>1</v>
      </c>
      <c r="N695" s="220" t="s">
        <v>42</v>
      </c>
      <c r="O695" s="76"/>
      <c r="P695" s="182">
        <f>O695*H695</f>
        <v>0</v>
      </c>
      <c r="Q695" s="182">
        <v>0.0050000000000000001</v>
      </c>
      <c r="R695" s="182">
        <f>Q695*H695</f>
        <v>0.01</v>
      </c>
      <c r="S695" s="182">
        <v>0</v>
      </c>
      <c r="T695" s="183">
        <f>S695*H695</f>
        <v>0</v>
      </c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R695" s="184" t="s">
        <v>315</v>
      </c>
      <c r="AT695" s="184" t="s">
        <v>311</v>
      </c>
      <c r="AU695" s="184" t="s">
        <v>85</v>
      </c>
      <c r="AY695" s="18" t="s">
        <v>276</v>
      </c>
      <c r="BE695" s="185">
        <f>IF(N695="základní",J695,0)</f>
        <v>0</v>
      </c>
      <c r="BF695" s="185">
        <f>IF(N695="snížená",J695,0)</f>
        <v>0</v>
      </c>
      <c r="BG695" s="185">
        <f>IF(N695="zákl. přenesená",J695,0)</f>
        <v>0</v>
      </c>
      <c r="BH695" s="185">
        <f>IF(N695="sníž. přenesená",J695,0)</f>
        <v>0</v>
      </c>
      <c r="BI695" s="185">
        <f>IF(N695="nulová",J695,0)</f>
        <v>0</v>
      </c>
      <c r="BJ695" s="18" t="s">
        <v>8</v>
      </c>
      <c r="BK695" s="185">
        <f>ROUND(I695*H695,0)</f>
        <v>0</v>
      </c>
      <c r="BL695" s="18" t="s">
        <v>91</v>
      </c>
      <c r="BM695" s="184" t="s">
        <v>945</v>
      </c>
    </row>
    <row r="696" s="2" customFormat="1" ht="24.15" customHeight="1">
      <c r="A696" s="37"/>
      <c r="B696" s="172"/>
      <c r="C696" s="173" t="s">
        <v>946</v>
      </c>
      <c r="D696" s="173" t="s">
        <v>278</v>
      </c>
      <c r="E696" s="174" t="s">
        <v>947</v>
      </c>
      <c r="F696" s="175" t="s">
        <v>948</v>
      </c>
      <c r="G696" s="176" t="s">
        <v>281</v>
      </c>
      <c r="H696" s="177">
        <v>5.758</v>
      </c>
      <c r="I696" s="178"/>
      <c r="J696" s="179">
        <f>ROUND(I696*H696,0)</f>
        <v>0</v>
      </c>
      <c r="K696" s="175" t="s">
        <v>282</v>
      </c>
      <c r="L696" s="38"/>
      <c r="M696" s="180" t="s">
        <v>1</v>
      </c>
      <c r="N696" s="181" t="s">
        <v>42</v>
      </c>
      <c r="O696" s="76"/>
      <c r="P696" s="182">
        <f>O696*H696</f>
        <v>0</v>
      </c>
      <c r="Q696" s="182">
        <v>0</v>
      </c>
      <c r="R696" s="182">
        <f>Q696*H696</f>
        <v>0</v>
      </c>
      <c r="S696" s="182">
        <v>0.83699999999999997</v>
      </c>
      <c r="T696" s="183">
        <f>S696*H696</f>
        <v>4.8194460000000001</v>
      </c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R696" s="184" t="s">
        <v>91</v>
      </c>
      <c r="AT696" s="184" t="s">
        <v>278</v>
      </c>
      <c r="AU696" s="184" t="s">
        <v>85</v>
      </c>
      <c r="AY696" s="18" t="s">
        <v>276</v>
      </c>
      <c r="BE696" s="185">
        <f>IF(N696="základní",J696,0)</f>
        <v>0</v>
      </c>
      <c r="BF696" s="185">
        <f>IF(N696="snížená",J696,0)</f>
        <v>0</v>
      </c>
      <c r="BG696" s="185">
        <f>IF(N696="zákl. přenesená",J696,0)</f>
        <v>0</v>
      </c>
      <c r="BH696" s="185">
        <f>IF(N696="sníž. přenesená",J696,0)</f>
        <v>0</v>
      </c>
      <c r="BI696" s="185">
        <f>IF(N696="nulová",J696,0)</f>
        <v>0</v>
      </c>
      <c r="BJ696" s="18" t="s">
        <v>8</v>
      </c>
      <c r="BK696" s="185">
        <f>ROUND(I696*H696,0)</f>
        <v>0</v>
      </c>
      <c r="BL696" s="18" t="s">
        <v>91</v>
      </c>
      <c r="BM696" s="184" t="s">
        <v>949</v>
      </c>
    </row>
    <row r="697" s="13" customFormat="1">
      <c r="A697" s="13"/>
      <c r="B697" s="186"/>
      <c r="C697" s="13"/>
      <c r="D697" s="187" t="s">
        <v>284</v>
      </c>
      <c r="E697" s="188" t="s">
        <v>1</v>
      </c>
      <c r="F697" s="189" t="s">
        <v>950</v>
      </c>
      <c r="G697" s="13"/>
      <c r="H697" s="190">
        <v>5.758</v>
      </c>
      <c r="I697" s="191"/>
      <c r="J697" s="13"/>
      <c r="K697" s="13"/>
      <c r="L697" s="186"/>
      <c r="M697" s="192"/>
      <c r="N697" s="193"/>
      <c r="O697" s="193"/>
      <c r="P697" s="193"/>
      <c r="Q697" s="193"/>
      <c r="R697" s="193"/>
      <c r="S697" s="193"/>
      <c r="T697" s="194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188" t="s">
        <v>284</v>
      </c>
      <c r="AU697" s="188" t="s">
        <v>85</v>
      </c>
      <c r="AV697" s="13" t="s">
        <v>85</v>
      </c>
      <c r="AW697" s="13" t="s">
        <v>33</v>
      </c>
      <c r="AX697" s="13" t="s">
        <v>8</v>
      </c>
      <c r="AY697" s="188" t="s">
        <v>276</v>
      </c>
    </row>
    <row r="698" s="2" customFormat="1" ht="16.5" customHeight="1">
      <c r="A698" s="37"/>
      <c r="B698" s="172"/>
      <c r="C698" s="173" t="s">
        <v>951</v>
      </c>
      <c r="D698" s="173" t="s">
        <v>278</v>
      </c>
      <c r="E698" s="174" t="s">
        <v>952</v>
      </c>
      <c r="F698" s="175" t="s">
        <v>953</v>
      </c>
      <c r="G698" s="176" t="s">
        <v>297</v>
      </c>
      <c r="H698" s="177">
        <v>1.077</v>
      </c>
      <c r="I698" s="178"/>
      <c r="J698" s="179">
        <f>ROUND(I698*H698,0)</f>
        <v>0</v>
      </c>
      <c r="K698" s="175" t="s">
        <v>282</v>
      </c>
      <c r="L698" s="38"/>
      <c r="M698" s="180" t="s">
        <v>1</v>
      </c>
      <c r="N698" s="181" t="s">
        <v>42</v>
      </c>
      <c r="O698" s="76"/>
      <c r="P698" s="182">
        <f>O698*H698</f>
        <v>0</v>
      </c>
      <c r="Q698" s="182">
        <v>0</v>
      </c>
      <c r="R698" s="182">
        <f>Q698*H698</f>
        <v>0</v>
      </c>
      <c r="S698" s="182">
        <v>2.3999999999999999</v>
      </c>
      <c r="T698" s="183">
        <f>S698*H698</f>
        <v>2.5848</v>
      </c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R698" s="184" t="s">
        <v>91</v>
      </c>
      <c r="AT698" s="184" t="s">
        <v>278</v>
      </c>
      <c r="AU698" s="184" t="s">
        <v>85</v>
      </c>
      <c r="AY698" s="18" t="s">
        <v>276</v>
      </c>
      <c r="BE698" s="185">
        <f>IF(N698="základní",J698,0)</f>
        <v>0</v>
      </c>
      <c r="BF698" s="185">
        <f>IF(N698="snížená",J698,0)</f>
        <v>0</v>
      </c>
      <c r="BG698" s="185">
        <f>IF(N698="zákl. přenesená",J698,0)</f>
        <v>0</v>
      </c>
      <c r="BH698" s="185">
        <f>IF(N698="sníž. přenesená",J698,0)</f>
        <v>0</v>
      </c>
      <c r="BI698" s="185">
        <f>IF(N698="nulová",J698,0)</f>
        <v>0</v>
      </c>
      <c r="BJ698" s="18" t="s">
        <v>8</v>
      </c>
      <c r="BK698" s="185">
        <f>ROUND(I698*H698,0)</f>
        <v>0</v>
      </c>
      <c r="BL698" s="18" t="s">
        <v>91</v>
      </c>
      <c r="BM698" s="184" t="s">
        <v>954</v>
      </c>
    </row>
    <row r="699" s="13" customFormat="1">
      <c r="A699" s="13"/>
      <c r="B699" s="186"/>
      <c r="C699" s="13"/>
      <c r="D699" s="187" t="s">
        <v>284</v>
      </c>
      <c r="E699" s="188" t="s">
        <v>1</v>
      </c>
      <c r="F699" s="189" t="s">
        <v>955</v>
      </c>
      <c r="G699" s="13"/>
      <c r="H699" s="190">
        <v>1.077</v>
      </c>
      <c r="I699" s="191"/>
      <c r="J699" s="13"/>
      <c r="K699" s="13"/>
      <c r="L699" s="186"/>
      <c r="M699" s="192"/>
      <c r="N699" s="193"/>
      <c r="O699" s="193"/>
      <c r="P699" s="193"/>
      <c r="Q699" s="193"/>
      <c r="R699" s="193"/>
      <c r="S699" s="193"/>
      <c r="T699" s="194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188" t="s">
        <v>284</v>
      </c>
      <c r="AU699" s="188" t="s">
        <v>85</v>
      </c>
      <c r="AV699" s="13" t="s">
        <v>85</v>
      </c>
      <c r="AW699" s="13" t="s">
        <v>33</v>
      </c>
      <c r="AX699" s="13" t="s">
        <v>8</v>
      </c>
      <c r="AY699" s="188" t="s">
        <v>276</v>
      </c>
    </row>
    <row r="700" s="2" customFormat="1" ht="37.8" customHeight="1">
      <c r="A700" s="37"/>
      <c r="B700" s="172"/>
      <c r="C700" s="173" t="s">
        <v>956</v>
      </c>
      <c r="D700" s="173" t="s">
        <v>278</v>
      </c>
      <c r="E700" s="174" t="s">
        <v>957</v>
      </c>
      <c r="F700" s="175" t="s">
        <v>958</v>
      </c>
      <c r="G700" s="176" t="s">
        <v>297</v>
      </c>
      <c r="H700" s="177">
        <v>0.86399999999999999</v>
      </c>
      <c r="I700" s="178"/>
      <c r="J700" s="179">
        <f>ROUND(I700*H700,0)</f>
        <v>0</v>
      </c>
      <c r="K700" s="175" t="s">
        <v>282</v>
      </c>
      <c r="L700" s="38"/>
      <c r="M700" s="180" t="s">
        <v>1</v>
      </c>
      <c r="N700" s="181" t="s">
        <v>42</v>
      </c>
      <c r="O700" s="76"/>
      <c r="P700" s="182">
        <f>O700*H700</f>
        <v>0</v>
      </c>
      <c r="Q700" s="182">
        <v>0</v>
      </c>
      <c r="R700" s="182">
        <f>Q700*H700</f>
        <v>0</v>
      </c>
      <c r="S700" s="182">
        <v>2.2000000000000002</v>
      </c>
      <c r="T700" s="183">
        <f>S700*H700</f>
        <v>1.9008000000000001</v>
      </c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R700" s="184" t="s">
        <v>91</v>
      </c>
      <c r="AT700" s="184" t="s">
        <v>278</v>
      </c>
      <c r="AU700" s="184" t="s">
        <v>85</v>
      </c>
      <c r="AY700" s="18" t="s">
        <v>276</v>
      </c>
      <c r="BE700" s="185">
        <f>IF(N700="základní",J700,0)</f>
        <v>0</v>
      </c>
      <c r="BF700" s="185">
        <f>IF(N700="snížená",J700,0)</f>
        <v>0</v>
      </c>
      <c r="BG700" s="185">
        <f>IF(N700="zákl. přenesená",J700,0)</f>
        <v>0</v>
      </c>
      <c r="BH700" s="185">
        <f>IF(N700="sníž. přenesená",J700,0)</f>
        <v>0</v>
      </c>
      <c r="BI700" s="185">
        <f>IF(N700="nulová",J700,0)</f>
        <v>0</v>
      </c>
      <c r="BJ700" s="18" t="s">
        <v>8</v>
      </c>
      <c r="BK700" s="185">
        <f>ROUND(I700*H700,0)</f>
        <v>0</v>
      </c>
      <c r="BL700" s="18" t="s">
        <v>91</v>
      </c>
      <c r="BM700" s="184" t="s">
        <v>959</v>
      </c>
    </row>
    <row r="701" s="13" customFormat="1">
      <c r="A701" s="13"/>
      <c r="B701" s="186"/>
      <c r="C701" s="13"/>
      <c r="D701" s="187" t="s">
        <v>284</v>
      </c>
      <c r="E701" s="188" t="s">
        <v>1</v>
      </c>
      <c r="F701" s="189" t="s">
        <v>960</v>
      </c>
      <c r="G701" s="13"/>
      <c r="H701" s="190">
        <v>0.86399999999999999</v>
      </c>
      <c r="I701" s="191"/>
      <c r="J701" s="13"/>
      <c r="K701" s="13"/>
      <c r="L701" s="186"/>
      <c r="M701" s="192"/>
      <c r="N701" s="193"/>
      <c r="O701" s="193"/>
      <c r="P701" s="193"/>
      <c r="Q701" s="193"/>
      <c r="R701" s="193"/>
      <c r="S701" s="193"/>
      <c r="T701" s="194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188" t="s">
        <v>284</v>
      </c>
      <c r="AU701" s="188" t="s">
        <v>85</v>
      </c>
      <c r="AV701" s="13" t="s">
        <v>85</v>
      </c>
      <c r="AW701" s="13" t="s">
        <v>33</v>
      </c>
      <c r="AX701" s="13" t="s">
        <v>8</v>
      </c>
      <c r="AY701" s="188" t="s">
        <v>276</v>
      </c>
    </row>
    <row r="702" s="2" customFormat="1" ht="21.75" customHeight="1">
      <c r="A702" s="37"/>
      <c r="B702" s="172"/>
      <c r="C702" s="173" t="s">
        <v>961</v>
      </c>
      <c r="D702" s="173" t="s">
        <v>278</v>
      </c>
      <c r="E702" s="174" t="s">
        <v>962</v>
      </c>
      <c r="F702" s="175" t="s">
        <v>963</v>
      </c>
      <c r="G702" s="176" t="s">
        <v>281</v>
      </c>
      <c r="H702" s="177">
        <v>30</v>
      </c>
      <c r="I702" s="178"/>
      <c r="J702" s="179">
        <f>ROUND(I702*H702,0)</f>
        <v>0</v>
      </c>
      <c r="K702" s="175" t="s">
        <v>282</v>
      </c>
      <c r="L702" s="38"/>
      <c r="M702" s="180" t="s">
        <v>1</v>
      </c>
      <c r="N702" s="181" t="s">
        <v>42</v>
      </c>
      <c r="O702" s="76"/>
      <c r="P702" s="182">
        <f>O702*H702</f>
        <v>0</v>
      </c>
      <c r="Q702" s="182">
        <v>0</v>
      </c>
      <c r="R702" s="182">
        <f>Q702*H702</f>
        <v>0</v>
      </c>
      <c r="S702" s="182">
        <v>0.044999999999999998</v>
      </c>
      <c r="T702" s="183">
        <f>S702*H702</f>
        <v>1.3499999999999999</v>
      </c>
      <c r="U702" s="37"/>
      <c r="V702" s="37"/>
      <c r="W702" s="37"/>
      <c r="X702" s="37"/>
      <c r="Y702" s="37"/>
      <c r="Z702" s="37"/>
      <c r="AA702" s="37"/>
      <c r="AB702" s="37"/>
      <c r="AC702" s="37"/>
      <c r="AD702" s="37"/>
      <c r="AE702" s="37"/>
      <c r="AR702" s="184" t="s">
        <v>91</v>
      </c>
      <c r="AT702" s="184" t="s">
        <v>278</v>
      </c>
      <c r="AU702" s="184" t="s">
        <v>85</v>
      </c>
      <c r="AY702" s="18" t="s">
        <v>276</v>
      </c>
      <c r="BE702" s="185">
        <f>IF(N702="základní",J702,0)</f>
        <v>0</v>
      </c>
      <c r="BF702" s="185">
        <f>IF(N702="snížená",J702,0)</f>
        <v>0</v>
      </c>
      <c r="BG702" s="185">
        <f>IF(N702="zákl. přenesená",J702,0)</f>
        <v>0</v>
      </c>
      <c r="BH702" s="185">
        <f>IF(N702="sníž. přenesená",J702,0)</f>
        <v>0</v>
      </c>
      <c r="BI702" s="185">
        <f>IF(N702="nulová",J702,0)</f>
        <v>0</v>
      </c>
      <c r="BJ702" s="18" t="s">
        <v>8</v>
      </c>
      <c r="BK702" s="185">
        <f>ROUND(I702*H702,0)</f>
        <v>0</v>
      </c>
      <c r="BL702" s="18" t="s">
        <v>91</v>
      </c>
      <c r="BM702" s="184" t="s">
        <v>964</v>
      </c>
    </row>
    <row r="703" s="13" customFormat="1">
      <c r="A703" s="13"/>
      <c r="B703" s="186"/>
      <c r="C703" s="13"/>
      <c r="D703" s="187" t="s">
        <v>284</v>
      </c>
      <c r="E703" s="188" t="s">
        <v>1</v>
      </c>
      <c r="F703" s="189" t="s">
        <v>965</v>
      </c>
      <c r="G703" s="13"/>
      <c r="H703" s="190">
        <v>30</v>
      </c>
      <c r="I703" s="191"/>
      <c r="J703" s="13"/>
      <c r="K703" s="13"/>
      <c r="L703" s="186"/>
      <c r="M703" s="192"/>
      <c r="N703" s="193"/>
      <c r="O703" s="193"/>
      <c r="P703" s="193"/>
      <c r="Q703" s="193"/>
      <c r="R703" s="193"/>
      <c r="S703" s="193"/>
      <c r="T703" s="194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188" t="s">
        <v>284</v>
      </c>
      <c r="AU703" s="188" t="s">
        <v>85</v>
      </c>
      <c r="AV703" s="13" t="s">
        <v>85</v>
      </c>
      <c r="AW703" s="13" t="s">
        <v>33</v>
      </c>
      <c r="AX703" s="13" t="s">
        <v>8</v>
      </c>
      <c r="AY703" s="188" t="s">
        <v>276</v>
      </c>
    </row>
    <row r="704" s="2" customFormat="1" ht="24.15" customHeight="1">
      <c r="A704" s="37"/>
      <c r="B704" s="172"/>
      <c r="C704" s="173" t="s">
        <v>966</v>
      </c>
      <c r="D704" s="173" t="s">
        <v>278</v>
      </c>
      <c r="E704" s="174" t="s">
        <v>967</v>
      </c>
      <c r="F704" s="175" t="s">
        <v>968</v>
      </c>
      <c r="G704" s="176" t="s">
        <v>342</v>
      </c>
      <c r="H704" s="177">
        <v>2</v>
      </c>
      <c r="I704" s="178"/>
      <c r="J704" s="179">
        <f>ROUND(I704*H704,0)</f>
        <v>0</v>
      </c>
      <c r="K704" s="175" t="s">
        <v>282</v>
      </c>
      <c r="L704" s="38"/>
      <c r="M704" s="180" t="s">
        <v>1</v>
      </c>
      <c r="N704" s="181" t="s">
        <v>42</v>
      </c>
      <c r="O704" s="76"/>
      <c r="P704" s="182">
        <f>O704*H704</f>
        <v>0</v>
      </c>
      <c r="Q704" s="182">
        <v>0</v>
      </c>
      <c r="R704" s="182">
        <f>Q704*H704</f>
        <v>0</v>
      </c>
      <c r="S704" s="182">
        <v>0.099000000000000005</v>
      </c>
      <c r="T704" s="183">
        <f>S704*H704</f>
        <v>0.19800000000000001</v>
      </c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R704" s="184" t="s">
        <v>91</v>
      </c>
      <c r="AT704" s="184" t="s">
        <v>278</v>
      </c>
      <c r="AU704" s="184" t="s">
        <v>85</v>
      </c>
      <c r="AY704" s="18" t="s">
        <v>276</v>
      </c>
      <c r="BE704" s="185">
        <f>IF(N704="základní",J704,0)</f>
        <v>0</v>
      </c>
      <c r="BF704" s="185">
        <f>IF(N704="snížená",J704,0)</f>
        <v>0</v>
      </c>
      <c r="BG704" s="185">
        <f>IF(N704="zákl. přenesená",J704,0)</f>
        <v>0</v>
      </c>
      <c r="BH704" s="185">
        <f>IF(N704="sníž. přenesená",J704,0)</f>
        <v>0</v>
      </c>
      <c r="BI704" s="185">
        <f>IF(N704="nulová",J704,0)</f>
        <v>0</v>
      </c>
      <c r="BJ704" s="18" t="s">
        <v>8</v>
      </c>
      <c r="BK704" s="185">
        <f>ROUND(I704*H704,0)</f>
        <v>0</v>
      </c>
      <c r="BL704" s="18" t="s">
        <v>91</v>
      </c>
      <c r="BM704" s="184" t="s">
        <v>969</v>
      </c>
    </row>
    <row r="705" s="13" customFormat="1">
      <c r="A705" s="13"/>
      <c r="B705" s="186"/>
      <c r="C705" s="13"/>
      <c r="D705" s="187" t="s">
        <v>284</v>
      </c>
      <c r="E705" s="188" t="s">
        <v>1</v>
      </c>
      <c r="F705" s="189" t="s">
        <v>406</v>
      </c>
      <c r="G705" s="13"/>
      <c r="H705" s="190">
        <v>2</v>
      </c>
      <c r="I705" s="191"/>
      <c r="J705" s="13"/>
      <c r="K705" s="13"/>
      <c r="L705" s="186"/>
      <c r="M705" s="192"/>
      <c r="N705" s="193"/>
      <c r="O705" s="193"/>
      <c r="P705" s="193"/>
      <c r="Q705" s="193"/>
      <c r="R705" s="193"/>
      <c r="S705" s="193"/>
      <c r="T705" s="194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188" t="s">
        <v>284</v>
      </c>
      <c r="AU705" s="188" t="s">
        <v>85</v>
      </c>
      <c r="AV705" s="13" t="s">
        <v>85</v>
      </c>
      <c r="AW705" s="13" t="s">
        <v>33</v>
      </c>
      <c r="AX705" s="13" t="s">
        <v>8</v>
      </c>
      <c r="AY705" s="188" t="s">
        <v>276</v>
      </c>
    </row>
    <row r="706" s="2" customFormat="1" ht="24.15" customHeight="1">
      <c r="A706" s="37"/>
      <c r="B706" s="172"/>
      <c r="C706" s="173" t="s">
        <v>970</v>
      </c>
      <c r="D706" s="173" t="s">
        <v>278</v>
      </c>
      <c r="E706" s="174" t="s">
        <v>971</v>
      </c>
      <c r="F706" s="175" t="s">
        <v>972</v>
      </c>
      <c r="G706" s="176" t="s">
        <v>342</v>
      </c>
      <c r="H706" s="177">
        <v>22</v>
      </c>
      <c r="I706" s="178"/>
      <c r="J706" s="179">
        <f>ROUND(I706*H706,0)</f>
        <v>0</v>
      </c>
      <c r="K706" s="175" t="s">
        <v>282</v>
      </c>
      <c r="L706" s="38"/>
      <c r="M706" s="180" t="s">
        <v>1</v>
      </c>
      <c r="N706" s="181" t="s">
        <v>42</v>
      </c>
      <c r="O706" s="76"/>
      <c r="P706" s="182">
        <f>O706*H706</f>
        <v>0</v>
      </c>
      <c r="Q706" s="182">
        <v>0</v>
      </c>
      <c r="R706" s="182">
        <f>Q706*H706</f>
        <v>0</v>
      </c>
      <c r="S706" s="182">
        <v>0.124</v>
      </c>
      <c r="T706" s="183">
        <f>S706*H706</f>
        <v>2.7279999999999998</v>
      </c>
      <c r="U706" s="37"/>
      <c r="V706" s="37"/>
      <c r="W706" s="37"/>
      <c r="X706" s="37"/>
      <c r="Y706" s="37"/>
      <c r="Z706" s="37"/>
      <c r="AA706" s="37"/>
      <c r="AB706" s="37"/>
      <c r="AC706" s="37"/>
      <c r="AD706" s="37"/>
      <c r="AE706" s="37"/>
      <c r="AR706" s="184" t="s">
        <v>91</v>
      </c>
      <c r="AT706" s="184" t="s">
        <v>278</v>
      </c>
      <c r="AU706" s="184" t="s">
        <v>85</v>
      </c>
      <c r="AY706" s="18" t="s">
        <v>276</v>
      </c>
      <c r="BE706" s="185">
        <f>IF(N706="základní",J706,0)</f>
        <v>0</v>
      </c>
      <c r="BF706" s="185">
        <f>IF(N706="snížená",J706,0)</f>
        <v>0</v>
      </c>
      <c r="BG706" s="185">
        <f>IF(N706="zákl. přenesená",J706,0)</f>
        <v>0</v>
      </c>
      <c r="BH706" s="185">
        <f>IF(N706="sníž. přenesená",J706,0)</f>
        <v>0</v>
      </c>
      <c r="BI706" s="185">
        <f>IF(N706="nulová",J706,0)</f>
        <v>0</v>
      </c>
      <c r="BJ706" s="18" t="s">
        <v>8</v>
      </c>
      <c r="BK706" s="185">
        <f>ROUND(I706*H706,0)</f>
        <v>0</v>
      </c>
      <c r="BL706" s="18" t="s">
        <v>91</v>
      </c>
      <c r="BM706" s="184" t="s">
        <v>973</v>
      </c>
    </row>
    <row r="707" s="13" customFormat="1">
      <c r="A707" s="13"/>
      <c r="B707" s="186"/>
      <c r="C707" s="13"/>
      <c r="D707" s="187" t="s">
        <v>284</v>
      </c>
      <c r="E707" s="188" t="s">
        <v>1</v>
      </c>
      <c r="F707" s="189" t="s">
        <v>407</v>
      </c>
      <c r="G707" s="13"/>
      <c r="H707" s="190">
        <v>12</v>
      </c>
      <c r="I707" s="191"/>
      <c r="J707" s="13"/>
      <c r="K707" s="13"/>
      <c r="L707" s="186"/>
      <c r="M707" s="192"/>
      <c r="N707" s="193"/>
      <c r="O707" s="193"/>
      <c r="P707" s="193"/>
      <c r="Q707" s="193"/>
      <c r="R707" s="193"/>
      <c r="S707" s="193"/>
      <c r="T707" s="194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188" t="s">
        <v>284</v>
      </c>
      <c r="AU707" s="188" t="s">
        <v>85</v>
      </c>
      <c r="AV707" s="13" t="s">
        <v>85</v>
      </c>
      <c r="AW707" s="13" t="s">
        <v>33</v>
      </c>
      <c r="AX707" s="13" t="s">
        <v>77</v>
      </c>
      <c r="AY707" s="188" t="s">
        <v>276</v>
      </c>
    </row>
    <row r="708" s="13" customFormat="1">
      <c r="A708" s="13"/>
      <c r="B708" s="186"/>
      <c r="C708" s="13"/>
      <c r="D708" s="187" t="s">
        <v>284</v>
      </c>
      <c r="E708" s="188" t="s">
        <v>1</v>
      </c>
      <c r="F708" s="189" t="s">
        <v>408</v>
      </c>
      <c r="G708" s="13"/>
      <c r="H708" s="190">
        <v>10</v>
      </c>
      <c r="I708" s="191"/>
      <c r="J708" s="13"/>
      <c r="K708" s="13"/>
      <c r="L708" s="186"/>
      <c r="M708" s="192"/>
      <c r="N708" s="193"/>
      <c r="O708" s="193"/>
      <c r="P708" s="193"/>
      <c r="Q708" s="193"/>
      <c r="R708" s="193"/>
      <c r="S708" s="193"/>
      <c r="T708" s="194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188" t="s">
        <v>284</v>
      </c>
      <c r="AU708" s="188" t="s">
        <v>85</v>
      </c>
      <c r="AV708" s="13" t="s">
        <v>85</v>
      </c>
      <c r="AW708" s="13" t="s">
        <v>33</v>
      </c>
      <c r="AX708" s="13" t="s">
        <v>77</v>
      </c>
      <c r="AY708" s="188" t="s">
        <v>276</v>
      </c>
    </row>
    <row r="709" s="14" customFormat="1">
      <c r="A709" s="14"/>
      <c r="B709" s="195"/>
      <c r="C709" s="14"/>
      <c r="D709" s="187" t="s">
        <v>284</v>
      </c>
      <c r="E709" s="196" t="s">
        <v>1</v>
      </c>
      <c r="F709" s="197" t="s">
        <v>288</v>
      </c>
      <c r="G709" s="14"/>
      <c r="H709" s="198">
        <v>22</v>
      </c>
      <c r="I709" s="199"/>
      <c r="J709" s="14"/>
      <c r="K709" s="14"/>
      <c r="L709" s="195"/>
      <c r="M709" s="200"/>
      <c r="N709" s="201"/>
      <c r="O709" s="201"/>
      <c r="P709" s="201"/>
      <c r="Q709" s="201"/>
      <c r="R709" s="201"/>
      <c r="S709" s="201"/>
      <c r="T709" s="202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196" t="s">
        <v>284</v>
      </c>
      <c r="AU709" s="196" t="s">
        <v>85</v>
      </c>
      <c r="AV709" s="14" t="s">
        <v>88</v>
      </c>
      <c r="AW709" s="14" t="s">
        <v>33</v>
      </c>
      <c r="AX709" s="14" t="s">
        <v>8</v>
      </c>
      <c r="AY709" s="196" t="s">
        <v>276</v>
      </c>
    </row>
    <row r="710" s="2" customFormat="1" ht="24.15" customHeight="1">
      <c r="A710" s="37"/>
      <c r="B710" s="172"/>
      <c r="C710" s="173" t="s">
        <v>974</v>
      </c>
      <c r="D710" s="173" t="s">
        <v>278</v>
      </c>
      <c r="E710" s="174" t="s">
        <v>975</v>
      </c>
      <c r="F710" s="175" t="s">
        <v>976</v>
      </c>
      <c r="G710" s="176" t="s">
        <v>342</v>
      </c>
      <c r="H710" s="177">
        <v>12</v>
      </c>
      <c r="I710" s="178"/>
      <c r="J710" s="179">
        <f>ROUND(I710*H710,0)</f>
        <v>0</v>
      </c>
      <c r="K710" s="175" t="s">
        <v>282</v>
      </c>
      <c r="L710" s="38"/>
      <c r="M710" s="180" t="s">
        <v>1</v>
      </c>
      <c r="N710" s="181" t="s">
        <v>42</v>
      </c>
      <c r="O710" s="76"/>
      <c r="P710" s="182">
        <f>O710*H710</f>
        <v>0</v>
      </c>
      <c r="Q710" s="182">
        <v>0</v>
      </c>
      <c r="R710" s="182">
        <f>Q710*H710</f>
        <v>0</v>
      </c>
      <c r="S710" s="182">
        <v>0.031</v>
      </c>
      <c r="T710" s="183">
        <f>S710*H710</f>
        <v>0.372</v>
      </c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R710" s="184" t="s">
        <v>91</v>
      </c>
      <c r="AT710" s="184" t="s">
        <v>278</v>
      </c>
      <c r="AU710" s="184" t="s">
        <v>85</v>
      </c>
      <c r="AY710" s="18" t="s">
        <v>276</v>
      </c>
      <c r="BE710" s="185">
        <f>IF(N710="základní",J710,0)</f>
        <v>0</v>
      </c>
      <c r="BF710" s="185">
        <f>IF(N710="snížená",J710,0)</f>
        <v>0</v>
      </c>
      <c r="BG710" s="185">
        <f>IF(N710="zákl. přenesená",J710,0)</f>
        <v>0</v>
      </c>
      <c r="BH710" s="185">
        <f>IF(N710="sníž. přenesená",J710,0)</f>
        <v>0</v>
      </c>
      <c r="BI710" s="185">
        <f>IF(N710="nulová",J710,0)</f>
        <v>0</v>
      </c>
      <c r="BJ710" s="18" t="s">
        <v>8</v>
      </c>
      <c r="BK710" s="185">
        <f>ROUND(I710*H710,0)</f>
        <v>0</v>
      </c>
      <c r="BL710" s="18" t="s">
        <v>91</v>
      </c>
      <c r="BM710" s="184" t="s">
        <v>977</v>
      </c>
    </row>
    <row r="711" s="13" customFormat="1">
      <c r="A711" s="13"/>
      <c r="B711" s="186"/>
      <c r="C711" s="13"/>
      <c r="D711" s="187" t="s">
        <v>284</v>
      </c>
      <c r="E711" s="188" t="s">
        <v>1</v>
      </c>
      <c r="F711" s="189" t="s">
        <v>372</v>
      </c>
      <c r="G711" s="13"/>
      <c r="H711" s="190">
        <v>12</v>
      </c>
      <c r="I711" s="191"/>
      <c r="J711" s="13"/>
      <c r="K711" s="13"/>
      <c r="L711" s="186"/>
      <c r="M711" s="192"/>
      <c r="N711" s="193"/>
      <c r="O711" s="193"/>
      <c r="P711" s="193"/>
      <c r="Q711" s="193"/>
      <c r="R711" s="193"/>
      <c r="S711" s="193"/>
      <c r="T711" s="194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188" t="s">
        <v>284</v>
      </c>
      <c r="AU711" s="188" t="s">
        <v>85</v>
      </c>
      <c r="AV711" s="13" t="s">
        <v>85</v>
      </c>
      <c r="AW711" s="13" t="s">
        <v>33</v>
      </c>
      <c r="AX711" s="13" t="s">
        <v>8</v>
      </c>
      <c r="AY711" s="188" t="s">
        <v>276</v>
      </c>
    </row>
    <row r="712" s="2" customFormat="1" ht="16.5" customHeight="1">
      <c r="A712" s="37"/>
      <c r="B712" s="172"/>
      <c r="C712" s="173" t="s">
        <v>978</v>
      </c>
      <c r="D712" s="173" t="s">
        <v>278</v>
      </c>
      <c r="E712" s="174" t="s">
        <v>979</v>
      </c>
      <c r="F712" s="175" t="s">
        <v>980</v>
      </c>
      <c r="G712" s="176" t="s">
        <v>342</v>
      </c>
      <c r="H712" s="177">
        <v>20</v>
      </c>
      <c r="I712" s="178"/>
      <c r="J712" s="179">
        <f>ROUND(I712*H712,0)</f>
        <v>0</v>
      </c>
      <c r="K712" s="175" t="s">
        <v>1</v>
      </c>
      <c r="L712" s="38"/>
      <c r="M712" s="180" t="s">
        <v>1</v>
      </c>
      <c r="N712" s="181" t="s">
        <v>42</v>
      </c>
      <c r="O712" s="76"/>
      <c r="P712" s="182">
        <f>O712*H712</f>
        <v>0</v>
      </c>
      <c r="Q712" s="182">
        <v>0</v>
      </c>
      <c r="R712" s="182">
        <f>Q712*H712</f>
        <v>0</v>
      </c>
      <c r="S712" s="182">
        <v>0.0070000000000000001</v>
      </c>
      <c r="T712" s="183">
        <f>S712*H712</f>
        <v>0.14000000000000001</v>
      </c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R712" s="184" t="s">
        <v>91</v>
      </c>
      <c r="AT712" s="184" t="s">
        <v>278</v>
      </c>
      <c r="AU712" s="184" t="s">
        <v>85</v>
      </c>
      <c r="AY712" s="18" t="s">
        <v>276</v>
      </c>
      <c r="BE712" s="185">
        <f>IF(N712="základní",J712,0)</f>
        <v>0</v>
      </c>
      <c r="BF712" s="185">
        <f>IF(N712="snížená",J712,0)</f>
        <v>0</v>
      </c>
      <c r="BG712" s="185">
        <f>IF(N712="zákl. přenesená",J712,0)</f>
        <v>0</v>
      </c>
      <c r="BH712" s="185">
        <f>IF(N712="sníž. přenesená",J712,0)</f>
        <v>0</v>
      </c>
      <c r="BI712" s="185">
        <f>IF(N712="nulová",J712,0)</f>
        <v>0</v>
      </c>
      <c r="BJ712" s="18" t="s">
        <v>8</v>
      </c>
      <c r="BK712" s="185">
        <f>ROUND(I712*H712,0)</f>
        <v>0</v>
      </c>
      <c r="BL712" s="18" t="s">
        <v>91</v>
      </c>
      <c r="BM712" s="184" t="s">
        <v>981</v>
      </c>
    </row>
    <row r="713" s="13" customFormat="1">
      <c r="A713" s="13"/>
      <c r="B713" s="186"/>
      <c r="C713" s="13"/>
      <c r="D713" s="187" t="s">
        <v>284</v>
      </c>
      <c r="E713" s="188" t="s">
        <v>1</v>
      </c>
      <c r="F713" s="189" t="s">
        <v>917</v>
      </c>
      <c r="G713" s="13"/>
      <c r="H713" s="190">
        <v>20</v>
      </c>
      <c r="I713" s="191"/>
      <c r="J713" s="13"/>
      <c r="K713" s="13"/>
      <c r="L713" s="186"/>
      <c r="M713" s="192"/>
      <c r="N713" s="193"/>
      <c r="O713" s="193"/>
      <c r="P713" s="193"/>
      <c r="Q713" s="193"/>
      <c r="R713" s="193"/>
      <c r="S713" s="193"/>
      <c r="T713" s="194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188" t="s">
        <v>284</v>
      </c>
      <c r="AU713" s="188" t="s">
        <v>85</v>
      </c>
      <c r="AV713" s="13" t="s">
        <v>85</v>
      </c>
      <c r="AW713" s="13" t="s">
        <v>33</v>
      </c>
      <c r="AX713" s="13" t="s">
        <v>8</v>
      </c>
      <c r="AY713" s="188" t="s">
        <v>276</v>
      </c>
    </row>
    <row r="714" s="2" customFormat="1" ht="21.75" customHeight="1">
      <c r="A714" s="37"/>
      <c r="B714" s="172"/>
      <c r="C714" s="173" t="s">
        <v>982</v>
      </c>
      <c r="D714" s="173" t="s">
        <v>278</v>
      </c>
      <c r="E714" s="174" t="s">
        <v>983</v>
      </c>
      <c r="F714" s="175" t="s">
        <v>984</v>
      </c>
      <c r="G714" s="176" t="s">
        <v>291</v>
      </c>
      <c r="H714" s="177">
        <v>51</v>
      </c>
      <c r="I714" s="178"/>
      <c r="J714" s="179">
        <f>ROUND(I714*H714,0)</f>
        <v>0</v>
      </c>
      <c r="K714" s="175" t="s">
        <v>282</v>
      </c>
      <c r="L714" s="38"/>
      <c r="M714" s="180" t="s">
        <v>1</v>
      </c>
      <c r="N714" s="181" t="s">
        <v>42</v>
      </c>
      <c r="O714" s="76"/>
      <c r="P714" s="182">
        <f>O714*H714</f>
        <v>0</v>
      </c>
      <c r="Q714" s="182">
        <v>0</v>
      </c>
      <c r="R714" s="182">
        <f>Q714*H714</f>
        <v>0</v>
      </c>
      <c r="S714" s="182">
        <v>0</v>
      </c>
      <c r="T714" s="183">
        <f>S714*H714</f>
        <v>0</v>
      </c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R714" s="184" t="s">
        <v>91</v>
      </c>
      <c r="AT714" s="184" t="s">
        <v>278</v>
      </c>
      <c r="AU714" s="184" t="s">
        <v>85</v>
      </c>
      <c r="AY714" s="18" t="s">
        <v>276</v>
      </c>
      <c r="BE714" s="185">
        <f>IF(N714="základní",J714,0)</f>
        <v>0</v>
      </c>
      <c r="BF714" s="185">
        <f>IF(N714="snížená",J714,0)</f>
        <v>0</v>
      </c>
      <c r="BG714" s="185">
        <f>IF(N714="zákl. přenesená",J714,0)</f>
        <v>0</v>
      </c>
      <c r="BH714" s="185">
        <f>IF(N714="sníž. přenesená",J714,0)</f>
        <v>0</v>
      </c>
      <c r="BI714" s="185">
        <f>IF(N714="nulová",J714,0)</f>
        <v>0</v>
      </c>
      <c r="BJ714" s="18" t="s">
        <v>8</v>
      </c>
      <c r="BK714" s="185">
        <f>ROUND(I714*H714,0)</f>
        <v>0</v>
      </c>
      <c r="BL714" s="18" t="s">
        <v>91</v>
      </c>
      <c r="BM714" s="184" t="s">
        <v>985</v>
      </c>
    </row>
    <row r="715" s="13" customFormat="1">
      <c r="A715" s="13"/>
      <c r="B715" s="186"/>
      <c r="C715" s="13"/>
      <c r="D715" s="187" t="s">
        <v>284</v>
      </c>
      <c r="E715" s="188" t="s">
        <v>1</v>
      </c>
      <c r="F715" s="189" t="s">
        <v>217</v>
      </c>
      <c r="G715" s="13"/>
      <c r="H715" s="190">
        <v>51</v>
      </c>
      <c r="I715" s="191"/>
      <c r="J715" s="13"/>
      <c r="K715" s="13"/>
      <c r="L715" s="186"/>
      <c r="M715" s="192"/>
      <c r="N715" s="193"/>
      <c r="O715" s="193"/>
      <c r="P715" s="193"/>
      <c r="Q715" s="193"/>
      <c r="R715" s="193"/>
      <c r="S715" s="193"/>
      <c r="T715" s="194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188" t="s">
        <v>284</v>
      </c>
      <c r="AU715" s="188" t="s">
        <v>85</v>
      </c>
      <c r="AV715" s="13" t="s">
        <v>85</v>
      </c>
      <c r="AW715" s="13" t="s">
        <v>33</v>
      </c>
      <c r="AX715" s="13" t="s">
        <v>8</v>
      </c>
      <c r="AY715" s="188" t="s">
        <v>276</v>
      </c>
    </row>
    <row r="716" s="2" customFormat="1" ht="24.15" customHeight="1">
      <c r="A716" s="37"/>
      <c r="B716" s="172"/>
      <c r="C716" s="173" t="s">
        <v>986</v>
      </c>
      <c r="D716" s="173" t="s">
        <v>278</v>
      </c>
      <c r="E716" s="174" t="s">
        <v>987</v>
      </c>
      <c r="F716" s="175" t="s">
        <v>988</v>
      </c>
      <c r="G716" s="176" t="s">
        <v>281</v>
      </c>
      <c r="H716" s="177">
        <v>39</v>
      </c>
      <c r="I716" s="178"/>
      <c r="J716" s="179">
        <f>ROUND(I716*H716,0)</f>
        <v>0</v>
      </c>
      <c r="K716" s="175" t="s">
        <v>282</v>
      </c>
      <c r="L716" s="38"/>
      <c r="M716" s="180" t="s">
        <v>1</v>
      </c>
      <c r="N716" s="181" t="s">
        <v>42</v>
      </c>
      <c r="O716" s="76"/>
      <c r="P716" s="182">
        <f>O716*H716</f>
        <v>0</v>
      </c>
      <c r="Q716" s="182">
        <v>0</v>
      </c>
      <c r="R716" s="182">
        <f>Q716*H716</f>
        <v>0</v>
      </c>
      <c r="S716" s="182">
        <v>0</v>
      </c>
      <c r="T716" s="183">
        <f>S716*H716</f>
        <v>0</v>
      </c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R716" s="184" t="s">
        <v>91</v>
      </c>
      <c r="AT716" s="184" t="s">
        <v>278</v>
      </c>
      <c r="AU716" s="184" t="s">
        <v>85</v>
      </c>
      <c r="AY716" s="18" t="s">
        <v>276</v>
      </c>
      <c r="BE716" s="185">
        <f>IF(N716="základní",J716,0)</f>
        <v>0</v>
      </c>
      <c r="BF716" s="185">
        <f>IF(N716="snížená",J716,0)</f>
        <v>0</v>
      </c>
      <c r="BG716" s="185">
        <f>IF(N716="zákl. přenesená",J716,0)</f>
        <v>0</v>
      </c>
      <c r="BH716" s="185">
        <f>IF(N716="sníž. přenesená",J716,0)</f>
        <v>0</v>
      </c>
      <c r="BI716" s="185">
        <f>IF(N716="nulová",J716,0)</f>
        <v>0</v>
      </c>
      <c r="BJ716" s="18" t="s">
        <v>8</v>
      </c>
      <c r="BK716" s="185">
        <f>ROUND(I716*H716,0)</f>
        <v>0</v>
      </c>
      <c r="BL716" s="18" t="s">
        <v>91</v>
      </c>
      <c r="BM716" s="184" t="s">
        <v>989</v>
      </c>
    </row>
    <row r="717" s="13" customFormat="1">
      <c r="A717" s="13"/>
      <c r="B717" s="186"/>
      <c r="C717" s="13"/>
      <c r="D717" s="187" t="s">
        <v>284</v>
      </c>
      <c r="E717" s="188" t="s">
        <v>1</v>
      </c>
      <c r="F717" s="189" t="s">
        <v>199</v>
      </c>
      <c r="G717" s="13"/>
      <c r="H717" s="190">
        <v>39</v>
      </c>
      <c r="I717" s="191"/>
      <c r="J717" s="13"/>
      <c r="K717" s="13"/>
      <c r="L717" s="186"/>
      <c r="M717" s="192"/>
      <c r="N717" s="193"/>
      <c r="O717" s="193"/>
      <c r="P717" s="193"/>
      <c r="Q717" s="193"/>
      <c r="R717" s="193"/>
      <c r="S717" s="193"/>
      <c r="T717" s="194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188" t="s">
        <v>284</v>
      </c>
      <c r="AU717" s="188" t="s">
        <v>85</v>
      </c>
      <c r="AV717" s="13" t="s">
        <v>85</v>
      </c>
      <c r="AW717" s="13" t="s">
        <v>33</v>
      </c>
      <c r="AX717" s="13" t="s">
        <v>8</v>
      </c>
      <c r="AY717" s="188" t="s">
        <v>276</v>
      </c>
    </row>
    <row r="718" s="2" customFormat="1" ht="24.15" customHeight="1">
      <c r="A718" s="37"/>
      <c r="B718" s="172"/>
      <c r="C718" s="173" t="s">
        <v>990</v>
      </c>
      <c r="D718" s="173" t="s">
        <v>278</v>
      </c>
      <c r="E718" s="174" t="s">
        <v>991</v>
      </c>
      <c r="F718" s="175" t="s">
        <v>992</v>
      </c>
      <c r="G718" s="176" t="s">
        <v>281</v>
      </c>
      <c r="H718" s="177">
        <v>1216.5699999999999</v>
      </c>
      <c r="I718" s="178"/>
      <c r="J718" s="179">
        <f>ROUND(I718*H718,0)</f>
        <v>0</v>
      </c>
      <c r="K718" s="175" t="s">
        <v>282</v>
      </c>
      <c r="L718" s="38"/>
      <c r="M718" s="180" t="s">
        <v>1</v>
      </c>
      <c r="N718" s="181" t="s">
        <v>42</v>
      </c>
      <c r="O718" s="76"/>
      <c r="P718" s="182">
        <f>O718*H718</f>
        <v>0</v>
      </c>
      <c r="Q718" s="182">
        <v>0</v>
      </c>
      <c r="R718" s="182">
        <f>Q718*H718</f>
        <v>0</v>
      </c>
      <c r="S718" s="182">
        <v>0</v>
      </c>
      <c r="T718" s="183">
        <f>S718*H718</f>
        <v>0</v>
      </c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R718" s="184" t="s">
        <v>91</v>
      </c>
      <c r="AT718" s="184" t="s">
        <v>278</v>
      </c>
      <c r="AU718" s="184" t="s">
        <v>85</v>
      </c>
      <c r="AY718" s="18" t="s">
        <v>276</v>
      </c>
      <c r="BE718" s="185">
        <f>IF(N718="základní",J718,0)</f>
        <v>0</v>
      </c>
      <c r="BF718" s="185">
        <f>IF(N718="snížená",J718,0)</f>
        <v>0</v>
      </c>
      <c r="BG718" s="185">
        <f>IF(N718="zákl. přenesená",J718,0)</f>
        <v>0</v>
      </c>
      <c r="BH718" s="185">
        <f>IF(N718="sníž. přenesená",J718,0)</f>
        <v>0</v>
      </c>
      <c r="BI718" s="185">
        <f>IF(N718="nulová",J718,0)</f>
        <v>0</v>
      </c>
      <c r="BJ718" s="18" t="s">
        <v>8</v>
      </c>
      <c r="BK718" s="185">
        <f>ROUND(I718*H718,0)</f>
        <v>0</v>
      </c>
      <c r="BL718" s="18" t="s">
        <v>91</v>
      </c>
      <c r="BM718" s="184" t="s">
        <v>993</v>
      </c>
    </row>
    <row r="719" s="13" customFormat="1">
      <c r="A719" s="13"/>
      <c r="B719" s="186"/>
      <c r="C719" s="13"/>
      <c r="D719" s="187" t="s">
        <v>284</v>
      </c>
      <c r="E719" s="188" t="s">
        <v>1</v>
      </c>
      <c r="F719" s="189" t="s">
        <v>226</v>
      </c>
      <c r="G719" s="13"/>
      <c r="H719" s="190">
        <v>1216.5699999999999</v>
      </c>
      <c r="I719" s="191"/>
      <c r="J719" s="13"/>
      <c r="K719" s="13"/>
      <c r="L719" s="186"/>
      <c r="M719" s="192"/>
      <c r="N719" s="193"/>
      <c r="O719" s="193"/>
      <c r="P719" s="193"/>
      <c r="Q719" s="193"/>
      <c r="R719" s="193"/>
      <c r="S719" s="193"/>
      <c r="T719" s="194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188" t="s">
        <v>284</v>
      </c>
      <c r="AU719" s="188" t="s">
        <v>85</v>
      </c>
      <c r="AV719" s="13" t="s">
        <v>85</v>
      </c>
      <c r="AW719" s="13" t="s">
        <v>33</v>
      </c>
      <c r="AX719" s="13" t="s">
        <v>8</v>
      </c>
      <c r="AY719" s="188" t="s">
        <v>276</v>
      </c>
    </row>
    <row r="720" s="12" customFormat="1" ht="22.8" customHeight="1">
      <c r="A720" s="12"/>
      <c r="B720" s="159"/>
      <c r="C720" s="12"/>
      <c r="D720" s="160" t="s">
        <v>76</v>
      </c>
      <c r="E720" s="170" t="s">
        <v>994</v>
      </c>
      <c r="F720" s="170" t="s">
        <v>995</v>
      </c>
      <c r="G720" s="12"/>
      <c r="H720" s="12"/>
      <c r="I720" s="162"/>
      <c r="J720" s="171">
        <f>BK720</f>
        <v>0</v>
      </c>
      <c r="K720" s="12"/>
      <c r="L720" s="159"/>
      <c r="M720" s="164"/>
      <c r="N720" s="165"/>
      <c r="O720" s="165"/>
      <c r="P720" s="166">
        <f>SUM(P721:P727)</f>
        <v>0</v>
      </c>
      <c r="Q720" s="165"/>
      <c r="R720" s="166">
        <f>SUM(R721:R727)</f>
        <v>0</v>
      </c>
      <c r="S720" s="165"/>
      <c r="T720" s="167">
        <f>SUM(T721:T727)</f>
        <v>0</v>
      </c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R720" s="160" t="s">
        <v>8</v>
      </c>
      <c r="AT720" s="168" t="s">
        <v>76</v>
      </c>
      <c r="AU720" s="168" t="s">
        <v>8</v>
      </c>
      <c r="AY720" s="160" t="s">
        <v>276</v>
      </c>
      <c r="BK720" s="169">
        <f>SUM(BK721:BK727)</f>
        <v>0</v>
      </c>
    </row>
    <row r="721" s="2" customFormat="1" ht="33" customHeight="1">
      <c r="A721" s="37"/>
      <c r="B721" s="172"/>
      <c r="C721" s="173" t="s">
        <v>996</v>
      </c>
      <c r="D721" s="173" t="s">
        <v>278</v>
      </c>
      <c r="E721" s="174" t="s">
        <v>997</v>
      </c>
      <c r="F721" s="175" t="s">
        <v>998</v>
      </c>
      <c r="G721" s="176" t="s">
        <v>314</v>
      </c>
      <c r="H721" s="177">
        <v>53.063000000000002</v>
      </c>
      <c r="I721" s="178"/>
      <c r="J721" s="179">
        <f>ROUND(I721*H721,0)</f>
        <v>0</v>
      </c>
      <c r="K721" s="175" t="s">
        <v>282</v>
      </c>
      <c r="L721" s="38"/>
      <c r="M721" s="180" t="s">
        <v>1</v>
      </c>
      <c r="N721" s="181" t="s">
        <v>42</v>
      </c>
      <c r="O721" s="76"/>
      <c r="P721" s="182">
        <f>O721*H721</f>
        <v>0</v>
      </c>
      <c r="Q721" s="182">
        <v>0</v>
      </c>
      <c r="R721" s="182">
        <f>Q721*H721</f>
        <v>0</v>
      </c>
      <c r="S721" s="182">
        <v>0</v>
      </c>
      <c r="T721" s="183">
        <f>S721*H721</f>
        <v>0</v>
      </c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R721" s="184" t="s">
        <v>91</v>
      </c>
      <c r="AT721" s="184" t="s">
        <v>278</v>
      </c>
      <c r="AU721" s="184" t="s">
        <v>85</v>
      </c>
      <c r="AY721" s="18" t="s">
        <v>276</v>
      </c>
      <c r="BE721" s="185">
        <f>IF(N721="základní",J721,0)</f>
        <v>0</v>
      </c>
      <c r="BF721" s="185">
        <f>IF(N721="snížená",J721,0)</f>
        <v>0</v>
      </c>
      <c r="BG721" s="185">
        <f>IF(N721="zákl. přenesená",J721,0)</f>
        <v>0</v>
      </c>
      <c r="BH721" s="185">
        <f>IF(N721="sníž. přenesená",J721,0)</f>
        <v>0</v>
      </c>
      <c r="BI721" s="185">
        <f>IF(N721="nulová",J721,0)</f>
        <v>0</v>
      </c>
      <c r="BJ721" s="18" t="s">
        <v>8</v>
      </c>
      <c r="BK721" s="185">
        <f>ROUND(I721*H721,0)</f>
        <v>0</v>
      </c>
      <c r="BL721" s="18" t="s">
        <v>91</v>
      </c>
      <c r="BM721" s="184" t="s">
        <v>999</v>
      </c>
    </row>
    <row r="722" s="2" customFormat="1" ht="24.15" customHeight="1">
      <c r="A722" s="37"/>
      <c r="B722" s="172"/>
      <c r="C722" s="173" t="s">
        <v>1000</v>
      </c>
      <c r="D722" s="173" t="s">
        <v>278</v>
      </c>
      <c r="E722" s="174" t="s">
        <v>1001</v>
      </c>
      <c r="F722" s="175" t="s">
        <v>1002</v>
      </c>
      <c r="G722" s="176" t="s">
        <v>314</v>
      </c>
      <c r="H722" s="177">
        <v>53.063000000000002</v>
      </c>
      <c r="I722" s="178"/>
      <c r="J722" s="179">
        <f>ROUND(I722*H722,0)</f>
        <v>0</v>
      </c>
      <c r="K722" s="175" t="s">
        <v>282</v>
      </c>
      <c r="L722" s="38"/>
      <c r="M722" s="180" t="s">
        <v>1</v>
      </c>
      <c r="N722" s="181" t="s">
        <v>42</v>
      </c>
      <c r="O722" s="76"/>
      <c r="P722" s="182">
        <f>O722*H722</f>
        <v>0</v>
      </c>
      <c r="Q722" s="182">
        <v>0</v>
      </c>
      <c r="R722" s="182">
        <f>Q722*H722</f>
        <v>0</v>
      </c>
      <c r="S722" s="182">
        <v>0</v>
      </c>
      <c r="T722" s="183">
        <f>S722*H722</f>
        <v>0</v>
      </c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R722" s="184" t="s">
        <v>91</v>
      </c>
      <c r="AT722" s="184" t="s">
        <v>278</v>
      </c>
      <c r="AU722" s="184" t="s">
        <v>85</v>
      </c>
      <c r="AY722" s="18" t="s">
        <v>276</v>
      </c>
      <c r="BE722" s="185">
        <f>IF(N722="základní",J722,0)</f>
        <v>0</v>
      </c>
      <c r="BF722" s="185">
        <f>IF(N722="snížená",J722,0)</f>
        <v>0</v>
      </c>
      <c r="BG722" s="185">
        <f>IF(N722="zákl. přenesená",J722,0)</f>
        <v>0</v>
      </c>
      <c r="BH722" s="185">
        <f>IF(N722="sníž. přenesená",J722,0)</f>
        <v>0</v>
      </c>
      <c r="BI722" s="185">
        <f>IF(N722="nulová",J722,0)</f>
        <v>0</v>
      </c>
      <c r="BJ722" s="18" t="s">
        <v>8</v>
      </c>
      <c r="BK722" s="185">
        <f>ROUND(I722*H722,0)</f>
        <v>0</v>
      </c>
      <c r="BL722" s="18" t="s">
        <v>91</v>
      </c>
      <c r="BM722" s="184" t="s">
        <v>1003</v>
      </c>
    </row>
    <row r="723" s="2" customFormat="1" ht="24.15" customHeight="1">
      <c r="A723" s="37"/>
      <c r="B723" s="172"/>
      <c r="C723" s="173" t="s">
        <v>1004</v>
      </c>
      <c r="D723" s="173" t="s">
        <v>278</v>
      </c>
      <c r="E723" s="174" t="s">
        <v>1005</v>
      </c>
      <c r="F723" s="175" t="s">
        <v>1006</v>
      </c>
      <c r="G723" s="176" t="s">
        <v>314</v>
      </c>
      <c r="H723" s="177">
        <v>477.56700000000001</v>
      </c>
      <c r="I723" s="178"/>
      <c r="J723" s="179">
        <f>ROUND(I723*H723,0)</f>
        <v>0</v>
      </c>
      <c r="K723" s="175" t="s">
        <v>282</v>
      </c>
      <c r="L723" s="38"/>
      <c r="M723" s="180" t="s">
        <v>1</v>
      </c>
      <c r="N723" s="181" t="s">
        <v>42</v>
      </c>
      <c r="O723" s="76"/>
      <c r="P723" s="182">
        <f>O723*H723</f>
        <v>0</v>
      </c>
      <c r="Q723" s="182">
        <v>0</v>
      </c>
      <c r="R723" s="182">
        <f>Q723*H723</f>
        <v>0</v>
      </c>
      <c r="S723" s="182">
        <v>0</v>
      </c>
      <c r="T723" s="183">
        <f>S723*H723</f>
        <v>0</v>
      </c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R723" s="184" t="s">
        <v>91</v>
      </c>
      <c r="AT723" s="184" t="s">
        <v>278</v>
      </c>
      <c r="AU723" s="184" t="s">
        <v>85</v>
      </c>
      <c r="AY723" s="18" t="s">
        <v>276</v>
      </c>
      <c r="BE723" s="185">
        <f>IF(N723="základní",J723,0)</f>
        <v>0</v>
      </c>
      <c r="BF723" s="185">
        <f>IF(N723="snížená",J723,0)</f>
        <v>0</v>
      </c>
      <c r="BG723" s="185">
        <f>IF(N723="zákl. přenesená",J723,0)</f>
        <v>0</v>
      </c>
      <c r="BH723" s="185">
        <f>IF(N723="sníž. přenesená",J723,0)</f>
        <v>0</v>
      </c>
      <c r="BI723" s="185">
        <f>IF(N723="nulová",J723,0)</f>
        <v>0</v>
      </c>
      <c r="BJ723" s="18" t="s">
        <v>8</v>
      </c>
      <c r="BK723" s="185">
        <f>ROUND(I723*H723,0)</f>
        <v>0</v>
      </c>
      <c r="BL723" s="18" t="s">
        <v>91</v>
      </c>
      <c r="BM723" s="184" t="s">
        <v>1007</v>
      </c>
    </row>
    <row r="724" s="13" customFormat="1">
      <c r="A724" s="13"/>
      <c r="B724" s="186"/>
      <c r="C724" s="13"/>
      <c r="D724" s="187" t="s">
        <v>284</v>
      </c>
      <c r="E724" s="13"/>
      <c r="F724" s="189" t="s">
        <v>1008</v>
      </c>
      <c r="G724" s="13"/>
      <c r="H724" s="190">
        <v>477.56700000000001</v>
      </c>
      <c r="I724" s="191"/>
      <c r="J724" s="13"/>
      <c r="K724" s="13"/>
      <c r="L724" s="186"/>
      <c r="M724" s="192"/>
      <c r="N724" s="193"/>
      <c r="O724" s="193"/>
      <c r="P724" s="193"/>
      <c r="Q724" s="193"/>
      <c r="R724" s="193"/>
      <c r="S724" s="193"/>
      <c r="T724" s="194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188" t="s">
        <v>284</v>
      </c>
      <c r="AU724" s="188" t="s">
        <v>85</v>
      </c>
      <c r="AV724" s="13" t="s">
        <v>85</v>
      </c>
      <c r="AW724" s="13" t="s">
        <v>3</v>
      </c>
      <c r="AX724" s="13" t="s">
        <v>8</v>
      </c>
      <c r="AY724" s="188" t="s">
        <v>276</v>
      </c>
    </row>
    <row r="725" s="2" customFormat="1" ht="33" customHeight="1">
      <c r="A725" s="37"/>
      <c r="B725" s="172"/>
      <c r="C725" s="173" t="s">
        <v>1009</v>
      </c>
      <c r="D725" s="173" t="s">
        <v>278</v>
      </c>
      <c r="E725" s="174" t="s">
        <v>1010</v>
      </c>
      <c r="F725" s="175" t="s">
        <v>1011</v>
      </c>
      <c r="G725" s="176" t="s">
        <v>314</v>
      </c>
      <c r="H725" s="177">
        <v>4.0759999999999996</v>
      </c>
      <c r="I725" s="178"/>
      <c r="J725" s="179">
        <f>ROUND(I725*H725,0)</f>
        <v>0</v>
      </c>
      <c r="K725" s="175" t="s">
        <v>282</v>
      </c>
      <c r="L725" s="38"/>
      <c r="M725" s="180" t="s">
        <v>1</v>
      </c>
      <c r="N725" s="181" t="s">
        <v>42</v>
      </c>
      <c r="O725" s="76"/>
      <c r="P725" s="182">
        <f>O725*H725</f>
        <v>0</v>
      </c>
      <c r="Q725" s="182">
        <v>0</v>
      </c>
      <c r="R725" s="182">
        <f>Q725*H725</f>
        <v>0</v>
      </c>
      <c r="S725" s="182">
        <v>0</v>
      </c>
      <c r="T725" s="183">
        <f>S725*H725</f>
        <v>0</v>
      </c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R725" s="184" t="s">
        <v>91</v>
      </c>
      <c r="AT725" s="184" t="s">
        <v>278</v>
      </c>
      <c r="AU725" s="184" t="s">
        <v>85</v>
      </c>
      <c r="AY725" s="18" t="s">
        <v>276</v>
      </c>
      <c r="BE725" s="185">
        <f>IF(N725="základní",J725,0)</f>
        <v>0</v>
      </c>
      <c r="BF725" s="185">
        <f>IF(N725="snížená",J725,0)</f>
        <v>0</v>
      </c>
      <c r="BG725" s="185">
        <f>IF(N725="zákl. přenesená",J725,0)</f>
        <v>0</v>
      </c>
      <c r="BH725" s="185">
        <f>IF(N725="sníž. přenesená",J725,0)</f>
        <v>0</v>
      </c>
      <c r="BI725" s="185">
        <f>IF(N725="nulová",J725,0)</f>
        <v>0</v>
      </c>
      <c r="BJ725" s="18" t="s">
        <v>8</v>
      </c>
      <c r="BK725" s="185">
        <f>ROUND(I725*H725,0)</f>
        <v>0</v>
      </c>
      <c r="BL725" s="18" t="s">
        <v>91</v>
      </c>
      <c r="BM725" s="184" t="s">
        <v>1012</v>
      </c>
    </row>
    <row r="726" s="2" customFormat="1" ht="33" customHeight="1">
      <c r="A726" s="37"/>
      <c r="B726" s="172"/>
      <c r="C726" s="173" t="s">
        <v>1013</v>
      </c>
      <c r="D726" s="173" t="s">
        <v>278</v>
      </c>
      <c r="E726" s="174" t="s">
        <v>1014</v>
      </c>
      <c r="F726" s="175" t="s">
        <v>1015</v>
      </c>
      <c r="G726" s="176" t="s">
        <v>314</v>
      </c>
      <c r="H726" s="177">
        <v>17.224</v>
      </c>
      <c r="I726" s="178"/>
      <c r="J726" s="179">
        <f>ROUND(I726*H726,0)</f>
        <v>0</v>
      </c>
      <c r="K726" s="175" t="s">
        <v>282</v>
      </c>
      <c r="L726" s="38"/>
      <c r="M726" s="180" t="s">
        <v>1</v>
      </c>
      <c r="N726" s="181" t="s">
        <v>42</v>
      </c>
      <c r="O726" s="76"/>
      <c r="P726" s="182">
        <f>O726*H726</f>
        <v>0</v>
      </c>
      <c r="Q726" s="182">
        <v>0</v>
      </c>
      <c r="R726" s="182">
        <f>Q726*H726</f>
        <v>0</v>
      </c>
      <c r="S726" s="182">
        <v>0</v>
      </c>
      <c r="T726" s="183">
        <f>S726*H726</f>
        <v>0</v>
      </c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R726" s="184" t="s">
        <v>91</v>
      </c>
      <c r="AT726" s="184" t="s">
        <v>278</v>
      </c>
      <c r="AU726" s="184" t="s">
        <v>85</v>
      </c>
      <c r="AY726" s="18" t="s">
        <v>276</v>
      </c>
      <c r="BE726" s="185">
        <f>IF(N726="základní",J726,0)</f>
        <v>0</v>
      </c>
      <c r="BF726" s="185">
        <f>IF(N726="snížená",J726,0)</f>
        <v>0</v>
      </c>
      <c r="BG726" s="185">
        <f>IF(N726="zákl. přenesená",J726,0)</f>
        <v>0</v>
      </c>
      <c r="BH726" s="185">
        <f>IF(N726="sníž. přenesená",J726,0)</f>
        <v>0</v>
      </c>
      <c r="BI726" s="185">
        <f>IF(N726="nulová",J726,0)</f>
        <v>0</v>
      </c>
      <c r="BJ726" s="18" t="s">
        <v>8</v>
      </c>
      <c r="BK726" s="185">
        <f>ROUND(I726*H726,0)</f>
        <v>0</v>
      </c>
      <c r="BL726" s="18" t="s">
        <v>91</v>
      </c>
      <c r="BM726" s="184" t="s">
        <v>1016</v>
      </c>
    </row>
    <row r="727" s="2" customFormat="1" ht="44.25" customHeight="1">
      <c r="A727" s="37"/>
      <c r="B727" s="172"/>
      <c r="C727" s="173" t="s">
        <v>1017</v>
      </c>
      <c r="D727" s="173" t="s">
        <v>278</v>
      </c>
      <c r="E727" s="174" t="s">
        <v>1018</v>
      </c>
      <c r="F727" s="175" t="s">
        <v>1019</v>
      </c>
      <c r="G727" s="176" t="s">
        <v>314</v>
      </c>
      <c r="H727" s="177">
        <v>31.423999999999999</v>
      </c>
      <c r="I727" s="178"/>
      <c r="J727" s="179">
        <f>ROUND(I727*H727,0)</f>
        <v>0</v>
      </c>
      <c r="K727" s="175" t="s">
        <v>282</v>
      </c>
      <c r="L727" s="38"/>
      <c r="M727" s="180" t="s">
        <v>1</v>
      </c>
      <c r="N727" s="181" t="s">
        <v>42</v>
      </c>
      <c r="O727" s="76"/>
      <c r="P727" s="182">
        <f>O727*H727</f>
        <v>0</v>
      </c>
      <c r="Q727" s="182">
        <v>0</v>
      </c>
      <c r="R727" s="182">
        <f>Q727*H727</f>
        <v>0</v>
      </c>
      <c r="S727" s="182">
        <v>0</v>
      </c>
      <c r="T727" s="183">
        <f>S727*H727</f>
        <v>0</v>
      </c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R727" s="184" t="s">
        <v>91</v>
      </c>
      <c r="AT727" s="184" t="s">
        <v>278</v>
      </c>
      <c r="AU727" s="184" t="s">
        <v>85</v>
      </c>
      <c r="AY727" s="18" t="s">
        <v>276</v>
      </c>
      <c r="BE727" s="185">
        <f>IF(N727="základní",J727,0)</f>
        <v>0</v>
      </c>
      <c r="BF727" s="185">
        <f>IF(N727="snížená",J727,0)</f>
        <v>0</v>
      </c>
      <c r="BG727" s="185">
        <f>IF(N727="zákl. přenesená",J727,0)</f>
        <v>0</v>
      </c>
      <c r="BH727" s="185">
        <f>IF(N727="sníž. přenesená",J727,0)</f>
        <v>0</v>
      </c>
      <c r="BI727" s="185">
        <f>IF(N727="nulová",J727,0)</f>
        <v>0</v>
      </c>
      <c r="BJ727" s="18" t="s">
        <v>8</v>
      </c>
      <c r="BK727" s="185">
        <f>ROUND(I727*H727,0)</f>
        <v>0</v>
      </c>
      <c r="BL727" s="18" t="s">
        <v>91</v>
      </c>
      <c r="BM727" s="184" t="s">
        <v>1020</v>
      </c>
    </row>
    <row r="728" s="12" customFormat="1" ht="22.8" customHeight="1">
      <c r="A728" s="12"/>
      <c r="B728" s="159"/>
      <c r="C728" s="12"/>
      <c r="D728" s="160" t="s">
        <v>76</v>
      </c>
      <c r="E728" s="170" t="s">
        <v>1021</v>
      </c>
      <c r="F728" s="170" t="s">
        <v>1022</v>
      </c>
      <c r="G728" s="12"/>
      <c r="H728" s="12"/>
      <c r="I728" s="162"/>
      <c r="J728" s="171">
        <f>BK728</f>
        <v>0</v>
      </c>
      <c r="K728" s="12"/>
      <c r="L728" s="159"/>
      <c r="M728" s="164"/>
      <c r="N728" s="165"/>
      <c r="O728" s="165"/>
      <c r="P728" s="166">
        <f>P729</f>
        <v>0</v>
      </c>
      <c r="Q728" s="165"/>
      <c r="R728" s="166">
        <f>R729</f>
        <v>0</v>
      </c>
      <c r="S728" s="165"/>
      <c r="T728" s="167">
        <f>T729</f>
        <v>0</v>
      </c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R728" s="160" t="s">
        <v>8</v>
      </c>
      <c r="AT728" s="168" t="s">
        <v>76</v>
      </c>
      <c r="AU728" s="168" t="s">
        <v>8</v>
      </c>
      <c r="AY728" s="160" t="s">
        <v>276</v>
      </c>
      <c r="BK728" s="169">
        <f>BK729</f>
        <v>0</v>
      </c>
    </row>
    <row r="729" s="2" customFormat="1" ht="33" customHeight="1">
      <c r="A729" s="37"/>
      <c r="B729" s="172"/>
      <c r="C729" s="173" t="s">
        <v>1023</v>
      </c>
      <c r="D729" s="173" t="s">
        <v>278</v>
      </c>
      <c r="E729" s="174" t="s">
        <v>1024</v>
      </c>
      <c r="F729" s="175" t="s">
        <v>1025</v>
      </c>
      <c r="G729" s="176" t="s">
        <v>314</v>
      </c>
      <c r="H729" s="177">
        <v>136.85300000000001</v>
      </c>
      <c r="I729" s="178"/>
      <c r="J729" s="179">
        <f>ROUND(I729*H729,0)</f>
        <v>0</v>
      </c>
      <c r="K729" s="175" t="s">
        <v>282</v>
      </c>
      <c r="L729" s="38"/>
      <c r="M729" s="180" t="s">
        <v>1</v>
      </c>
      <c r="N729" s="181" t="s">
        <v>42</v>
      </c>
      <c r="O729" s="76"/>
      <c r="P729" s="182">
        <f>O729*H729</f>
        <v>0</v>
      </c>
      <c r="Q729" s="182">
        <v>0</v>
      </c>
      <c r="R729" s="182">
        <f>Q729*H729</f>
        <v>0</v>
      </c>
      <c r="S729" s="182">
        <v>0</v>
      </c>
      <c r="T729" s="183">
        <f>S729*H729</f>
        <v>0</v>
      </c>
      <c r="U729" s="37"/>
      <c r="V729" s="37"/>
      <c r="W729" s="37"/>
      <c r="X729" s="37"/>
      <c r="Y729" s="37"/>
      <c r="Z729" s="37"/>
      <c r="AA729" s="37"/>
      <c r="AB729" s="37"/>
      <c r="AC729" s="37"/>
      <c r="AD729" s="37"/>
      <c r="AE729" s="37"/>
      <c r="AR729" s="184" t="s">
        <v>91</v>
      </c>
      <c r="AT729" s="184" t="s">
        <v>278</v>
      </c>
      <c r="AU729" s="184" t="s">
        <v>85</v>
      </c>
      <c r="AY729" s="18" t="s">
        <v>276</v>
      </c>
      <c r="BE729" s="185">
        <f>IF(N729="základní",J729,0)</f>
        <v>0</v>
      </c>
      <c r="BF729" s="185">
        <f>IF(N729="snížená",J729,0)</f>
        <v>0</v>
      </c>
      <c r="BG729" s="185">
        <f>IF(N729="zákl. přenesená",J729,0)</f>
        <v>0</v>
      </c>
      <c r="BH729" s="185">
        <f>IF(N729="sníž. přenesená",J729,0)</f>
        <v>0</v>
      </c>
      <c r="BI729" s="185">
        <f>IF(N729="nulová",J729,0)</f>
        <v>0</v>
      </c>
      <c r="BJ729" s="18" t="s">
        <v>8</v>
      </c>
      <c r="BK729" s="185">
        <f>ROUND(I729*H729,0)</f>
        <v>0</v>
      </c>
      <c r="BL729" s="18" t="s">
        <v>91</v>
      </c>
      <c r="BM729" s="184" t="s">
        <v>1026</v>
      </c>
    </row>
    <row r="730" s="12" customFormat="1" ht="25.92" customHeight="1">
      <c r="A730" s="12"/>
      <c r="B730" s="159"/>
      <c r="C730" s="12"/>
      <c r="D730" s="160" t="s">
        <v>76</v>
      </c>
      <c r="E730" s="161" t="s">
        <v>1027</v>
      </c>
      <c r="F730" s="161" t="s">
        <v>1028</v>
      </c>
      <c r="G730" s="12"/>
      <c r="H730" s="12"/>
      <c r="I730" s="162"/>
      <c r="J730" s="163">
        <f>BK730</f>
        <v>0</v>
      </c>
      <c r="K730" s="12"/>
      <c r="L730" s="159"/>
      <c r="M730" s="164"/>
      <c r="N730" s="165"/>
      <c r="O730" s="165"/>
      <c r="P730" s="166">
        <f>P731+P760+P794+P822+P827+P911+P962+P1101+P1109+P1141+P1149+P1165+P1173+P1197</f>
        <v>0</v>
      </c>
      <c r="Q730" s="165"/>
      <c r="R730" s="166">
        <f>R731+R760+R794+R822+R827+R911+R962+R1101+R1109+R1141+R1149+R1165+R1173+R1197</f>
        <v>42.515671812202001</v>
      </c>
      <c r="S730" s="165"/>
      <c r="T730" s="167">
        <f>T731+T760+T794+T822+T827+T911+T962+T1101+T1109+T1141+T1149+T1165+T1173+T1197</f>
        <v>26.508593799999996</v>
      </c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R730" s="160" t="s">
        <v>85</v>
      </c>
      <c r="AT730" s="168" t="s">
        <v>76</v>
      </c>
      <c r="AU730" s="168" t="s">
        <v>77</v>
      </c>
      <c r="AY730" s="160" t="s">
        <v>276</v>
      </c>
      <c r="BK730" s="169">
        <f>BK731+BK760+BK794+BK822+BK827+BK911+BK962+BK1101+BK1109+BK1141+BK1149+BK1165+BK1173+BK1197</f>
        <v>0</v>
      </c>
    </row>
    <row r="731" s="12" customFormat="1" ht="22.8" customHeight="1">
      <c r="A731" s="12"/>
      <c r="B731" s="159"/>
      <c r="C731" s="12"/>
      <c r="D731" s="160" t="s">
        <v>76</v>
      </c>
      <c r="E731" s="170" t="s">
        <v>1029</v>
      </c>
      <c r="F731" s="170" t="s">
        <v>1030</v>
      </c>
      <c r="G731" s="12"/>
      <c r="H731" s="12"/>
      <c r="I731" s="162"/>
      <c r="J731" s="171">
        <f>BK731</f>
        <v>0</v>
      </c>
      <c r="K731" s="12"/>
      <c r="L731" s="159"/>
      <c r="M731" s="164"/>
      <c r="N731" s="165"/>
      <c r="O731" s="165"/>
      <c r="P731" s="166">
        <f>SUM(P732:P759)</f>
        <v>0</v>
      </c>
      <c r="Q731" s="165"/>
      <c r="R731" s="166">
        <f>SUM(R732:R759)</f>
        <v>0.54596419850000011</v>
      </c>
      <c r="S731" s="165"/>
      <c r="T731" s="167">
        <f>SUM(T732:T759)</f>
        <v>0</v>
      </c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R731" s="160" t="s">
        <v>85</v>
      </c>
      <c r="AT731" s="168" t="s">
        <v>76</v>
      </c>
      <c r="AU731" s="168" t="s">
        <v>8</v>
      </c>
      <c r="AY731" s="160" t="s">
        <v>276</v>
      </c>
      <c r="BK731" s="169">
        <f>SUM(BK732:BK759)</f>
        <v>0</v>
      </c>
    </row>
    <row r="732" s="2" customFormat="1" ht="24.15" customHeight="1">
      <c r="A732" s="37"/>
      <c r="B732" s="172"/>
      <c r="C732" s="173" t="s">
        <v>1031</v>
      </c>
      <c r="D732" s="173" t="s">
        <v>278</v>
      </c>
      <c r="E732" s="174" t="s">
        <v>1032</v>
      </c>
      <c r="F732" s="175" t="s">
        <v>1033</v>
      </c>
      <c r="G732" s="176" t="s">
        <v>281</v>
      </c>
      <c r="H732" s="177">
        <v>72.197999999999993</v>
      </c>
      <c r="I732" s="178"/>
      <c r="J732" s="179">
        <f>ROUND(I732*H732,0)</f>
        <v>0</v>
      </c>
      <c r="K732" s="175" t="s">
        <v>282</v>
      </c>
      <c r="L732" s="38"/>
      <c r="M732" s="180" t="s">
        <v>1</v>
      </c>
      <c r="N732" s="181" t="s">
        <v>42</v>
      </c>
      <c r="O732" s="76"/>
      <c r="P732" s="182">
        <f>O732*H732</f>
        <v>0</v>
      </c>
      <c r="Q732" s="182">
        <v>0</v>
      </c>
      <c r="R732" s="182">
        <f>Q732*H732</f>
        <v>0</v>
      </c>
      <c r="S732" s="182">
        <v>0</v>
      </c>
      <c r="T732" s="183">
        <f>S732*H732</f>
        <v>0</v>
      </c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R732" s="184" t="s">
        <v>362</v>
      </c>
      <c r="AT732" s="184" t="s">
        <v>278</v>
      </c>
      <c r="AU732" s="184" t="s">
        <v>85</v>
      </c>
      <c r="AY732" s="18" t="s">
        <v>276</v>
      </c>
      <c r="BE732" s="185">
        <f>IF(N732="základní",J732,0)</f>
        <v>0</v>
      </c>
      <c r="BF732" s="185">
        <f>IF(N732="snížená",J732,0)</f>
        <v>0</v>
      </c>
      <c r="BG732" s="185">
        <f>IF(N732="zákl. přenesená",J732,0)</f>
        <v>0</v>
      </c>
      <c r="BH732" s="185">
        <f>IF(N732="sníž. přenesená",J732,0)</f>
        <v>0</v>
      </c>
      <c r="BI732" s="185">
        <f>IF(N732="nulová",J732,0)</f>
        <v>0</v>
      </c>
      <c r="BJ732" s="18" t="s">
        <v>8</v>
      </c>
      <c r="BK732" s="185">
        <f>ROUND(I732*H732,0)</f>
        <v>0</v>
      </c>
      <c r="BL732" s="18" t="s">
        <v>362</v>
      </c>
      <c r="BM732" s="184" t="s">
        <v>1034</v>
      </c>
    </row>
    <row r="733" s="13" customFormat="1">
      <c r="A733" s="13"/>
      <c r="B733" s="186"/>
      <c r="C733" s="13"/>
      <c r="D733" s="187" t="s">
        <v>284</v>
      </c>
      <c r="E733" s="188" t="s">
        <v>1</v>
      </c>
      <c r="F733" s="189" t="s">
        <v>107</v>
      </c>
      <c r="G733" s="13"/>
      <c r="H733" s="190">
        <v>35.371000000000002</v>
      </c>
      <c r="I733" s="191"/>
      <c r="J733" s="13"/>
      <c r="K733" s="13"/>
      <c r="L733" s="186"/>
      <c r="M733" s="192"/>
      <c r="N733" s="193"/>
      <c r="O733" s="193"/>
      <c r="P733" s="193"/>
      <c r="Q733" s="193"/>
      <c r="R733" s="193"/>
      <c r="S733" s="193"/>
      <c r="T733" s="194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188" t="s">
        <v>284</v>
      </c>
      <c r="AU733" s="188" t="s">
        <v>85</v>
      </c>
      <c r="AV733" s="13" t="s">
        <v>85</v>
      </c>
      <c r="AW733" s="13" t="s">
        <v>33</v>
      </c>
      <c r="AX733" s="13" t="s">
        <v>77</v>
      </c>
      <c r="AY733" s="188" t="s">
        <v>276</v>
      </c>
    </row>
    <row r="734" s="13" customFormat="1">
      <c r="A734" s="13"/>
      <c r="B734" s="186"/>
      <c r="C734" s="13"/>
      <c r="D734" s="187" t="s">
        <v>284</v>
      </c>
      <c r="E734" s="188" t="s">
        <v>1</v>
      </c>
      <c r="F734" s="189" t="s">
        <v>110</v>
      </c>
      <c r="G734" s="13"/>
      <c r="H734" s="190">
        <v>36.826999999999998</v>
      </c>
      <c r="I734" s="191"/>
      <c r="J734" s="13"/>
      <c r="K734" s="13"/>
      <c r="L734" s="186"/>
      <c r="M734" s="192"/>
      <c r="N734" s="193"/>
      <c r="O734" s="193"/>
      <c r="P734" s="193"/>
      <c r="Q734" s="193"/>
      <c r="R734" s="193"/>
      <c r="S734" s="193"/>
      <c r="T734" s="194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188" t="s">
        <v>284</v>
      </c>
      <c r="AU734" s="188" t="s">
        <v>85</v>
      </c>
      <c r="AV734" s="13" t="s">
        <v>85</v>
      </c>
      <c r="AW734" s="13" t="s">
        <v>33</v>
      </c>
      <c r="AX734" s="13" t="s">
        <v>77</v>
      </c>
      <c r="AY734" s="188" t="s">
        <v>276</v>
      </c>
    </row>
    <row r="735" s="14" customFormat="1">
      <c r="A735" s="14"/>
      <c r="B735" s="195"/>
      <c r="C735" s="14"/>
      <c r="D735" s="187" t="s">
        <v>284</v>
      </c>
      <c r="E735" s="196" t="s">
        <v>1</v>
      </c>
      <c r="F735" s="197" t="s">
        <v>288</v>
      </c>
      <c r="G735" s="14"/>
      <c r="H735" s="198">
        <v>72.197999999999993</v>
      </c>
      <c r="I735" s="199"/>
      <c r="J735" s="14"/>
      <c r="K735" s="14"/>
      <c r="L735" s="195"/>
      <c r="M735" s="200"/>
      <c r="N735" s="201"/>
      <c r="O735" s="201"/>
      <c r="P735" s="201"/>
      <c r="Q735" s="201"/>
      <c r="R735" s="201"/>
      <c r="S735" s="201"/>
      <c r="T735" s="202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196" t="s">
        <v>284</v>
      </c>
      <c r="AU735" s="196" t="s">
        <v>85</v>
      </c>
      <c r="AV735" s="14" t="s">
        <v>88</v>
      </c>
      <c r="AW735" s="14" t="s">
        <v>33</v>
      </c>
      <c r="AX735" s="14" t="s">
        <v>8</v>
      </c>
      <c r="AY735" s="196" t="s">
        <v>276</v>
      </c>
    </row>
    <row r="736" s="2" customFormat="1" ht="16.5" customHeight="1">
      <c r="A736" s="37"/>
      <c r="B736" s="172"/>
      <c r="C736" s="211" t="s">
        <v>1035</v>
      </c>
      <c r="D736" s="211" t="s">
        <v>311</v>
      </c>
      <c r="E736" s="212" t="s">
        <v>1036</v>
      </c>
      <c r="F736" s="213" t="s">
        <v>1037</v>
      </c>
      <c r="G736" s="214" t="s">
        <v>314</v>
      </c>
      <c r="H736" s="215">
        <v>0.025000000000000001</v>
      </c>
      <c r="I736" s="216"/>
      <c r="J736" s="217">
        <f>ROUND(I736*H736,0)</f>
        <v>0</v>
      </c>
      <c r="K736" s="213" t="s">
        <v>282</v>
      </c>
      <c r="L736" s="218"/>
      <c r="M736" s="219" t="s">
        <v>1</v>
      </c>
      <c r="N736" s="220" t="s">
        <v>42</v>
      </c>
      <c r="O736" s="76"/>
      <c r="P736" s="182">
        <f>O736*H736</f>
        <v>0</v>
      </c>
      <c r="Q736" s="182">
        <v>1</v>
      </c>
      <c r="R736" s="182">
        <f>Q736*H736</f>
        <v>0.025000000000000001</v>
      </c>
      <c r="S736" s="182">
        <v>0</v>
      </c>
      <c r="T736" s="183">
        <f>S736*H736</f>
        <v>0</v>
      </c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R736" s="184" t="s">
        <v>445</v>
      </c>
      <c r="AT736" s="184" t="s">
        <v>311</v>
      </c>
      <c r="AU736" s="184" t="s">
        <v>85</v>
      </c>
      <c r="AY736" s="18" t="s">
        <v>276</v>
      </c>
      <c r="BE736" s="185">
        <f>IF(N736="základní",J736,0)</f>
        <v>0</v>
      </c>
      <c r="BF736" s="185">
        <f>IF(N736="snížená",J736,0)</f>
        <v>0</v>
      </c>
      <c r="BG736" s="185">
        <f>IF(N736="zákl. přenesená",J736,0)</f>
        <v>0</v>
      </c>
      <c r="BH736" s="185">
        <f>IF(N736="sníž. přenesená",J736,0)</f>
        <v>0</v>
      </c>
      <c r="BI736" s="185">
        <f>IF(N736="nulová",J736,0)</f>
        <v>0</v>
      </c>
      <c r="BJ736" s="18" t="s">
        <v>8</v>
      </c>
      <c r="BK736" s="185">
        <f>ROUND(I736*H736,0)</f>
        <v>0</v>
      </c>
      <c r="BL736" s="18" t="s">
        <v>362</v>
      </c>
      <c r="BM736" s="184" t="s">
        <v>1038</v>
      </c>
    </row>
    <row r="737" s="13" customFormat="1">
      <c r="A737" s="13"/>
      <c r="B737" s="186"/>
      <c r="C737" s="13"/>
      <c r="D737" s="187" t="s">
        <v>284</v>
      </c>
      <c r="E737" s="188" t="s">
        <v>1</v>
      </c>
      <c r="F737" s="189" t="s">
        <v>1039</v>
      </c>
      <c r="G737" s="13"/>
      <c r="H737" s="190">
        <v>0.012</v>
      </c>
      <c r="I737" s="191"/>
      <c r="J737" s="13"/>
      <c r="K737" s="13"/>
      <c r="L737" s="186"/>
      <c r="M737" s="192"/>
      <c r="N737" s="193"/>
      <c r="O737" s="193"/>
      <c r="P737" s="193"/>
      <c r="Q737" s="193"/>
      <c r="R737" s="193"/>
      <c r="S737" s="193"/>
      <c r="T737" s="194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188" t="s">
        <v>284</v>
      </c>
      <c r="AU737" s="188" t="s">
        <v>85</v>
      </c>
      <c r="AV737" s="13" t="s">
        <v>85</v>
      </c>
      <c r="AW737" s="13" t="s">
        <v>33</v>
      </c>
      <c r="AX737" s="13" t="s">
        <v>77</v>
      </c>
      <c r="AY737" s="188" t="s">
        <v>276</v>
      </c>
    </row>
    <row r="738" s="13" customFormat="1">
      <c r="A738" s="13"/>
      <c r="B738" s="186"/>
      <c r="C738" s="13"/>
      <c r="D738" s="187" t="s">
        <v>284</v>
      </c>
      <c r="E738" s="188" t="s">
        <v>1</v>
      </c>
      <c r="F738" s="189" t="s">
        <v>1040</v>
      </c>
      <c r="G738" s="13"/>
      <c r="H738" s="190">
        <v>0.012999999999999999</v>
      </c>
      <c r="I738" s="191"/>
      <c r="J738" s="13"/>
      <c r="K738" s="13"/>
      <c r="L738" s="186"/>
      <c r="M738" s="192"/>
      <c r="N738" s="193"/>
      <c r="O738" s="193"/>
      <c r="P738" s="193"/>
      <c r="Q738" s="193"/>
      <c r="R738" s="193"/>
      <c r="S738" s="193"/>
      <c r="T738" s="194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188" t="s">
        <v>284</v>
      </c>
      <c r="AU738" s="188" t="s">
        <v>85</v>
      </c>
      <c r="AV738" s="13" t="s">
        <v>85</v>
      </c>
      <c r="AW738" s="13" t="s">
        <v>33</v>
      </c>
      <c r="AX738" s="13" t="s">
        <v>77</v>
      </c>
      <c r="AY738" s="188" t="s">
        <v>276</v>
      </c>
    </row>
    <row r="739" s="14" customFormat="1">
      <c r="A739" s="14"/>
      <c r="B739" s="195"/>
      <c r="C739" s="14"/>
      <c r="D739" s="187" t="s">
        <v>284</v>
      </c>
      <c r="E739" s="196" t="s">
        <v>1</v>
      </c>
      <c r="F739" s="197" t="s">
        <v>288</v>
      </c>
      <c r="G739" s="14"/>
      <c r="H739" s="198">
        <v>0.025000000000000001</v>
      </c>
      <c r="I739" s="199"/>
      <c r="J739" s="14"/>
      <c r="K739" s="14"/>
      <c r="L739" s="195"/>
      <c r="M739" s="200"/>
      <c r="N739" s="201"/>
      <c r="O739" s="201"/>
      <c r="P739" s="201"/>
      <c r="Q739" s="201"/>
      <c r="R739" s="201"/>
      <c r="S739" s="201"/>
      <c r="T739" s="202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196" t="s">
        <v>284</v>
      </c>
      <c r="AU739" s="196" t="s">
        <v>85</v>
      </c>
      <c r="AV739" s="14" t="s">
        <v>88</v>
      </c>
      <c r="AW739" s="14" t="s">
        <v>33</v>
      </c>
      <c r="AX739" s="14" t="s">
        <v>8</v>
      </c>
      <c r="AY739" s="196" t="s">
        <v>276</v>
      </c>
    </row>
    <row r="740" s="2" customFormat="1" ht="24.15" customHeight="1">
      <c r="A740" s="37"/>
      <c r="B740" s="172"/>
      <c r="C740" s="173" t="s">
        <v>1041</v>
      </c>
      <c r="D740" s="173" t="s">
        <v>278</v>
      </c>
      <c r="E740" s="174" t="s">
        <v>1042</v>
      </c>
      <c r="F740" s="175" t="s">
        <v>1043</v>
      </c>
      <c r="G740" s="176" t="s">
        <v>281</v>
      </c>
      <c r="H740" s="177">
        <v>72.197999999999993</v>
      </c>
      <c r="I740" s="178"/>
      <c r="J740" s="179">
        <f>ROUND(I740*H740,0)</f>
        <v>0</v>
      </c>
      <c r="K740" s="175" t="s">
        <v>282</v>
      </c>
      <c r="L740" s="38"/>
      <c r="M740" s="180" t="s">
        <v>1</v>
      </c>
      <c r="N740" s="181" t="s">
        <v>42</v>
      </c>
      <c r="O740" s="76"/>
      <c r="P740" s="182">
        <f>O740*H740</f>
        <v>0</v>
      </c>
      <c r="Q740" s="182">
        <v>0.00039825</v>
      </c>
      <c r="R740" s="182">
        <f>Q740*H740</f>
        <v>0.028752853499999998</v>
      </c>
      <c r="S740" s="182">
        <v>0</v>
      </c>
      <c r="T740" s="183">
        <f>S740*H740</f>
        <v>0</v>
      </c>
      <c r="U740" s="37"/>
      <c r="V740" s="37"/>
      <c r="W740" s="37"/>
      <c r="X740" s="37"/>
      <c r="Y740" s="37"/>
      <c r="Z740" s="37"/>
      <c r="AA740" s="37"/>
      <c r="AB740" s="37"/>
      <c r="AC740" s="37"/>
      <c r="AD740" s="37"/>
      <c r="AE740" s="37"/>
      <c r="AR740" s="184" t="s">
        <v>362</v>
      </c>
      <c r="AT740" s="184" t="s">
        <v>278</v>
      </c>
      <c r="AU740" s="184" t="s">
        <v>85</v>
      </c>
      <c r="AY740" s="18" t="s">
        <v>276</v>
      </c>
      <c r="BE740" s="185">
        <f>IF(N740="základní",J740,0)</f>
        <v>0</v>
      </c>
      <c r="BF740" s="185">
        <f>IF(N740="snížená",J740,0)</f>
        <v>0</v>
      </c>
      <c r="BG740" s="185">
        <f>IF(N740="zákl. přenesená",J740,0)</f>
        <v>0</v>
      </c>
      <c r="BH740" s="185">
        <f>IF(N740="sníž. přenesená",J740,0)</f>
        <v>0</v>
      </c>
      <c r="BI740" s="185">
        <f>IF(N740="nulová",J740,0)</f>
        <v>0</v>
      </c>
      <c r="BJ740" s="18" t="s">
        <v>8</v>
      </c>
      <c r="BK740" s="185">
        <f>ROUND(I740*H740,0)</f>
        <v>0</v>
      </c>
      <c r="BL740" s="18" t="s">
        <v>362</v>
      </c>
      <c r="BM740" s="184" t="s">
        <v>1044</v>
      </c>
    </row>
    <row r="741" s="13" customFormat="1">
      <c r="A741" s="13"/>
      <c r="B741" s="186"/>
      <c r="C741" s="13"/>
      <c r="D741" s="187" t="s">
        <v>284</v>
      </c>
      <c r="E741" s="188" t="s">
        <v>1</v>
      </c>
      <c r="F741" s="189" t="s">
        <v>107</v>
      </c>
      <c r="G741" s="13"/>
      <c r="H741" s="190">
        <v>35.371000000000002</v>
      </c>
      <c r="I741" s="191"/>
      <c r="J741" s="13"/>
      <c r="K741" s="13"/>
      <c r="L741" s="186"/>
      <c r="M741" s="192"/>
      <c r="N741" s="193"/>
      <c r="O741" s="193"/>
      <c r="P741" s="193"/>
      <c r="Q741" s="193"/>
      <c r="R741" s="193"/>
      <c r="S741" s="193"/>
      <c r="T741" s="194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188" t="s">
        <v>284</v>
      </c>
      <c r="AU741" s="188" t="s">
        <v>85</v>
      </c>
      <c r="AV741" s="13" t="s">
        <v>85</v>
      </c>
      <c r="AW741" s="13" t="s">
        <v>33</v>
      </c>
      <c r="AX741" s="13" t="s">
        <v>77</v>
      </c>
      <c r="AY741" s="188" t="s">
        <v>276</v>
      </c>
    </row>
    <row r="742" s="13" customFormat="1">
      <c r="A742" s="13"/>
      <c r="B742" s="186"/>
      <c r="C742" s="13"/>
      <c r="D742" s="187" t="s">
        <v>284</v>
      </c>
      <c r="E742" s="188" t="s">
        <v>1</v>
      </c>
      <c r="F742" s="189" t="s">
        <v>110</v>
      </c>
      <c r="G742" s="13"/>
      <c r="H742" s="190">
        <v>36.826999999999998</v>
      </c>
      <c r="I742" s="191"/>
      <c r="J742" s="13"/>
      <c r="K742" s="13"/>
      <c r="L742" s="186"/>
      <c r="M742" s="192"/>
      <c r="N742" s="193"/>
      <c r="O742" s="193"/>
      <c r="P742" s="193"/>
      <c r="Q742" s="193"/>
      <c r="R742" s="193"/>
      <c r="S742" s="193"/>
      <c r="T742" s="194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188" t="s">
        <v>284</v>
      </c>
      <c r="AU742" s="188" t="s">
        <v>85</v>
      </c>
      <c r="AV742" s="13" t="s">
        <v>85</v>
      </c>
      <c r="AW742" s="13" t="s">
        <v>33</v>
      </c>
      <c r="AX742" s="13" t="s">
        <v>77</v>
      </c>
      <c r="AY742" s="188" t="s">
        <v>276</v>
      </c>
    </row>
    <row r="743" s="14" customFormat="1">
      <c r="A743" s="14"/>
      <c r="B743" s="195"/>
      <c r="C743" s="14"/>
      <c r="D743" s="187" t="s">
        <v>284</v>
      </c>
      <c r="E743" s="196" t="s">
        <v>1</v>
      </c>
      <c r="F743" s="197" t="s">
        <v>288</v>
      </c>
      <c r="G743" s="14"/>
      <c r="H743" s="198">
        <v>72.197999999999993</v>
      </c>
      <c r="I743" s="199"/>
      <c r="J743" s="14"/>
      <c r="K743" s="14"/>
      <c r="L743" s="195"/>
      <c r="M743" s="200"/>
      <c r="N743" s="201"/>
      <c r="O743" s="201"/>
      <c r="P743" s="201"/>
      <c r="Q743" s="201"/>
      <c r="R743" s="201"/>
      <c r="S743" s="201"/>
      <c r="T743" s="202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196" t="s">
        <v>284</v>
      </c>
      <c r="AU743" s="196" t="s">
        <v>85</v>
      </c>
      <c r="AV743" s="14" t="s">
        <v>88</v>
      </c>
      <c r="AW743" s="14" t="s">
        <v>33</v>
      </c>
      <c r="AX743" s="14" t="s">
        <v>8</v>
      </c>
      <c r="AY743" s="196" t="s">
        <v>276</v>
      </c>
    </row>
    <row r="744" s="2" customFormat="1" ht="49.05" customHeight="1">
      <c r="A744" s="37"/>
      <c r="B744" s="172"/>
      <c r="C744" s="211" t="s">
        <v>1045</v>
      </c>
      <c r="D744" s="211" t="s">
        <v>311</v>
      </c>
      <c r="E744" s="212" t="s">
        <v>1046</v>
      </c>
      <c r="F744" s="213" t="s">
        <v>1047</v>
      </c>
      <c r="G744" s="214" t="s">
        <v>281</v>
      </c>
      <c r="H744" s="215">
        <v>86.637</v>
      </c>
      <c r="I744" s="216"/>
      <c r="J744" s="217">
        <f>ROUND(I744*H744,0)</f>
        <v>0</v>
      </c>
      <c r="K744" s="213" t="s">
        <v>282</v>
      </c>
      <c r="L744" s="218"/>
      <c r="M744" s="219" t="s">
        <v>1</v>
      </c>
      <c r="N744" s="220" t="s">
        <v>42</v>
      </c>
      <c r="O744" s="76"/>
      <c r="P744" s="182">
        <f>O744*H744</f>
        <v>0</v>
      </c>
      <c r="Q744" s="182">
        <v>0.0054000000000000003</v>
      </c>
      <c r="R744" s="182">
        <f>Q744*H744</f>
        <v>0.46783980000000003</v>
      </c>
      <c r="S744" s="182">
        <v>0</v>
      </c>
      <c r="T744" s="183">
        <f>S744*H744</f>
        <v>0</v>
      </c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R744" s="184" t="s">
        <v>445</v>
      </c>
      <c r="AT744" s="184" t="s">
        <v>311</v>
      </c>
      <c r="AU744" s="184" t="s">
        <v>85</v>
      </c>
      <c r="AY744" s="18" t="s">
        <v>276</v>
      </c>
      <c r="BE744" s="185">
        <f>IF(N744="základní",J744,0)</f>
        <v>0</v>
      </c>
      <c r="BF744" s="185">
        <f>IF(N744="snížená",J744,0)</f>
        <v>0</v>
      </c>
      <c r="BG744" s="185">
        <f>IF(N744="zákl. přenesená",J744,0)</f>
        <v>0</v>
      </c>
      <c r="BH744" s="185">
        <f>IF(N744="sníž. přenesená",J744,0)</f>
        <v>0</v>
      </c>
      <c r="BI744" s="185">
        <f>IF(N744="nulová",J744,0)</f>
        <v>0</v>
      </c>
      <c r="BJ744" s="18" t="s">
        <v>8</v>
      </c>
      <c r="BK744" s="185">
        <f>ROUND(I744*H744,0)</f>
        <v>0</v>
      </c>
      <c r="BL744" s="18" t="s">
        <v>362</v>
      </c>
      <c r="BM744" s="184" t="s">
        <v>1048</v>
      </c>
    </row>
    <row r="745" s="13" customFormat="1">
      <c r="A745" s="13"/>
      <c r="B745" s="186"/>
      <c r="C745" s="13"/>
      <c r="D745" s="187" t="s">
        <v>284</v>
      </c>
      <c r="E745" s="188" t="s">
        <v>1</v>
      </c>
      <c r="F745" s="189" t="s">
        <v>1049</v>
      </c>
      <c r="G745" s="13"/>
      <c r="H745" s="190">
        <v>42.445</v>
      </c>
      <c r="I745" s="191"/>
      <c r="J745" s="13"/>
      <c r="K745" s="13"/>
      <c r="L745" s="186"/>
      <c r="M745" s="192"/>
      <c r="N745" s="193"/>
      <c r="O745" s="193"/>
      <c r="P745" s="193"/>
      <c r="Q745" s="193"/>
      <c r="R745" s="193"/>
      <c r="S745" s="193"/>
      <c r="T745" s="194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188" t="s">
        <v>284</v>
      </c>
      <c r="AU745" s="188" t="s">
        <v>85</v>
      </c>
      <c r="AV745" s="13" t="s">
        <v>85</v>
      </c>
      <c r="AW745" s="13" t="s">
        <v>33</v>
      </c>
      <c r="AX745" s="13" t="s">
        <v>77</v>
      </c>
      <c r="AY745" s="188" t="s">
        <v>276</v>
      </c>
    </row>
    <row r="746" s="13" customFormat="1">
      <c r="A746" s="13"/>
      <c r="B746" s="186"/>
      <c r="C746" s="13"/>
      <c r="D746" s="187" t="s">
        <v>284</v>
      </c>
      <c r="E746" s="188" t="s">
        <v>1</v>
      </c>
      <c r="F746" s="189" t="s">
        <v>1050</v>
      </c>
      <c r="G746" s="13"/>
      <c r="H746" s="190">
        <v>44.192</v>
      </c>
      <c r="I746" s="191"/>
      <c r="J746" s="13"/>
      <c r="K746" s="13"/>
      <c r="L746" s="186"/>
      <c r="M746" s="192"/>
      <c r="N746" s="193"/>
      <c r="O746" s="193"/>
      <c r="P746" s="193"/>
      <c r="Q746" s="193"/>
      <c r="R746" s="193"/>
      <c r="S746" s="193"/>
      <c r="T746" s="194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188" t="s">
        <v>284</v>
      </c>
      <c r="AU746" s="188" t="s">
        <v>85</v>
      </c>
      <c r="AV746" s="13" t="s">
        <v>85</v>
      </c>
      <c r="AW746" s="13" t="s">
        <v>33</v>
      </c>
      <c r="AX746" s="13" t="s">
        <v>77</v>
      </c>
      <c r="AY746" s="188" t="s">
        <v>276</v>
      </c>
    </row>
    <row r="747" s="14" customFormat="1">
      <c r="A747" s="14"/>
      <c r="B747" s="195"/>
      <c r="C747" s="14"/>
      <c r="D747" s="187" t="s">
        <v>284</v>
      </c>
      <c r="E747" s="196" t="s">
        <v>1</v>
      </c>
      <c r="F747" s="197" t="s">
        <v>288</v>
      </c>
      <c r="G747" s="14"/>
      <c r="H747" s="198">
        <v>86.637</v>
      </c>
      <c r="I747" s="199"/>
      <c r="J747" s="14"/>
      <c r="K747" s="14"/>
      <c r="L747" s="195"/>
      <c r="M747" s="200"/>
      <c r="N747" s="201"/>
      <c r="O747" s="201"/>
      <c r="P747" s="201"/>
      <c r="Q747" s="201"/>
      <c r="R747" s="201"/>
      <c r="S747" s="201"/>
      <c r="T747" s="202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196" t="s">
        <v>284</v>
      </c>
      <c r="AU747" s="196" t="s">
        <v>85</v>
      </c>
      <c r="AV747" s="14" t="s">
        <v>88</v>
      </c>
      <c r="AW747" s="14" t="s">
        <v>33</v>
      </c>
      <c r="AX747" s="14" t="s">
        <v>8</v>
      </c>
      <c r="AY747" s="196" t="s">
        <v>276</v>
      </c>
    </row>
    <row r="748" s="2" customFormat="1" ht="24.15" customHeight="1">
      <c r="A748" s="37"/>
      <c r="B748" s="172"/>
      <c r="C748" s="173" t="s">
        <v>1051</v>
      </c>
      <c r="D748" s="173" t="s">
        <v>278</v>
      </c>
      <c r="E748" s="174" t="s">
        <v>1052</v>
      </c>
      <c r="F748" s="175" t="s">
        <v>1053</v>
      </c>
      <c r="G748" s="176" t="s">
        <v>281</v>
      </c>
      <c r="H748" s="177">
        <v>35.371000000000002</v>
      </c>
      <c r="I748" s="178"/>
      <c r="J748" s="179">
        <f>ROUND(I748*H748,0)</f>
        <v>0</v>
      </c>
      <c r="K748" s="175" t="s">
        <v>282</v>
      </c>
      <c r="L748" s="38"/>
      <c r="M748" s="180" t="s">
        <v>1</v>
      </c>
      <c r="N748" s="181" t="s">
        <v>42</v>
      </c>
      <c r="O748" s="76"/>
      <c r="P748" s="182">
        <f>O748*H748</f>
        <v>0</v>
      </c>
      <c r="Q748" s="182">
        <v>0.00039500000000000001</v>
      </c>
      <c r="R748" s="182">
        <f>Q748*H748</f>
        <v>0.013971545000000002</v>
      </c>
      <c r="S748" s="182">
        <v>0</v>
      </c>
      <c r="T748" s="183">
        <f>S748*H748</f>
        <v>0</v>
      </c>
      <c r="U748" s="37"/>
      <c r="V748" s="37"/>
      <c r="W748" s="37"/>
      <c r="X748" s="37"/>
      <c r="Y748" s="37"/>
      <c r="Z748" s="37"/>
      <c r="AA748" s="37"/>
      <c r="AB748" s="37"/>
      <c r="AC748" s="37"/>
      <c r="AD748" s="37"/>
      <c r="AE748" s="37"/>
      <c r="AR748" s="184" t="s">
        <v>362</v>
      </c>
      <c r="AT748" s="184" t="s">
        <v>278</v>
      </c>
      <c r="AU748" s="184" t="s">
        <v>85</v>
      </c>
      <c r="AY748" s="18" t="s">
        <v>276</v>
      </c>
      <c r="BE748" s="185">
        <f>IF(N748="základní",J748,0)</f>
        <v>0</v>
      </c>
      <c r="BF748" s="185">
        <f>IF(N748="snížená",J748,0)</f>
        <v>0</v>
      </c>
      <c r="BG748" s="185">
        <f>IF(N748="zákl. přenesená",J748,0)</f>
        <v>0</v>
      </c>
      <c r="BH748" s="185">
        <f>IF(N748="sníž. přenesená",J748,0)</f>
        <v>0</v>
      </c>
      <c r="BI748" s="185">
        <f>IF(N748="nulová",J748,0)</f>
        <v>0</v>
      </c>
      <c r="BJ748" s="18" t="s">
        <v>8</v>
      </c>
      <c r="BK748" s="185">
        <f>ROUND(I748*H748,0)</f>
        <v>0</v>
      </c>
      <c r="BL748" s="18" t="s">
        <v>362</v>
      </c>
      <c r="BM748" s="184" t="s">
        <v>1054</v>
      </c>
    </row>
    <row r="749" s="13" customFormat="1">
      <c r="A749" s="13"/>
      <c r="B749" s="186"/>
      <c r="C749" s="13"/>
      <c r="D749" s="187" t="s">
        <v>284</v>
      </c>
      <c r="E749" s="188" t="s">
        <v>1</v>
      </c>
      <c r="F749" s="189" t="s">
        <v>107</v>
      </c>
      <c r="G749" s="13"/>
      <c r="H749" s="190">
        <v>35.371000000000002</v>
      </c>
      <c r="I749" s="191"/>
      <c r="J749" s="13"/>
      <c r="K749" s="13"/>
      <c r="L749" s="186"/>
      <c r="M749" s="192"/>
      <c r="N749" s="193"/>
      <c r="O749" s="193"/>
      <c r="P749" s="193"/>
      <c r="Q749" s="193"/>
      <c r="R749" s="193"/>
      <c r="S749" s="193"/>
      <c r="T749" s="194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188" t="s">
        <v>284</v>
      </c>
      <c r="AU749" s="188" t="s">
        <v>85</v>
      </c>
      <c r="AV749" s="13" t="s">
        <v>85</v>
      </c>
      <c r="AW749" s="13" t="s">
        <v>33</v>
      </c>
      <c r="AX749" s="13" t="s">
        <v>8</v>
      </c>
      <c r="AY749" s="188" t="s">
        <v>276</v>
      </c>
    </row>
    <row r="750" s="2" customFormat="1" ht="24.15" customHeight="1">
      <c r="A750" s="37"/>
      <c r="B750" s="172"/>
      <c r="C750" s="173" t="s">
        <v>1055</v>
      </c>
      <c r="D750" s="173" t="s">
        <v>278</v>
      </c>
      <c r="E750" s="174" t="s">
        <v>1056</v>
      </c>
      <c r="F750" s="175" t="s">
        <v>1057</v>
      </c>
      <c r="G750" s="176" t="s">
        <v>291</v>
      </c>
      <c r="H750" s="177">
        <v>65</v>
      </c>
      <c r="I750" s="178"/>
      <c r="J750" s="179">
        <f>ROUND(I750*H750,0)</f>
        <v>0</v>
      </c>
      <c r="K750" s="175" t="s">
        <v>282</v>
      </c>
      <c r="L750" s="38"/>
      <c r="M750" s="180" t="s">
        <v>1</v>
      </c>
      <c r="N750" s="181" t="s">
        <v>42</v>
      </c>
      <c r="O750" s="76"/>
      <c r="P750" s="182">
        <f>O750*H750</f>
        <v>0</v>
      </c>
      <c r="Q750" s="182">
        <v>0.00016000000000000001</v>
      </c>
      <c r="R750" s="182">
        <f>Q750*H750</f>
        <v>0.010400000000000001</v>
      </c>
      <c r="S750" s="182">
        <v>0</v>
      </c>
      <c r="T750" s="183">
        <f>S750*H750</f>
        <v>0</v>
      </c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R750" s="184" t="s">
        <v>362</v>
      </c>
      <c r="AT750" s="184" t="s">
        <v>278</v>
      </c>
      <c r="AU750" s="184" t="s">
        <v>85</v>
      </c>
      <c r="AY750" s="18" t="s">
        <v>276</v>
      </c>
      <c r="BE750" s="185">
        <f>IF(N750="základní",J750,0)</f>
        <v>0</v>
      </c>
      <c r="BF750" s="185">
        <f>IF(N750="snížená",J750,0)</f>
        <v>0</v>
      </c>
      <c r="BG750" s="185">
        <f>IF(N750="zákl. přenesená",J750,0)</f>
        <v>0</v>
      </c>
      <c r="BH750" s="185">
        <f>IF(N750="sníž. přenesená",J750,0)</f>
        <v>0</v>
      </c>
      <c r="BI750" s="185">
        <f>IF(N750="nulová",J750,0)</f>
        <v>0</v>
      </c>
      <c r="BJ750" s="18" t="s">
        <v>8</v>
      </c>
      <c r="BK750" s="185">
        <f>ROUND(I750*H750,0)</f>
        <v>0</v>
      </c>
      <c r="BL750" s="18" t="s">
        <v>362</v>
      </c>
      <c r="BM750" s="184" t="s">
        <v>1058</v>
      </c>
    </row>
    <row r="751" s="13" customFormat="1">
      <c r="A751" s="13"/>
      <c r="B751" s="186"/>
      <c r="C751" s="13"/>
      <c r="D751" s="187" t="s">
        <v>284</v>
      </c>
      <c r="E751" s="188" t="s">
        <v>1</v>
      </c>
      <c r="F751" s="189" t="s">
        <v>1059</v>
      </c>
      <c r="G751" s="13"/>
      <c r="H751" s="190">
        <v>26.670000000000002</v>
      </c>
      <c r="I751" s="191"/>
      <c r="J751" s="13"/>
      <c r="K751" s="13"/>
      <c r="L751" s="186"/>
      <c r="M751" s="192"/>
      <c r="N751" s="193"/>
      <c r="O751" s="193"/>
      <c r="P751" s="193"/>
      <c r="Q751" s="193"/>
      <c r="R751" s="193"/>
      <c r="S751" s="193"/>
      <c r="T751" s="194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188" t="s">
        <v>284</v>
      </c>
      <c r="AU751" s="188" t="s">
        <v>85</v>
      </c>
      <c r="AV751" s="13" t="s">
        <v>85</v>
      </c>
      <c r="AW751" s="13" t="s">
        <v>33</v>
      </c>
      <c r="AX751" s="13" t="s">
        <v>77</v>
      </c>
      <c r="AY751" s="188" t="s">
        <v>276</v>
      </c>
    </row>
    <row r="752" s="14" customFormat="1">
      <c r="A752" s="14"/>
      <c r="B752" s="195"/>
      <c r="C752" s="14"/>
      <c r="D752" s="187" t="s">
        <v>284</v>
      </c>
      <c r="E752" s="196" t="s">
        <v>1</v>
      </c>
      <c r="F752" s="197" t="s">
        <v>469</v>
      </c>
      <c r="G752" s="14"/>
      <c r="H752" s="198">
        <v>26.670000000000002</v>
      </c>
      <c r="I752" s="199"/>
      <c r="J752" s="14"/>
      <c r="K752" s="14"/>
      <c r="L752" s="195"/>
      <c r="M752" s="200"/>
      <c r="N752" s="201"/>
      <c r="O752" s="201"/>
      <c r="P752" s="201"/>
      <c r="Q752" s="201"/>
      <c r="R752" s="201"/>
      <c r="S752" s="201"/>
      <c r="T752" s="202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196" t="s">
        <v>284</v>
      </c>
      <c r="AU752" s="196" t="s">
        <v>85</v>
      </c>
      <c r="AV752" s="14" t="s">
        <v>88</v>
      </c>
      <c r="AW752" s="14" t="s">
        <v>33</v>
      </c>
      <c r="AX752" s="14" t="s">
        <v>77</v>
      </c>
      <c r="AY752" s="196" t="s">
        <v>276</v>
      </c>
    </row>
    <row r="753" s="13" customFormat="1">
      <c r="A753" s="13"/>
      <c r="B753" s="186"/>
      <c r="C753" s="13"/>
      <c r="D753" s="187" t="s">
        <v>284</v>
      </c>
      <c r="E753" s="188" t="s">
        <v>1</v>
      </c>
      <c r="F753" s="189" t="s">
        <v>1060</v>
      </c>
      <c r="G753" s="13"/>
      <c r="H753" s="190">
        <v>7.2800000000000002</v>
      </c>
      <c r="I753" s="191"/>
      <c r="J753" s="13"/>
      <c r="K753" s="13"/>
      <c r="L753" s="186"/>
      <c r="M753" s="192"/>
      <c r="N753" s="193"/>
      <c r="O753" s="193"/>
      <c r="P753" s="193"/>
      <c r="Q753" s="193"/>
      <c r="R753" s="193"/>
      <c r="S753" s="193"/>
      <c r="T753" s="194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188" t="s">
        <v>284</v>
      </c>
      <c r="AU753" s="188" t="s">
        <v>85</v>
      </c>
      <c r="AV753" s="13" t="s">
        <v>85</v>
      </c>
      <c r="AW753" s="13" t="s">
        <v>33</v>
      </c>
      <c r="AX753" s="13" t="s">
        <v>77</v>
      </c>
      <c r="AY753" s="188" t="s">
        <v>276</v>
      </c>
    </row>
    <row r="754" s="14" customFormat="1">
      <c r="A754" s="14"/>
      <c r="B754" s="195"/>
      <c r="C754" s="14"/>
      <c r="D754" s="187" t="s">
        <v>284</v>
      </c>
      <c r="E754" s="196" t="s">
        <v>1</v>
      </c>
      <c r="F754" s="197" t="s">
        <v>471</v>
      </c>
      <c r="G754" s="14"/>
      <c r="H754" s="198">
        <v>7.2800000000000002</v>
      </c>
      <c r="I754" s="199"/>
      <c r="J754" s="14"/>
      <c r="K754" s="14"/>
      <c r="L754" s="195"/>
      <c r="M754" s="200"/>
      <c r="N754" s="201"/>
      <c r="O754" s="201"/>
      <c r="P754" s="201"/>
      <c r="Q754" s="201"/>
      <c r="R754" s="201"/>
      <c r="S754" s="201"/>
      <c r="T754" s="202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196" t="s">
        <v>284</v>
      </c>
      <c r="AU754" s="196" t="s">
        <v>85</v>
      </c>
      <c r="AV754" s="14" t="s">
        <v>88</v>
      </c>
      <c r="AW754" s="14" t="s">
        <v>33</v>
      </c>
      <c r="AX754" s="14" t="s">
        <v>77</v>
      </c>
      <c r="AY754" s="196" t="s">
        <v>276</v>
      </c>
    </row>
    <row r="755" s="13" customFormat="1">
      <c r="A755" s="13"/>
      <c r="B755" s="186"/>
      <c r="C755" s="13"/>
      <c r="D755" s="187" t="s">
        <v>284</v>
      </c>
      <c r="E755" s="188" t="s">
        <v>1</v>
      </c>
      <c r="F755" s="189" t="s">
        <v>1061</v>
      </c>
      <c r="G755" s="13"/>
      <c r="H755" s="190">
        <v>27.579999999999998</v>
      </c>
      <c r="I755" s="191"/>
      <c r="J755" s="13"/>
      <c r="K755" s="13"/>
      <c r="L755" s="186"/>
      <c r="M755" s="192"/>
      <c r="N755" s="193"/>
      <c r="O755" s="193"/>
      <c r="P755" s="193"/>
      <c r="Q755" s="193"/>
      <c r="R755" s="193"/>
      <c r="S755" s="193"/>
      <c r="T755" s="194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188" t="s">
        <v>284</v>
      </c>
      <c r="AU755" s="188" t="s">
        <v>85</v>
      </c>
      <c r="AV755" s="13" t="s">
        <v>85</v>
      </c>
      <c r="AW755" s="13" t="s">
        <v>33</v>
      </c>
      <c r="AX755" s="13" t="s">
        <v>77</v>
      </c>
      <c r="AY755" s="188" t="s">
        <v>276</v>
      </c>
    </row>
    <row r="756" s="14" customFormat="1">
      <c r="A756" s="14"/>
      <c r="B756" s="195"/>
      <c r="C756" s="14"/>
      <c r="D756" s="187" t="s">
        <v>284</v>
      </c>
      <c r="E756" s="196" t="s">
        <v>1</v>
      </c>
      <c r="F756" s="197" t="s">
        <v>473</v>
      </c>
      <c r="G756" s="14"/>
      <c r="H756" s="198">
        <v>27.579999999999998</v>
      </c>
      <c r="I756" s="199"/>
      <c r="J756" s="14"/>
      <c r="K756" s="14"/>
      <c r="L756" s="195"/>
      <c r="M756" s="200"/>
      <c r="N756" s="201"/>
      <c r="O756" s="201"/>
      <c r="P756" s="201"/>
      <c r="Q756" s="201"/>
      <c r="R756" s="201"/>
      <c r="S756" s="201"/>
      <c r="T756" s="202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196" t="s">
        <v>284</v>
      </c>
      <c r="AU756" s="196" t="s">
        <v>85</v>
      </c>
      <c r="AV756" s="14" t="s">
        <v>88</v>
      </c>
      <c r="AW756" s="14" t="s">
        <v>33</v>
      </c>
      <c r="AX756" s="14" t="s">
        <v>77</v>
      </c>
      <c r="AY756" s="196" t="s">
        <v>276</v>
      </c>
    </row>
    <row r="757" s="13" customFormat="1">
      <c r="A757" s="13"/>
      <c r="B757" s="186"/>
      <c r="C757" s="13"/>
      <c r="D757" s="187" t="s">
        <v>284</v>
      </c>
      <c r="E757" s="188" t="s">
        <v>1</v>
      </c>
      <c r="F757" s="189" t="s">
        <v>1062</v>
      </c>
      <c r="G757" s="13"/>
      <c r="H757" s="190">
        <v>3.4700000000000002</v>
      </c>
      <c r="I757" s="191"/>
      <c r="J757" s="13"/>
      <c r="K757" s="13"/>
      <c r="L757" s="186"/>
      <c r="M757" s="192"/>
      <c r="N757" s="193"/>
      <c r="O757" s="193"/>
      <c r="P757" s="193"/>
      <c r="Q757" s="193"/>
      <c r="R757" s="193"/>
      <c r="S757" s="193"/>
      <c r="T757" s="194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188" t="s">
        <v>284</v>
      </c>
      <c r="AU757" s="188" t="s">
        <v>85</v>
      </c>
      <c r="AV757" s="13" t="s">
        <v>85</v>
      </c>
      <c r="AW757" s="13" t="s">
        <v>33</v>
      </c>
      <c r="AX757" s="13" t="s">
        <v>77</v>
      </c>
      <c r="AY757" s="188" t="s">
        <v>276</v>
      </c>
    </row>
    <row r="758" s="15" customFormat="1">
      <c r="A758" s="15"/>
      <c r="B758" s="203"/>
      <c r="C758" s="15"/>
      <c r="D758" s="187" t="s">
        <v>284</v>
      </c>
      <c r="E758" s="204" t="s">
        <v>1</v>
      </c>
      <c r="F758" s="205" t="s">
        <v>1063</v>
      </c>
      <c r="G758" s="15"/>
      <c r="H758" s="206">
        <v>65</v>
      </c>
      <c r="I758" s="207"/>
      <c r="J758" s="15"/>
      <c r="K758" s="15"/>
      <c r="L758" s="203"/>
      <c r="M758" s="208"/>
      <c r="N758" s="209"/>
      <c r="O758" s="209"/>
      <c r="P758" s="209"/>
      <c r="Q758" s="209"/>
      <c r="R758" s="209"/>
      <c r="S758" s="209"/>
      <c r="T758" s="210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04" t="s">
        <v>284</v>
      </c>
      <c r="AU758" s="204" t="s">
        <v>85</v>
      </c>
      <c r="AV758" s="15" t="s">
        <v>91</v>
      </c>
      <c r="AW758" s="15" t="s">
        <v>33</v>
      </c>
      <c r="AX758" s="15" t="s">
        <v>8</v>
      </c>
      <c r="AY758" s="204" t="s">
        <v>276</v>
      </c>
    </row>
    <row r="759" s="2" customFormat="1" ht="37.8" customHeight="1">
      <c r="A759" s="37"/>
      <c r="B759" s="172"/>
      <c r="C759" s="173" t="s">
        <v>1064</v>
      </c>
      <c r="D759" s="173" t="s">
        <v>278</v>
      </c>
      <c r="E759" s="174" t="s">
        <v>1065</v>
      </c>
      <c r="F759" s="175" t="s">
        <v>1066</v>
      </c>
      <c r="G759" s="176" t="s">
        <v>314</v>
      </c>
      <c r="H759" s="177">
        <v>0.54600000000000004</v>
      </c>
      <c r="I759" s="178"/>
      <c r="J759" s="179">
        <f>ROUND(I759*H759,0)</f>
        <v>0</v>
      </c>
      <c r="K759" s="175" t="s">
        <v>282</v>
      </c>
      <c r="L759" s="38"/>
      <c r="M759" s="180" t="s">
        <v>1</v>
      </c>
      <c r="N759" s="181" t="s">
        <v>42</v>
      </c>
      <c r="O759" s="76"/>
      <c r="P759" s="182">
        <f>O759*H759</f>
        <v>0</v>
      </c>
      <c r="Q759" s="182">
        <v>0</v>
      </c>
      <c r="R759" s="182">
        <f>Q759*H759</f>
        <v>0</v>
      </c>
      <c r="S759" s="182">
        <v>0</v>
      </c>
      <c r="T759" s="183">
        <f>S759*H759</f>
        <v>0</v>
      </c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R759" s="184" t="s">
        <v>362</v>
      </c>
      <c r="AT759" s="184" t="s">
        <v>278</v>
      </c>
      <c r="AU759" s="184" t="s">
        <v>85</v>
      </c>
      <c r="AY759" s="18" t="s">
        <v>276</v>
      </c>
      <c r="BE759" s="185">
        <f>IF(N759="základní",J759,0)</f>
        <v>0</v>
      </c>
      <c r="BF759" s="185">
        <f>IF(N759="snížená",J759,0)</f>
        <v>0</v>
      </c>
      <c r="BG759" s="185">
        <f>IF(N759="zákl. přenesená",J759,0)</f>
        <v>0</v>
      </c>
      <c r="BH759" s="185">
        <f>IF(N759="sníž. přenesená",J759,0)</f>
        <v>0</v>
      </c>
      <c r="BI759" s="185">
        <f>IF(N759="nulová",J759,0)</f>
        <v>0</v>
      </c>
      <c r="BJ759" s="18" t="s">
        <v>8</v>
      </c>
      <c r="BK759" s="185">
        <f>ROUND(I759*H759,0)</f>
        <v>0</v>
      </c>
      <c r="BL759" s="18" t="s">
        <v>362</v>
      </c>
      <c r="BM759" s="184" t="s">
        <v>1067</v>
      </c>
    </row>
    <row r="760" s="12" customFormat="1" ht="22.8" customHeight="1">
      <c r="A760" s="12"/>
      <c r="B760" s="159"/>
      <c r="C760" s="12"/>
      <c r="D760" s="160" t="s">
        <v>76</v>
      </c>
      <c r="E760" s="170" t="s">
        <v>1068</v>
      </c>
      <c r="F760" s="170" t="s">
        <v>1069</v>
      </c>
      <c r="G760" s="12"/>
      <c r="H760" s="12"/>
      <c r="I760" s="162"/>
      <c r="J760" s="171">
        <f>BK760</f>
        <v>0</v>
      </c>
      <c r="K760" s="12"/>
      <c r="L760" s="159"/>
      <c r="M760" s="164"/>
      <c r="N760" s="165"/>
      <c r="O760" s="165"/>
      <c r="P760" s="166">
        <f>SUM(P761:P793)</f>
        <v>0</v>
      </c>
      <c r="Q760" s="165"/>
      <c r="R760" s="166">
        <f>SUM(R761:R793)</f>
        <v>8.0492691173460003</v>
      </c>
      <c r="S760" s="165"/>
      <c r="T760" s="167">
        <f>SUM(T761:T793)</f>
        <v>4.0757701599999994</v>
      </c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R760" s="160" t="s">
        <v>85</v>
      </c>
      <c r="AT760" s="168" t="s">
        <v>76</v>
      </c>
      <c r="AU760" s="168" t="s">
        <v>8</v>
      </c>
      <c r="AY760" s="160" t="s">
        <v>276</v>
      </c>
      <c r="BK760" s="169">
        <f>SUM(BK761:BK793)</f>
        <v>0</v>
      </c>
    </row>
    <row r="761" s="2" customFormat="1" ht="24.15" customHeight="1">
      <c r="A761" s="37"/>
      <c r="B761" s="172"/>
      <c r="C761" s="173" t="s">
        <v>1070</v>
      </c>
      <c r="D761" s="173" t="s">
        <v>278</v>
      </c>
      <c r="E761" s="174" t="s">
        <v>1071</v>
      </c>
      <c r="F761" s="175" t="s">
        <v>1072</v>
      </c>
      <c r="G761" s="176" t="s">
        <v>281</v>
      </c>
      <c r="H761" s="177">
        <v>6.3419999999999996</v>
      </c>
      <c r="I761" s="178"/>
      <c r="J761" s="179">
        <f>ROUND(I761*H761,0)</f>
        <v>0</v>
      </c>
      <c r="K761" s="175" t="s">
        <v>282</v>
      </c>
      <c r="L761" s="38"/>
      <c r="M761" s="180" t="s">
        <v>1</v>
      </c>
      <c r="N761" s="181" t="s">
        <v>42</v>
      </c>
      <c r="O761" s="76"/>
      <c r="P761" s="182">
        <f>O761*H761</f>
        <v>0</v>
      </c>
      <c r="Q761" s="182">
        <v>3.3087999999999999E-05</v>
      </c>
      <c r="R761" s="182">
        <f>Q761*H761</f>
        <v>0.00020984409599999999</v>
      </c>
      <c r="S761" s="182">
        <v>0</v>
      </c>
      <c r="T761" s="183">
        <f>S761*H761</f>
        <v>0</v>
      </c>
      <c r="U761" s="37"/>
      <c r="V761" s="37"/>
      <c r="W761" s="37"/>
      <c r="X761" s="37"/>
      <c r="Y761" s="37"/>
      <c r="Z761" s="37"/>
      <c r="AA761" s="37"/>
      <c r="AB761" s="37"/>
      <c r="AC761" s="37"/>
      <c r="AD761" s="37"/>
      <c r="AE761" s="37"/>
      <c r="AR761" s="184" t="s">
        <v>362</v>
      </c>
      <c r="AT761" s="184" t="s">
        <v>278</v>
      </c>
      <c r="AU761" s="184" t="s">
        <v>85</v>
      </c>
      <c r="AY761" s="18" t="s">
        <v>276</v>
      </c>
      <c r="BE761" s="185">
        <f>IF(N761="základní",J761,0)</f>
        <v>0</v>
      </c>
      <c r="BF761" s="185">
        <f>IF(N761="snížená",J761,0)</f>
        <v>0</v>
      </c>
      <c r="BG761" s="185">
        <f>IF(N761="zákl. přenesená",J761,0)</f>
        <v>0</v>
      </c>
      <c r="BH761" s="185">
        <f>IF(N761="sníž. přenesená",J761,0)</f>
        <v>0</v>
      </c>
      <c r="BI761" s="185">
        <f>IF(N761="nulová",J761,0)</f>
        <v>0</v>
      </c>
      <c r="BJ761" s="18" t="s">
        <v>8</v>
      </c>
      <c r="BK761" s="185">
        <f>ROUND(I761*H761,0)</f>
        <v>0</v>
      </c>
      <c r="BL761" s="18" t="s">
        <v>362</v>
      </c>
      <c r="BM761" s="184" t="s">
        <v>1073</v>
      </c>
    </row>
    <row r="762" s="13" customFormat="1">
      <c r="A762" s="13"/>
      <c r="B762" s="186"/>
      <c r="C762" s="13"/>
      <c r="D762" s="187" t="s">
        <v>284</v>
      </c>
      <c r="E762" s="188" t="s">
        <v>1</v>
      </c>
      <c r="F762" s="189" t="s">
        <v>163</v>
      </c>
      <c r="G762" s="13"/>
      <c r="H762" s="190">
        <v>6.3419999999999996</v>
      </c>
      <c r="I762" s="191"/>
      <c r="J762" s="13"/>
      <c r="K762" s="13"/>
      <c r="L762" s="186"/>
      <c r="M762" s="192"/>
      <c r="N762" s="193"/>
      <c r="O762" s="193"/>
      <c r="P762" s="193"/>
      <c r="Q762" s="193"/>
      <c r="R762" s="193"/>
      <c r="S762" s="193"/>
      <c r="T762" s="194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188" t="s">
        <v>284</v>
      </c>
      <c r="AU762" s="188" t="s">
        <v>85</v>
      </c>
      <c r="AV762" s="13" t="s">
        <v>85</v>
      </c>
      <c r="AW762" s="13" t="s">
        <v>33</v>
      </c>
      <c r="AX762" s="13" t="s">
        <v>8</v>
      </c>
      <c r="AY762" s="188" t="s">
        <v>276</v>
      </c>
    </row>
    <row r="763" s="2" customFormat="1" ht="24.15" customHeight="1">
      <c r="A763" s="37"/>
      <c r="B763" s="172"/>
      <c r="C763" s="211" t="s">
        <v>1074</v>
      </c>
      <c r="D763" s="211" t="s">
        <v>311</v>
      </c>
      <c r="E763" s="212" t="s">
        <v>1075</v>
      </c>
      <c r="F763" s="213" t="s">
        <v>1076</v>
      </c>
      <c r="G763" s="214" t="s">
        <v>281</v>
      </c>
      <c r="H763" s="215">
        <v>7.6100000000000003</v>
      </c>
      <c r="I763" s="216"/>
      <c r="J763" s="217">
        <f>ROUND(I763*H763,0)</f>
        <v>0</v>
      </c>
      <c r="K763" s="213" t="s">
        <v>282</v>
      </c>
      <c r="L763" s="218"/>
      <c r="M763" s="219" t="s">
        <v>1</v>
      </c>
      <c r="N763" s="220" t="s">
        <v>42</v>
      </c>
      <c r="O763" s="76"/>
      <c r="P763" s="182">
        <f>O763*H763</f>
        <v>0</v>
      </c>
      <c r="Q763" s="182">
        <v>0.0019</v>
      </c>
      <c r="R763" s="182">
        <f>Q763*H763</f>
        <v>0.014459000000000001</v>
      </c>
      <c r="S763" s="182">
        <v>0</v>
      </c>
      <c r="T763" s="183">
        <f>S763*H763</f>
        <v>0</v>
      </c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R763" s="184" t="s">
        <v>445</v>
      </c>
      <c r="AT763" s="184" t="s">
        <v>311</v>
      </c>
      <c r="AU763" s="184" t="s">
        <v>85</v>
      </c>
      <c r="AY763" s="18" t="s">
        <v>276</v>
      </c>
      <c r="BE763" s="185">
        <f>IF(N763="základní",J763,0)</f>
        <v>0</v>
      </c>
      <c r="BF763" s="185">
        <f>IF(N763="snížená",J763,0)</f>
        <v>0</v>
      </c>
      <c r="BG763" s="185">
        <f>IF(N763="zákl. přenesená",J763,0)</f>
        <v>0</v>
      </c>
      <c r="BH763" s="185">
        <f>IF(N763="sníž. přenesená",J763,0)</f>
        <v>0</v>
      </c>
      <c r="BI763" s="185">
        <f>IF(N763="nulová",J763,0)</f>
        <v>0</v>
      </c>
      <c r="BJ763" s="18" t="s">
        <v>8</v>
      </c>
      <c r="BK763" s="185">
        <f>ROUND(I763*H763,0)</f>
        <v>0</v>
      </c>
      <c r="BL763" s="18" t="s">
        <v>362</v>
      </c>
      <c r="BM763" s="184" t="s">
        <v>1077</v>
      </c>
    </row>
    <row r="764" s="13" customFormat="1">
      <c r="A764" s="13"/>
      <c r="B764" s="186"/>
      <c r="C764" s="13"/>
      <c r="D764" s="187" t="s">
        <v>284</v>
      </c>
      <c r="E764" s="188" t="s">
        <v>1</v>
      </c>
      <c r="F764" s="189" t="s">
        <v>1078</v>
      </c>
      <c r="G764" s="13"/>
      <c r="H764" s="190">
        <v>7.6100000000000003</v>
      </c>
      <c r="I764" s="191"/>
      <c r="J764" s="13"/>
      <c r="K764" s="13"/>
      <c r="L764" s="186"/>
      <c r="M764" s="192"/>
      <c r="N764" s="193"/>
      <c r="O764" s="193"/>
      <c r="P764" s="193"/>
      <c r="Q764" s="193"/>
      <c r="R764" s="193"/>
      <c r="S764" s="193"/>
      <c r="T764" s="194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188" t="s">
        <v>284</v>
      </c>
      <c r="AU764" s="188" t="s">
        <v>85</v>
      </c>
      <c r="AV764" s="13" t="s">
        <v>85</v>
      </c>
      <c r="AW764" s="13" t="s">
        <v>33</v>
      </c>
      <c r="AX764" s="13" t="s">
        <v>8</v>
      </c>
      <c r="AY764" s="188" t="s">
        <v>276</v>
      </c>
    </row>
    <row r="765" s="2" customFormat="1" ht="37.8" customHeight="1">
      <c r="A765" s="37"/>
      <c r="B765" s="172"/>
      <c r="C765" s="173" t="s">
        <v>1079</v>
      </c>
      <c r="D765" s="173" t="s">
        <v>278</v>
      </c>
      <c r="E765" s="174" t="s">
        <v>1080</v>
      </c>
      <c r="F765" s="175" t="s">
        <v>1081</v>
      </c>
      <c r="G765" s="176" t="s">
        <v>291</v>
      </c>
      <c r="H765" s="177">
        <v>5</v>
      </c>
      <c r="I765" s="178"/>
      <c r="J765" s="179">
        <f>ROUND(I765*H765,0)</f>
        <v>0</v>
      </c>
      <c r="K765" s="175" t="s">
        <v>282</v>
      </c>
      <c r="L765" s="38"/>
      <c r="M765" s="180" t="s">
        <v>1</v>
      </c>
      <c r="N765" s="181" t="s">
        <v>42</v>
      </c>
      <c r="O765" s="76"/>
      <c r="P765" s="182">
        <f>O765*H765</f>
        <v>0</v>
      </c>
      <c r="Q765" s="182">
        <v>0.0011544000000000001</v>
      </c>
      <c r="R765" s="182">
        <f>Q765*H765</f>
        <v>0.0057720000000000002</v>
      </c>
      <c r="S765" s="182">
        <v>0</v>
      </c>
      <c r="T765" s="183">
        <f>S765*H765</f>
        <v>0</v>
      </c>
      <c r="U765" s="37"/>
      <c r="V765" s="37"/>
      <c r="W765" s="37"/>
      <c r="X765" s="37"/>
      <c r="Y765" s="37"/>
      <c r="Z765" s="37"/>
      <c r="AA765" s="37"/>
      <c r="AB765" s="37"/>
      <c r="AC765" s="37"/>
      <c r="AD765" s="37"/>
      <c r="AE765" s="37"/>
      <c r="AR765" s="184" t="s">
        <v>362</v>
      </c>
      <c r="AT765" s="184" t="s">
        <v>278</v>
      </c>
      <c r="AU765" s="184" t="s">
        <v>85</v>
      </c>
      <c r="AY765" s="18" t="s">
        <v>276</v>
      </c>
      <c r="BE765" s="185">
        <f>IF(N765="základní",J765,0)</f>
        <v>0</v>
      </c>
      <c r="BF765" s="185">
        <f>IF(N765="snížená",J765,0)</f>
        <v>0</v>
      </c>
      <c r="BG765" s="185">
        <f>IF(N765="zákl. přenesená",J765,0)</f>
        <v>0</v>
      </c>
      <c r="BH765" s="185">
        <f>IF(N765="sníž. přenesená",J765,0)</f>
        <v>0</v>
      </c>
      <c r="BI765" s="185">
        <f>IF(N765="nulová",J765,0)</f>
        <v>0</v>
      </c>
      <c r="BJ765" s="18" t="s">
        <v>8</v>
      </c>
      <c r="BK765" s="185">
        <f>ROUND(I765*H765,0)</f>
        <v>0</v>
      </c>
      <c r="BL765" s="18" t="s">
        <v>362</v>
      </c>
      <c r="BM765" s="184" t="s">
        <v>1082</v>
      </c>
    </row>
    <row r="766" s="13" customFormat="1">
      <c r="A766" s="13"/>
      <c r="B766" s="186"/>
      <c r="C766" s="13"/>
      <c r="D766" s="187" t="s">
        <v>284</v>
      </c>
      <c r="E766" s="188" t="s">
        <v>1</v>
      </c>
      <c r="F766" s="189" t="s">
        <v>1083</v>
      </c>
      <c r="G766" s="13"/>
      <c r="H766" s="190">
        <v>5</v>
      </c>
      <c r="I766" s="191"/>
      <c r="J766" s="13"/>
      <c r="K766" s="13"/>
      <c r="L766" s="186"/>
      <c r="M766" s="192"/>
      <c r="N766" s="193"/>
      <c r="O766" s="193"/>
      <c r="P766" s="193"/>
      <c r="Q766" s="193"/>
      <c r="R766" s="193"/>
      <c r="S766" s="193"/>
      <c r="T766" s="194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188" t="s">
        <v>284</v>
      </c>
      <c r="AU766" s="188" t="s">
        <v>85</v>
      </c>
      <c r="AV766" s="13" t="s">
        <v>85</v>
      </c>
      <c r="AW766" s="13" t="s">
        <v>33</v>
      </c>
      <c r="AX766" s="13" t="s">
        <v>8</v>
      </c>
      <c r="AY766" s="188" t="s">
        <v>276</v>
      </c>
    </row>
    <row r="767" s="2" customFormat="1" ht="37.8" customHeight="1">
      <c r="A767" s="37"/>
      <c r="B767" s="172"/>
      <c r="C767" s="173" t="s">
        <v>1084</v>
      </c>
      <c r="D767" s="173" t="s">
        <v>278</v>
      </c>
      <c r="E767" s="174" t="s">
        <v>1085</v>
      </c>
      <c r="F767" s="175" t="s">
        <v>1086</v>
      </c>
      <c r="G767" s="176" t="s">
        <v>291</v>
      </c>
      <c r="H767" s="177">
        <v>5</v>
      </c>
      <c r="I767" s="178"/>
      <c r="J767" s="179">
        <f>ROUND(I767*H767,0)</f>
        <v>0</v>
      </c>
      <c r="K767" s="175" t="s">
        <v>282</v>
      </c>
      <c r="L767" s="38"/>
      <c r="M767" s="180" t="s">
        <v>1</v>
      </c>
      <c r="N767" s="181" t="s">
        <v>42</v>
      </c>
      <c r="O767" s="76"/>
      <c r="P767" s="182">
        <f>O767*H767</f>
        <v>0</v>
      </c>
      <c r="Q767" s="182">
        <v>0.00045239999999999999</v>
      </c>
      <c r="R767" s="182">
        <f>Q767*H767</f>
        <v>0.0022620000000000001</v>
      </c>
      <c r="S767" s="182">
        <v>0</v>
      </c>
      <c r="T767" s="183">
        <f>S767*H767</f>
        <v>0</v>
      </c>
      <c r="U767" s="37"/>
      <c r="V767" s="37"/>
      <c r="W767" s="37"/>
      <c r="X767" s="37"/>
      <c r="Y767" s="37"/>
      <c r="Z767" s="37"/>
      <c r="AA767" s="37"/>
      <c r="AB767" s="37"/>
      <c r="AC767" s="37"/>
      <c r="AD767" s="37"/>
      <c r="AE767" s="37"/>
      <c r="AR767" s="184" t="s">
        <v>362</v>
      </c>
      <c r="AT767" s="184" t="s">
        <v>278</v>
      </c>
      <c r="AU767" s="184" t="s">
        <v>85</v>
      </c>
      <c r="AY767" s="18" t="s">
        <v>276</v>
      </c>
      <c r="BE767" s="185">
        <f>IF(N767="základní",J767,0)</f>
        <v>0</v>
      </c>
      <c r="BF767" s="185">
        <f>IF(N767="snížená",J767,0)</f>
        <v>0</v>
      </c>
      <c r="BG767" s="185">
        <f>IF(N767="zákl. přenesená",J767,0)</f>
        <v>0</v>
      </c>
      <c r="BH767" s="185">
        <f>IF(N767="sníž. přenesená",J767,0)</f>
        <v>0</v>
      </c>
      <c r="BI767" s="185">
        <f>IF(N767="nulová",J767,0)</f>
        <v>0</v>
      </c>
      <c r="BJ767" s="18" t="s">
        <v>8</v>
      </c>
      <c r="BK767" s="185">
        <f>ROUND(I767*H767,0)</f>
        <v>0</v>
      </c>
      <c r="BL767" s="18" t="s">
        <v>362</v>
      </c>
      <c r="BM767" s="184" t="s">
        <v>1087</v>
      </c>
    </row>
    <row r="768" s="13" customFormat="1">
      <c r="A768" s="13"/>
      <c r="B768" s="186"/>
      <c r="C768" s="13"/>
      <c r="D768" s="187" t="s">
        <v>284</v>
      </c>
      <c r="E768" s="188" t="s">
        <v>1</v>
      </c>
      <c r="F768" s="189" t="s">
        <v>1083</v>
      </c>
      <c r="G768" s="13"/>
      <c r="H768" s="190">
        <v>5</v>
      </c>
      <c r="I768" s="191"/>
      <c r="J768" s="13"/>
      <c r="K768" s="13"/>
      <c r="L768" s="186"/>
      <c r="M768" s="192"/>
      <c r="N768" s="193"/>
      <c r="O768" s="193"/>
      <c r="P768" s="193"/>
      <c r="Q768" s="193"/>
      <c r="R768" s="193"/>
      <c r="S768" s="193"/>
      <c r="T768" s="194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188" t="s">
        <v>284</v>
      </c>
      <c r="AU768" s="188" t="s">
        <v>85</v>
      </c>
      <c r="AV768" s="13" t="s">
        <v>85</v>
      </c>
      <c r="AW768" s="13" t="s">
        <v>33</v>
      </c>
      <c r="AX768" s="13" t="s">
        <v>8</v>
      </c>
      <c r="AY768" s="188" t="s">
        <v>276</v>
      </c>
    </row>
    <row r="769" s="2" customFormat="1" ht="37.8" customHeight="1">
      <c r="A769" s="37"/>
      <c r="B769" s="172"/>
      <c r="C769" s="173" t="s">
        <v>1088</v>
      </c>
      <c r="D769" s="173" t="s">
        <v>278</v>
      </c>
      <c r="E769" s="174" t="s">
        <v>1089</v>
      </c>
      <c r="F769" s="175" t="s">
        <v>1090</v>
      </c>
      <c r="G769" s="176" t="s">
        <v>291</v>
      </c>
      <c r="H769" s="177">
        <v>5</v>
      </c>
      <c r="I769" s="178"/>
      <c r="J769" s="179">
        <f>ROUND(I769*H769,0)</f>
        <v>0</v>
      </c>
      <c r="K769" s="175" t="s">
        <v>282</v>
      </c>
      <c r="L769" s="38"/>
      <c r="M769" s="180" t="s">
        <v>1</v>
      </c>
      <c r="N769" s="181" t="s">
        <v>42</v>
      </c>
      <c r="O769" s="76"/>
      <c r="P769" s="182">
        <f>O769*H769</f>
        <v>0</v>
      </c>
      <c r="Q769" s="182">
        <v>0.0022883999999999999</v>
      </c>
      <c r="R769" s="182">
        <f>Q769*H769</f>
        <v>0.011441999999999999</v>
      </c>
      <c r="S769" s="182">
        <v>0</v>
      </c>
      <c r="T769" s="183">
        <f>S769*H769</f>
        <v>0</v>
      </c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R769" s="184" t="s">
        <v>362</v>
      </c>
      <c r="AT769" s="184" t="s">
        <v>278</v>
      </c>
      <c r="AU769" s="184" t="s">
        <v>85</v>
      </c>
      <c r="AY769" s="18" t="s">
        <v>276</v>
      </c>
      <c r="BE769" s="185">
        <f>IF(N769="základní",J769,0)</f>
        <v>0</v>
      </c>
      <c r="BF769" s="185">
        <f>IF(N769="snížená",J769,0)</f>
        <v>0</v>
      </c>
      <c r="BG769" s="185">
        <f>IF(N769="zákl. přenesená",J769,0)</f>
        <v>0</v>
      </c>
      <c r="BH769" s="185">
        <f>IF(N769="sníž. přenesená",J769,0)</f>
        <v>0</v>
      </c>
      <c r="BI769" s="185">
        <f>IF(N769="nulová",J769,0)</f>
        <v>0</v>
      </c>
      <c r="BJ769" s="18" t="s">
        <v>8</v>
      </c>
      <c r="BK769" s="185">
        <f>ROUND(I769*H769,0)</f>
        <v>0</v>
      </c>
      <c r="BL769" s="18" t="s">
        <v>362</v>
      </c>
      <c r="BM769" s="184" t="s">
        <v>1091</v>
      </c>
    </row>
    <row r="770" s="13" customFormat="1">
      <c r="A770" s="13"/>
      <c r="B770" s="186"/>
      <c r="C770" s="13"/>
      <c r="D770" s="187" t="s">
        <v>284</v>
      </c>
      <c r="E770" s="188" t="s">
        <v>1</v>
      </c>
      <c r="F770" s="189" t="s">
        <v>1083</v>
      </c>
      <c r="G770" s="13"/>
      <c r="H770" s="190">
        <v>5</v>
      </c>
      <c r="I770" s="191"/>
      <c r="J770" s="13"/>
      <c r="K770" s="13"/>
      <c r="L770" s="186"/>
      <c r="M770" s="192"/>
      <c r="N770" s="193"/>
      <c r="O770" s="193"/>
      <c r="P770" s="193"/>
      <c r="Q770" s="193"/>
      <c r="R770" s="193"/>
      <c r="S770" s="193"/>
      <c r="T770" s="194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188" t="s">
        <v>284</v>
      </c>
      <c r="AU770" s="188" t="s">
        <v>85</v>
      </c>
      <c r="AV770" s="13" t="s">
        <v>85</v>
      </c>
      <c r="AW770" s="13" t="s">
        <v>33</v>
      </c>
      <c r="AX770" s="13" t="s">
        <v>8</v>
      </c>
      <c r="AY770" s="188" t="s">
        <v>276</v>
      </c>
    </row>
    <row r="771" s="2" customFormat="1" ht="33" customHeight="1">
      <c r="A771" s="37"/>
      <c r="B771" s="172"/>
      <c r="C771" s="173" t="s">
        <v>1092</v>
      </c>
      <c r="D771" s="173" t="s">
        <v>278</v>
      </c>
      <c r="E771" s="174" t="s">
        <v>1093</v>
      </c>
      <c r="F771" s="175" t="s">
        <v>1094</v>
      </c>
      <c r="G771" s="176" t="s">
        <v>291</v>
      </c>
      <c r="H771" s="177">
        <v>4.0599999999999996</v>
      </c>
      <c r="I771" s="178"/>
      <c r="J771" s="179">
        <f>ROUND(I771*H771,0)</f>
        <v>0</v>
      </c>
      <c r="K771" s="175" t="s">
        <v>282</v>
      </c>
      <c r="L771" s="38"/>
      <c r="M771" s="180" t="s">
        <v>1</v>
      </c>
      <c r="N771" s="181" t="s">
        <v>42</v>
      </c>
      <c r="O771" s="76"/>
      <c r="P771" s="182">
        <f>O771*H771</f>
        <v>0</v>
      </c>
      <c r="Q771" s="182">
        <v>0.0015284000000000001</v>
      </c>
      <c r="R771" s="182">
        <f>Q771*H771</f>
        <v>0.006205304</v>
      </c>
      <c r="S771" s="182">
        <v>0</v>
      </c>
      <c r="T771" s="183">
        <f>S771*H771</f>
        <v>0</v>
      </c>
      <c r="U771" s="37"/>
      <c r="V771" s="37"/>
      <c r="W771" s="37"/>
      <c r="X771" s="37"/>
      <c r="Y771" s="37"/>
      <c r="Z771" s="37"/>
      <c r="AA771" s="37"/>
      <c r="AB771" s="37"/>
      <c r="AC771" s="37"/>
      <c r="AD771" s="37"/>
      <c r="AE771" s="37"/>
      <c r="AR771" s="184" t="s">
        <v>362</v>
      </c>
      <c r="AT771" s="184" t="s">
        <v>278</v>
      </c>
      <c r="AU771" s="184" t="s">
        <v>85</v>
      </c>
      <c r="AY771" s="18" t="s">
        <v>276</v>
      </c>
      <c r="BE771" s="185">
        <f>IF(N771="základní",J771,0)</f>
        <v>0</v>
      </c>
      <c r="BF771" s="185">
        <f>IF(N771="snížená",J771,0)</f>
        <v>0</v>
      </c>
      <c r="BG771" s="185">
        <f>IF(N771="zákl. přenesená",J771,0)</f>
        <v>0</v>
      </c>
      <c r="BH771" s="185">
        <f>IF(N771="sníž. přenesená",J771,0)</f>
        <v>0</v>
      </c>
      <c r="BI771" s="185">
        <f>IF(N771="nulová",J771,0)</f>
        <v>0</v>
      </c>
      <c r="BJ771" s="18" t="s">
        <v>8</v>
      </c>
      <c r="BK771" s="185">
        <f>ROUND(I771*H771,0)</f>
        <v>0</v>
      </c>
      <c r="BL771" s="18" t="s">
        <v>362</v>
      </c>
      <c r="BM771" s="184" t="s">
        <v>1095</v>
      </c>
    </row>
    <row r="772" s="13" customFormat="1">
      <c r="A772" s="13"/>
      <c r="B772" s="186"/>
      <c r="C772" s="13"/>
      <c r="D772" s="187" t="s">
        <v>284</v>
      </c>
      <c r="E772" s="188" t="s">
        <v>1</v>
      </c>
      <c r="F772" s="189" t="s">
        <v>1096</v>
      </c>
      <c r="G772" s="13"/>
      <c r="H772" s="190">
        <v>4.0599999999999996</v>
      </c>
      <c r="I772" s="191"/>
      <c r="J772" s="13"/>
      <c r="K772" s="13"/>
      <c r="L772" s="186"/>
      <c r="M772" s="192"/>
      <c r="N772" s="193"/>
      <c r="O772" s="193"/>
      <c r="P772" s="193"/>
      <c r="Q772" s="193"/>
      <c r="R772" s="193"/>
      <c r="S772" s="193"/>
      <c r="T772" s="194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188" t="s">
        <v>284</v>
      </c>
      <c r="AU772" s="188" t="s">
        <v>85</v>
      </c>
      <c r="AV772" s="13" t="s">
        <v>85</v>
      </c>
      <c r="AW772" s="13" t="s">
        <v>33</v>
      </c>
      <c r="AX772" s="13" t="s">
        <v>8</v>
      </c>
      <c r="AY772" s="188" t="s">
        <v>276</v>
      </c>
    </row>
    <row r="773" s="2" customFormat="1" ht="24.15" customHeight="1">
      <c r="A773" s="37"/>
      <c r="B773" s="172"/>
      <c r="C773" s="173" t="s">
        <v>1097</v>
      </c>
      <c r="D773" s="173" t="s">
        <v>278</v>
      </c>
      <c r="E773" s="174" t="s">
        <v>1098</v>
      </c>
      <c r="F773" s="175" t="s">
        <v>1099</v>
      </c>
      <c r="G773" s="176" t="s">
        <v>281</v>
      </c>
      <c r="H773" s="177">
        <v>6.3419999999999996</v>
      </c>
      <c r="I773" s="178"/>
      <c r="J773" s="179">
        <f>ROUND(I773*H773,0)</f>
        <v>0</v>
      </c>
      <c r="K773" s="175" t="s">
        <v>282</v>
      </c>
      <c r="L773" s="38"/>
      <c r="M773" s="180" t="s">
        <v>1</v>
      </c>
      <c r="N773" s="181" t="s">
        <v>42</v>
      </c>
      <c r="O773" s="76"/>
      <c r="P773" s="182">
        <f>O773*H773</f>
        <v>0</v>
      </c>
      <c r="Q773" s="182">
        <v>0</v>
      </c>
      <c r="R773" s="182">
        <f>Q773*H773</f>
        <v>0</v>
      </c>
      <c r="S773" s="182">
        <v>0</v>
      </c>
      <c r="T773" s="183">
        <f>S773*H773</f>
        <v>0</v>
      </c>
      <c r="U773" s="37"/>
      <c r="V773" s="37"/>
      <c r="W773" s="37"/>
      <c r="X773" s="37"/>
      <c r="Y773" s="37"/>
      <c r="Z773" s="37"/>
      <c r="AA773" s="37"/>
      <c r="AB773" s="37"/>
      <c r="AC773" s="37"/>
      <c r="AD773" s="37"/>
      <c r="AE773" s="37"/>
      <c r="AR773" s="184" t="s">
        <v>362</v>
      </c>
      <c r="AT773" s="184" t="s">
        <v>278</v>
      </c>
      <c r="AU773" s="184" t="s">
        <v>85</v>
      </c>
      <c r="AY773" s="18" t="s">
        <v>276</v>
      </c>
      <c r="BE773" s="185">
        <f>IF(N773="základní",J773,0)</f>
        <v>0</v>
      </c>
      <c r="BF773" s="185">
        <f>IF(N773="snížená",J773,0)</f>
        <v>0</v>
      </c>
      <c r="BG773" s="185">
        <f>IF(N773="zákl. přenesená",J773,0)</f>
        <v>0</v>
      </c>
      <c r="BH773" s="185">
        <f>IF(N773="sníž. přenesená",J773,0)</f>
        <v>0</v>
      </c>
      <c r="BI773" s="185">
        <f>IF(N773="nulová",J773,0)</f>
        <v>0</v>
      </c>
      <c r="BJ773" s="18" t="s">
        <v>8</v>
      </c>
      <c r="BK773" s="185">
        <f>ROUND(I773*H773,0)</f>
        <v>0</v>
      </c>
      <c r="BL773" s="18" t="s">
        <v>362</v>
      </c>
      <c r="BM773" s="184" t="s">
        <v>1100</v>
      </c>
    </row>
    <row r="774" s="13" customFormat="1">
      <c r="A774" s="13"/>
      <c r="B774" s="186"/>
      <c r="C774" s="13"/>
      <c r="D774" s="187" t="s">
        <v>284</v>
      </c>
      <c r="E774" s="188" t="s">
        <v>1</v>
      </c>
      <c r="F774" s="189" t="s">
        <v>163</v>
      </c>
      <c r="G774" s="13"/>
      <c r="H774" s="190">
        <v>6.3419999999999996</v>
      </c>
      <c r="I774" s="191"/>
      <c r="J774" s="13"/>
      <c r="K774" s="13"/>
      <c r="L774" s="186"/>
      <c r="M774" s="192"/>
      <c r="N774" s="193"/>
      <c r="O774" s="193"/>
      <c r="P774" s="193"/>
      <c r="Q774" s="193"/>
      <c r="R774" s="193"/>
      <c r="S774" s="193"/>
      <c r="T774" s="194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188" t="s">
        <v>284</v>
      </c>
      <c r="AU774" s="188" t="s">
        <v>85</v>
      </c>
      <c r="AV774" s="13" t="s">
        <v>85</v>
      </c>
      <c r="AW774" s="13" t="s">
        <v>33</v>
      </c>
      <c r="AX774" s="13" t="s">
        <v>8</v>
      </c>
      <c r="AY774" s="188" t="s">
        <v>276</v>
      </c>
    </row>
    <row r="775" s="2" customFormat="1" ht="24.15" customHeight="1">
      <c r="A775" s="37"/>
      <c r="B775" s="172"/>
      <c r="C775" s="211" t="s">
        <v>1101</v>
      </c>
      <c r="D775" s="211" t="s">
        <v>311</v>
      </c>
      <c r="E775" s="212" t="s">
        <v>324</v>
      </c>
      <c r="F775" s="213" t="s">
        <v>325</v>
      </c>
      <c r="G775" s="214" t="s">
        <v>281</v>
      </c>
      <c r="H775" s="215">
        <v>7.2930000000000001</v>
      </c>
      <c r="I775" s="216"/>
      <c r="J775" s="217">
        <f>ROUND(I775*H775,0)</f>
        <v>0</v>
      </c>
      <c r="K775" s="213" t="s">
        <v>282</v>
      </c>
      <c r="L775" s="218"/>
      <c r="M775" s="219" t="s">
        <v>1</v>
      </c>
      <c r="N775" s="220" t="s">
        <v>42</v>
      </c>
      <c r="O775" s="76"/>
      <c r="P775" s="182">
        <f>O775*H775</f>
        <v>0</v>
      </c>
      <c r="Q775" s="182">
        <v>0.00029999999999999997</v>
      </c>
      <c r="R775" s="182">
        <f>Q775*H775</f>
        <v>0.0021879</v>
      </c>
      <c r="S775" s="182">
        <v>0</v>
      </c>
      <c r="T775" s="183">
        <f>S775*H775</f>
        <v>0</v>
      </c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R775" s="184" t="s">
        <v>445</v>
      </c>
      <c r="AT775" s="184" t="s">
        <v>311</v>
      </c>
      <c r="AU775" s="184" t="s">
        <v>85</v>
      </c>
      <c r="AY775" s="18" t="s">
        <v>276</v>
      </c>
      <c r="BE775" s="185">
        <f>IF(N775="základní",J775,0)</f>
        <v>0</v>
      </c>
      <c r="BF775" s="185">
        <f>IF(N775="snížená",J775,0)</f>
        <v>0</v>
      </c>
      <c r="BG775" s="185">
        <f>IF(N775="zákl. přenesená",J775,0)</f>
        <v>0</v>
      </c>
      <c r="BH775" s="185">
        <f>IF(N775="sníž. přenesená",J775,0)</f>
        <v>0</v>
      </c>
      <c r="BI775" s="185">
        <f>IF(N775="nulová",J775,0)</f>
        <v>0</v>
      </c>
      <c r="BJ775" s="18" t="s">
        <v>8</v>
      </c>
      <c r="BK775" s="185">
        <f>ROUND(I775*H775,0)</f>
        <v>0</v>
      </c>
      <c r="BL775" s="18" t="s">
        <v>362</v>
      </c>
      <c r="BM775" s="184" t="s">
        <v>1102</v>
      </c>
    </row>
    <row r="776" s="13" customFormat="1">
      <c r="A776" s="13"/>
      <c r="B776" s="186"/>
      <c r="C776" s="13"/>
      <c r="D776" s="187" t="s">
        <v>284</v>
      </c>
      <c r="E776" s="188" t="s">
        <v>1</v>
      </c>
      <c r="F776" s="189" t="s">
        <v>1103</v>
      </c>
      <c r="G776" s="13"/>
      <c r="H776" s="190">
        <v>7.2930000000000001</v>
      </c>
      <c r="I776" s="191"/>
      <c r="J776" s="13"/>
      <c r="K776" s="13"/>
      <c r="L776" s="186"/>
      <c r="M776" s="192"/>
      <c r="N776" s="193"/>
      <c r="O776" s="193"/>
      <c r="P776" s="193"/>
      <c r="Q776" s="193"/>
      <c r="R776" s="193"/>
      <c r="S776" s="193"/>
      <c r="T776" s="194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188" t="s">
        <v>284</v>
      </c>
      <c r="AU776" s="188" t="s">
        <v>85</v>
      </c>
      <c r="AV776" s="13" t="s">
        <v>85</v>
      </c>
      <c r="AW776" s="13" t="s">
        <v>33</v>
      </c>
      <c r="AX776" s="13" t="s">
        <v>8</v>
      </c>
      <c r="AY776" s="188" t="s">
        <v>276</v>
      </c>
    </row>
    <row r="777" s="2" customFormat="1" ht="24.15" customHeight="1">
      <c r="A777" s="37"/>
      <c r="B777" s="172"/>
      <c r="C777" s="173" t="s">
        <v>1104</v>
      </c>
      <c r="D777" s="173" t="s">
        <v>278</v>
      </c>
      <c r="E777" s="174" t="s">
        <v>1105</v>
      </c>
      <c r="F777" s="175" t="s">
        <v>1106</v>
      </c>
      <c r="G777" s="176" t="s">
        <v>281</v>
      </c>
      <c r="H777" s="177">
        <v>655.30899999999997</v>
      </c>
      <c r="I777" s="178"/>
      <c r="J777" s="179">
        <f>ROUND(I777*H777,0)</f>
        <v>0</v>
      </c>
      <c r="K777" s="175" t="s">
        <v>282</v>
      </c>
      <c r="L777" s="38"/>
      <c r="M777" s="180" t="s">
        <v>1</v>
      </c>
      <c r="N777" s="181" t="s">
        <v>42</v>
      </c>
      <c r="O777" s="76"/>
      <c r="P777" s="182">
        <f>O777*H777</f>
        <v>0</v>
      </c>
      <c r="Q777" s="182">
        <v>0</v>
      </c>
      <c r="R777" s="182">
        <f>Q777*H777</f>
        <v>0</v>
      </c>
      <c r="S777" s="182">
        <v>0</v>
      </c>
      <c r="T777" s="183">
        <f>S777*H777</f>
        <v>0</v>
      </c>
      <c r="U777" s="37"/>
      <c r="V777" s="37"/>
      <c r="W777" s="37"/>
      <c r="X777" s="37"/>
      <c r="Y777" s="37"/>
      <c r="Z777" s="37"/>
      <c r="AA777" s="37"/>
      <c r="AB777" s="37"/>
      <c r="AC777" s="37"/>
      <c r="AD777" s="37"/>
      <c r="AE777" s="37"/>
      <c r="AR777" s="184" t="s">
        <v>362</v>
      </c>
      <c r="AT777" s="184" t="s">
        <v>278</v>
      </c>
      <c r="AU777" s="184" t="s">
        <v>85</v>
      </c>
      <c r="AY777" s="18" t="s">
        <v>276</v>
      </c>
      <c r="BE777" s="185">
        <f>IF(N777="základní",J777,0)</f>
        <v>0</v>
      </c>
      <c r="BF777" s="185">
        <f>IF(N777="snížená",J777,0)</f>
        <v>0</v>
      </c>
      <c r="BG777" s="185">
        <f>IF(N777="zákl. přenesená",J777,0)</f>
        <v>0</v>
      </c>
      <c r="BH777" s="185">
        <f>IF(N777="sníž. přenesená",J777,0)</f>
        <v>0</v>
      </c>
      <c r="BI777" s="185">
        <f>IF(N777="nulová",J777,0)</f>
        <v>0</v>
      </c>
      <c r="BJ777" s="18" t="s">
        <v>8</v>
      </c>
      <c r="BK777" s="185">
        <f>ROUND(I777*H777,0)</f>
        <v>0</v>
      </c>
      <c r="BL777" s="18" t="s">
        <v>362</v>
      </c>
      <c r="BM777" s="184" t="s">
        <v>1107</v>
      </c>
    </row>
    <row r="778" s="13" customFormat="1">
      <c r="A778" s="13"/>
      <c r="B778" s="186"/>
      <c r="C778" s="13"/>
      <c r="D778" s="187" t="s">
        <v>284</v>
      </c>
      <c r="E778" s="188" t="s">
        <v>1</v>
      </c>
      <c r="F778" s="189" t="s">
        <v>160</v>
      </c>
      <c r="G778" s="13"/>
      <c r="H778" s="190">
        <v>655.30899999999997</v>
      </c>
      <c r="I778" s="191"/>
      <c r="J778" s="13"/>
      <c r="K778" s="13"/>
      <c r="L778" s="186"/>
      <c r="M778" s="192"/>
      <c r="N778" s="193"/>
      <c r="O778" s="193"/>
      <c r="P778" s="193"/>
      <c r="Q778" s="193"/>
      <c r="R778" s="193"/>
      <c r="S778" s="193"/>
      <c r="T778" s="194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188" t="s">
        <v>284</v>
      </c>
      <c r="AU778" s="188" t="s">
        <v>85</v>
      </c>
      <c r="AV778" s="13" t="s">
        <v>85</v>
      </c>
      <c r="AW778" s="13" t="s">
        <v>33</v>
      </c>
      <c r="AX778" s="13" t="s">
        <v>8</v>
      </c>
      <c r="AY778" s="188" t="s">
        <v>276</v>
      </c>
    </row>
    <row r="779" s="2" customFormat="1" ht="49.05" customHeight="1">
      <c r="A779" s="37"/>
      <c r="B779" s="172"/>
      <c r="C779" s="211" t="s">
        <v>1108</v>
      </c>
      <c r="D779" s="211" t="s">
        <v>311</v>
      </c>
      <c r="E779" s="212" t="s">
        <v>1109</v>
      </c>
      <c r="F779" s="213" t="s">
        <v>1110</v>
      </c>
      <c r="G779" s="214" t="s">
        <v>281</v>
      </c>
      <c r="H779" s="215">
        <v>786.37099999999998</v>
      </c>
      <c r="I779" s="216"/>
      <c r="J779" s="217">
        <f>ROUND(I779*H779,0)</f>
        <v>0</v>
      </c>
      <c r="K779" s="213" t="s">
        <v>282</v>
      </c>
      <c r="L779" s="218"/>
      <c r="M779" s="219" t="s">
        <v>1</v>
      </c>
      <c r="N779" s="220" t="s">
        <v>42</v>
      </c>
      <c r="O779" s="76"/>
      <c r="P779" s="182">
        <f>O779*H779</f>
        <v>0</v>
      </c>
      <c r="Q779" s="182">
        <v>0.0040000000000000001</v>
      </c>
      <c r="R779" s="182">
        <f>Q779*H779</f>
        <v>3.1454840000000002</v>
      </c>
      <c r="S779" s="182">
        <v>0</v>
      </c>
      <c r="T779" s="183">
        <f>S779*H779</f>
        <v>0</v>
      </c>
      <c r="U779" s="37"/>
      <c r="V779" s="37"/>
      <c r="W779" s="37"/>
      <c r="X779" s="37"/>
      <c r="Y779" s="37"/>
      <c r="Z779" s="37"/>
      <c r="AA779" s="37"/>
      <c r="AB779" s="37"/>
      <c r="AC779" s="37"/>
      <c r="AD779" s="37"/>
      <c r="AE779" s="37"/>
      <c r="AR779" s="184" t="s">
        <v>445</v>
      </c>
      <c r="AT779" s="184" t="s">
        <v>311</v>
      </c>
      <c r="AU779" s="184" t="s">
        <v>85</v>
      </c>
      <c r="AY779" s="18" t="s">
        <v>276</v>
      </c>
      <c r="BE779" s="185">
        <f>IF(N779="základní",J779,0)</f>
        <v>0</v>
      </c>
      <c r="BF779" s="185">
        <f>IF(N779="snížená",J779,0)</f>
        <v>0</v>
      </c>
      <c r="BG779" s="185">
        <f>IF(N779="zákl. přenesená",J779,0)</f>
        <v>0</v>
      </c>
      <c r="BH779" s="185">
        <f>IF(N779="sníž. přenesená",J779,0)</f>
        <v>0</v>
      </c>
      <c r="BI779" s="185">
        <f>IF(N779="nulová",J779,0)</f>
        <v>0</v>
      </c>
      <c r="BJ779" s="18" t="s">
        <v>8</v>
      </c>
      <c r="BK779" s="185">
        <f>ROUND(I779*H779,0)</f>
        <v>0</v>
      </c>
      <c r="BL779" s="18" t="s">
        <v>362</v>
      </c>
      <c r="BM779" s="184" t="s">
        <v>1111</v>
      </c>
    </row>
    <row r="780" s="13" customFormat="1">
      <c r="A780" s="13"/>
      <c r="B780" s="186"/>
      <c r="C780" s="13"/>
      <c r="D780" s="187" t="s">
        <v>284</v>
      </c>
      <c r="E780" s="188" t="s">
        <v>1</v>
      </c>
      <c r="F780" s="189" t="s">
        <v>1112</v>
      </c>
      <c r="G780" s="13"/>
      <c r="H780" s="190">
        <v>786.37099999999998</v>
      </c>
      <c r="I780" s="191"/>
      <c r="J780" s="13"/>
      <c r="K780" s="13"/>
      <c r="L780" s="186"/>
      <c r="M780" s="192"/>
      <c r="N780" s="193"/>
      <c r="O780" s="193"/>
      <c r="P780" s="193"/>
      <c r="Q780" s="193"/>
      <c r="R780" s="193"/>
      <c r="S780" s="193"/>
      <c r="T780" s="194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188" t="s">
        <v>284</v>
      </c>
      <c r="AU780" s="188" t="s">
        <v>85</v>
      </c>
      <c r="AV780" s="13" t="s">
        <v>85</v>
      </c>
      <c r="AW780" s="13" t="s">
        <v>33</v>
      </c>
      <c r="AX780" s="13" t="s">
        <v>8</v>
      </c>
      <c r="AY780" s="188" t="s">
        <v>276</v>
      </c>
    </row>
    <row r="781" s="2" customFormat="1" ht="33" customHeight="1">
      <c r="A781" s="37"/>
      <c r="B781" s="172"/>
      <c r="C781" s="173" t="s">
        <v>1113</v>
      </c>
      <c r="D781" s="173" t="s">
        <v>278</v>
      </c>
      <c r="E781" s="174" t="s">
        <v>1114</v>
      </c>
      <c r="F781" s="175" t="s">
        <v>1115</v>
      </c>
      <c r="G781" s="176" t="s">
        <v>281</v>
      </c>
      <c r="H781" s="177">
        <v>661.65099999999995</v>
      </c>
      <c r="I781" s="178"/>
      <c r="J781" s="179">
        <f>ROUND(I781*H781,0)</f>
        <v>0</v>
      </c>
      <c r="K781" s="175" t="s">
        <v>282</v>
      </c>
      <c r="L781" s="38"/>
      <c r="M781" s="180" t="s">
        <v>1</v>
      </c>
      <c r="N781" s="181" t="s">
        <v>42</v>
      </c>
      <c r="O781" s="76"/>
      <c r="P781" s="182">
        <f>O781*H781</f>
        <v>0</v>
      </c>
      <c r="Q781" s="182">
        <v>0</v>
      </c>
      <c r="R781" s="182">
        <f>Q781*H781</f>
        <v>0</v>
      </c>
      <c r="S781" s="182">
        <v>0.00066</v>
      </c>
      <c r="T781" s="183">
        <f>S781*H781</f>
        <v>0.43668965999999998</v>
      </c>
      <c r="U781" s="37"/>
      <c r="V781" s="37"/>
      <c r="W781" s="37"/>
      <c r="X781" s="37"/>
      <c r="Y781" s="37"/>
      <c r="Z781" s="37"/>
      <c r="AA781" s="37"/>
      <c r="AB781" s="37"/>
      <c r="AC781" s="37"/>
      <c r="AD781" s="37"/>
      <c r="AE781" s="37"/>
      <c r="AR781" s="184" t="s">
        <v>362</v>
      </c>
      <c r="AT781" s="184" t="s">
        <v>278</v>
      </c>
      <c r="AU781" s="184" t="s">
        <v>85</v>
      </c>
      <c r="AY781" s="18" t="s">
        <v>276</v>
      </c>
      <c r="BE781" s="185">
        <f>IF(N781="základní",J781,0)</f>
        <v>0</v>
      </c>
      <c r="BF781" s="185">
        <f>IF(N781="snížená",J781,0)</f>
        <v>0</v>
      </c>
      <c r="BG781" s="185">
        <f>IF(N781="zákl. přenesená",J781,0)</f>
        <v>0</v>
      </c>
      <c r="BH781" s="185">
        <f>IF(N781="sníž. přenesená",J781,0)</f>
        <v>0</v>
      </c>
      <c r="BI781" s="185">
        <f>IF(N781="nulová",J781,0)</f>
        <v>0</v>
      </c>
      <c r="BJ781" s="18" t="s">
        <v>8</v>
      </c>
      <c r="BK781" s="185">
        <f>ROUND(I781*H781,0)</f>
        <v>0</v>
      </c>
      <c r="BL781" s="18" t="s">
        <v>362</v>
      </c>
      <c r="BM781" s="184" t="s">
        <v>1116</v>
      </c>
    </row>
    <row r="782" s="13" customFormat="1">
      <c r="A782" s="13"/>
      <c r="B782" s="186"/>
      <c r="C782" s="13"/>
      <c r="D782" s="187" t="s">
        <v>284</v>
      </c>
      <c r="E782" s="188" t="s">
        <v>1</v>
      </c>
      <c r="F782" s="189" t="s">
        <v>160</v>
      </c>
      <c r="G782" s="13"/>
      <c r="H782" s="190">
        <v>655.30899999999997</v>
      </c>
      <c r="I782" s="191"/>
      <c r="J782" s="13"/>
      <c r="K782" s="13"/>
      <c r="L782" s="186"/>
      <c r="M782" s="192"/>
      <c r="N782" s="193"/>
      <c r="O782" s="193"/>
      <c r="P782" s="193"/>
      <c r="Q782" s="193"/>
      <c r="R782" s="193"/>
      <c r="S782" s="193"/>
      <c r="T782" s="194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188" t="s">
        <v>284</v>
      </c>
      <c r="AU782" s="188" t="s">
        <v>85</v>
      </c>
      <c r="AV782" s="13" t="s">
        <v>85</v>
      </c>
      <c r="AW782" s="13" t="s">
        <v>33</v>
      </c>
      <c r="AX782" s="13" t="s">
        <v>77</v>
      </c>
      <c r="AY782" s="188" t="s">
        <v>276</v>
      </c>
    </row>
    <row r="783" s="13" customFormat="1">
      <c r="A783" s="13"/>
      <c r="B783" s="186"/>
      <c r="C783" s="13"/>
      <c r="D783" s="187" t="s">
        <v>284</v>
      </c>
      <c r="E783" s="188" t="s">
        <v>1</v>
      </c>
      <c r="F783" s="189" t="s">
        <v>163</v>
      </c>
      <c r="G783" s="13"/>
      <c r="H783" s="190">
        <v>6.3419999999999996</v>
      </c>
      <c r="I783" s="191"/>
      <c r="J783" s="13"/>
      <c r="K783" s="13"/>
      <c r="L783" s="186"/>
      <c r="M783" s="192"/>
      <c r="N783" s="193"/>
      <c r="O783" s="193"/>
      <c r="P783" s="193"/>
      <c r="Q783" s="193"/>
      <c r="R783" s="193"/>
      <c r="S783" s="193"/>
      <c r="T783" s="194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188" t="s">
        <v>284</v>
      </c>
      <c r="AU783" s="188" t="s">
        <v>85</v>
      </c>
      <c r="AV783" s="13" t="s">
        <v>85</v>
      </c>
      <c r="AW783" s="13" t="s">
        <v>33</v>
      </c>
      <c r="AX783" s="13" t="s">
        <v>77</v>
      </c>
      <c r="AY783" s="188" t="s">
        <v>276</v>
      </c>
    </row>
    <row r="784" s="14" customFormat="1">
      <c r="A784" s="14"/>
      <c r="B784" s="195"/>
      <c r="C784" s="14"/>
      <c r="D784" s="187" t="s">
        <v>284</v>
      </c>
      <c r="E784" s="196" t="s">
        <v>1</v>
      </c>
      <c r="F784" s="197" t="s">
        <v>288</v>
      </c>
      <c r="G784" s="14"/>
      <c r="H784" s="198">
        <v>661.65099999999995</v>
      </c>
      <c r="I784" s="199"/>
      <c r="J784" s="14"/>
      <c r="K784" s="14"/>
      <c r="L784" s="195"/>
      <c r="M784" s="200"/>
      <c r="N784" s="201"/>
      <c r="O784" s="201"/>
      <c r="P784" s="201"/>
      <c r="Q784" s="201"/>
      <c r="R784" s="201"/>
      <c r="S784" s="201"/>
      <c r="T784" s="202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196" t="s">
        <v>284</v>
      </c>
      <c r="AU784" s="196" t="s">
        <v>85</v>
      </c>
      <c r="AV784" s="14" t="s">
        <v>88</v>
      </c>
      <c r="AW784" s="14" t="s">
        <v>33</v>
      </c>
      <c r="AX784" s="14" t="s">
        <v>8</v>
      </c>
      <c r="AY784" s="196" t="s">
        <v>276</v>
      </c>
    </row>
    <row r="785" s="2" customFormat="1" ht="33" customHeight="1">
      <c r="A785" s="37"/>
      <c r="B785" s="172"/>
      <c r="C785" s="173" t="s">
        <v>1117</v>
      </c>
      <c r="D785" s="173" t="s">
        <v>278</v>
      </c>
      <c r="E785" s="174" t="s">
        <v>1118</v>
      </c>
      <c r="F785" s="175" t="s">
        <v>1119</v>
      </c>
      <c r="G785" s="176" t="s">
        <v>281</v>
      </c>
      <c r="H785" s="177">
        <v>661.65099999999995</v>
      </c>
      <c r="I785" s="178"/>
      <c r="J785" s="179">
        <f>ROUND(I785*H785,0)</f>
        <v>0</v>
      </c>
      <c r="K785" s="175" t="s">
        <v>282</v>
      </c>
      <c r="L785" s="38"/>
      <c r="M785" s="180" t="s">
        <v>1</v>
      </c>
      <c r="N785" s="181" t="s">
        <v>42</v>
      </c>
      <c r="O785" s="76"/>
      <c r="P785" s="182">
        <f>O785*H785</f>
        <v>0</v>
      </c>
      <c r="Q785" s="182">
        <v>0</v>
      </c>
      <c r="R785" s="182">
        <f>Q785*H785</f>
        <v>0</v>
      </c>
      <c r="S785" s="182">
        <v>0.0054999999999999997</v>
      </c>
      <c r="T785" s="183">
        <f>S785*H785</f>
        <v>3.6390804999999995</v>
      </c>
      <c r="U785" s="37"/>
      <c r="V785" s="37"/>
      <c r="W785" s="37"/>
      <c r="X785" s="37"/>
      <c r="Y785" s="37"/>
      <c r="Z785" s="37"/>
      <c r="AA785" s="37"/>
      <c r="AB785" s="37"/>
      <c r="AC785" s="37"/>
      <c r="AD785" s="37"/>
      <c r="AE785" s="37"/>
      <c r="AR785" s="184" t="s">
        <v>362</v>
      </c>
      <c r="AT785" s="184" t="s">
        <v>278</v>
      </c>
      <c r="AU785" s="184" t="s">
        <v>85</v>
      </c>
      <c r="AY785" s="18" t="s">
        <v>276</v>
      </c>
      <c r="BE785" s="185">
        <f>IF(N785="základní",J785,0)</f>
        <v>0</v>
      </c>
      <c r="BF785" s="185">
        <f>IF(N785="snížená",J785,0)</f>
        <v>0</v>
      </c>
      <c r="BG785" s="185">
        <f>IF(N785="zákl. přenesená",J785,0)</f>
        <v>0</v>
      </c>
      <c r="BH785" s="185">
        <f>IF(N785="sníž. přenesená",J785,0)</f>
        <v>0</v>
      </c>
      <c r="BI785" s="185">
        <f>IF(N785="nulová",J785,0)</f>
        <v>0</v>
      </c>
      <c r="BJ785" s="18" t="s">
        <v>8</v>
      </c>
      <c r="BK785" s="185">
        <f>ROUND(I785*H785,0)</f>
        <v>0</v>
      </c>
      <c r="BL785" s="18" t="s">
        <v>362</v>
      </c>
      <c r="BM785" s="184" t="s">
        <v>1120</v>
      </c>
    </row>
    <row r="786" s="13" customFormat="1">
      <c r="A786" s="13"/>
      <c r="B786" s="186"/>
      <c r="C786" s="13"/>
      <c r="D786" s="187" t="s">
        <v>284</v>
      </c>
      <c r="E786" s="188" t="s">
        <v>1</v>
      </c>
      <c r="F786" s="189" t="s">
        <v>160</v>
      </c>
      <c r="G786" s="13"/>
      <c r="H786" s="190">
        <v>655.30899999999997</v>
      </c>
      <c r="I786" s="191"/>
      <c r="J786" s="13"/>
      <c r="K786" s="13"/>
      <c r="L786" s="186"/>
      <c r="M786" s="192"/>
      <c r="N786" s="193"/>
      <c r="O786" s="193"/>
      <c r="P786" s="193"/>
      <c r="Q786" s="193"/>
      <c r="R786" s="193"/>
      <c r="S786" s="193"/>
      <c r="T786" s="194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188" t="s">
        <v>284</v>
      </c>
      <c r="AU786" s="188" t="s">
        <v>85</v>
      </c>
      <c r="AV786" s="13" t="s">
        <v>85</v>
      </c>
      <c r="AW786" s="13" t="s">
        <v>33</v>
      </c>
      <c r="AX786" s="13" t="s">
        <v>77</v>
      </c>
      <c r="AY786" s="188" t="s">
        <v>276</v>
      </c>
    </row>
    <row r="787" s="13" customFormat="1">
      <c r="A787" s="13"/>
      <c r="B787" s="186"/>
      <c r="C787" s="13"/>
      <c r="D787" s="187" t="s">
        <v>284</v>
      </c>
      <c r="E787" s="188" t="s">
        <v>1</v>
      </c>
      <c r="F787" s="189" t="s">
        <v>163</v>
      </c>
      <c r="G787" s="13"/>
      <c r="H787" s="190">
        <v>6.3419999999999996</v>
      </c>
      <c r="I787" s="191"/>
      <c r="J787" s="13"/>
      <c r="K787" s="13"/>
      <c r="L787" s="186"/>
      <c r="M787" s="192"/>
      <c r="N787" s="193"/>
      <c r="O787" s="193"/>
      <c r="P787" s="193"/>
      <c r="Q787" s="193"/>
      <c r="R787" s="193"/>
      <c r="S787" s="193"/>
      <c r="T787" s="194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188" t="s">
        <v>284</v>
      </c>
      <c r="AU787" s="188" t="s">
        <v>85</v>
      </c>
      <c r="AV787" s="13" t="s">
        <v>85</v>
      </c>
      <c r="AW787" s="13" t="s">
        <v>33</v>
      </c>
      <c r="AX787" s="13" t="s">
        <v>77</v>
      </c>
      <c r="AY787" s="188" t="s">
        <v>276</v>
      </c>
    </row>
    <row r="788" s="14" customFormat="1">
      <c r="A788" s="14"/>
      <c r="B788" s="195"/>
      <c r="C788" s="14"/>
      <c r="D788" s="187" t="s">
        <v>284</v>
      </c>
      <c r="E788" s="196" t="s">
        <v>1</v>
      </c>
      <c r="F788" s="197" t="s">
        <v>288</v>
      </c>
      <c r="G788" s="14"/>
      <c r="H788" s="198">
        <v>661.65099999999995</v>
      </c>
      <c r="I788" s="199"/>
      <c r="J788" s="14"/>
      <c r="K788" s="14"/>
      <c r="L788" s="195"/>
      <c r="M788" s="200"/>
      <c r="N788" s="201"/>
      <c r="O788" s="201"/>
      <c r="P788" s="201"/>
      <c r="Q788" s="201"/>
      <c r="R788" s="201"/>
      <c r="S788" s="201"/>
      <c r="T788" s="202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196" t="s">
        <v>284</v>
      </c>
      <c r="AU788" s="196" t="s">
        <v>85</v>
      </c>
      <c r="AV788" s="14" t="s">
        <v>88</v>
      </c>
      <c r="AW788" s="14" t="s">
        <v>33</v>
      </c>
      <c r="AX788" s="14" t="s">
        <v>8</v>
      </c>
      <c r="AY788" s="196" t="s">
        <v>276</v>
      </c>
    </row>
    <row r="789" s="2" customFormat="1" ht="24.15" customHeight="1">
      <c r="A789" s="37"/>
      <c r="B789" s="172"/>
      <c r="C789" s="173" t="s">
        <v>1121</v>
      </c>
      <c r="D789" s="173" t="s">
        <v>278</v>
      </c>
      <c r="E789" s="174" t="s">
        <v>1122</v>
      </c>
      <c r="F789" s="175" t="s">
        <v>1123</v>
      </c>
      <c r="G789" s="176" t="s">
        <v>281</v>
      </c>
      <c r="H789" s="177">
        <v>655.30899999999997</v>
      </c>
      <c r="I789" s="178"/>
      <c r="J789" s="179">
        <f>ROUND(I789*H789,0)</f>
        <v>0</v>
      </c>
      <c r="K789" s="175" t="s">
        <v>282</v>
      </c>
      <c r="L789" s="38"/>
      <c r="M789" s="180" t="s">
        <v>1</v>
      </c>
      <c r="N789" s="181" t="s">
        <v>42</v>
      </c>
      <c r="O789" s="76"/>
      <c r="P789" s="182">
        <f>O789*H789</f>
        <v>0</v>
      </c>
      <c r="Q789" s="182">
        <v>0.00093824999999999996</v>
      </c>
      <c r="R789" s="182">
        <f>Q789*H789</f>
        <v>0.61484366924999989</v>
      </c>
      <c r="S789" s="182">
        <v>0</v>
      </c>
      <c r="T789" s="183">
        <f>S789*H789</f>
        <v>0</v>
      </c>
      <c r="U789" s="37"/>
      <c r="V789" s="37"/>
      <c r="W789" s="37"/>
      <c r="X789" s="37"/>
      <c r="Y789" s="37"/>
      <c r="Z789" s="37"/>
      <c r="AA789" s="37"/>
      <c r="AB789" s="37"/>
      <c r="AC789" s="37"/>
      <c r="AD789" s="37"/>
      <c r="AE789" s="37"/>
      <c r="AR789" s="184" t="s">
        <v>362</v>
      </c>
      <c r="AT789" s="184" t="s">
        <v>278</v>
      </c>
      <c r="AU789" s="184" t="s">
        <v>85</v>
      </c>
      <c r="AY789" s="18" t="s">
        <v>276</v>
      </c>
      <c r="BE789" s="185">
        <f>IF(N789="základní",J789,0)</f>
        <v>0</v>
      </c>
      <c r="BF789" s="185">
        <f>IF(N789="snížená",J789,0)</f>
        <v>0</v>
      </c>
      <c r="BG789" s="185">
        <f>IF(N789="zákl. přenesená",J789,0)</f>
        <v>0</v>
      </c>
      <c r="BH789" s="185">
        <f>IF(N789="sníž. přenesená",J789,0)</f>
        <v>0</v>
      </c>
      <c r="BI789" s="185">
        <f>IF(N789="nulová",J789,0)</f>
        <v>0</v>
      </c>
      <c r="BJ789" s="18" t="s">
        <v>8</v>
      </c>
      <c r="BK789" s="185">
        <f>ROUND(I789*H789,0)</f>
        <v>0</v>
      </c>
      <c r="BL789" s="18" t="s">
        <v>362</v>
      </c>
      <c r="BM789" s="184" t="s">
        <v>1124</v>
      </c>
    </row>
    <row r="790" s="13" customFormat="1">
      <c r="A790" s="13"/>
      <c r="B790" s="186"/>
      <c r="C790" s="13"/>
      <c r="D790" s="187" t="s">
        <v>284</v>
      </c>
      <c r="E790" s="188" t="s">
        <v>1</v>
      </c>
      <c r="F790" s="189" t="s">
        <v>160</v>
      </c>
      <c r="G790" s="13"/>
      <c r="H790" s="190">
        <v>655.30899999999997</v>
      </c>
      <c r="I790" s="191"/>
      <c r="J790" s="13"/>
      <c r="K790" s="13"/>
      <c r="L790" s="186"/>
      <c r="M790" s="192"/>
      <c r="N790" s="193"/>
      <c r="O790" s="193"/>
      <c r="P790" s="193"/>
      <c r="Q790" s="193"/>
      <c r="R790" s="193"/>
      <c r="S790" s="193"/>
      <c r="T790" s="194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188" t="s">
        <v>284</v>
      </c>
      <c r="AU790" s="188" t="s">
        <v>85</v>
      </c>
      <c r="AV790" s="13" t="s">
        <v>85</v>
      </c>
      <c r="AW790" s="13" t="s">
        <v>33</v>
      </c>
      <c r="AX790" s="13" t="s">
        <v>8</v>
      </c>
      <c r="AY790" s="188" t="s">
        <v>276</v>
      </c>
    </row>
    <row r="791" s="2" customFormat="1" ht="49.05" customHeight="1">
      <c r="A791" s="37"/>
      <c r="B791" s="172"/>
      <c r="C791" s="211" t="s">
        <v>1125</v>
      </c>
      <c r="D791" s="211" t="s">
        <v>311</v>
      </c>
      <c r="E791" s="212" t="s">
        <v>1046</v>
      </c>
      <c r="F791" s="213" t="s">
        <v>1047</v>
      </c>
      <c r="G791" s="214" t="s">
        <v>281</v>
      </c>
      <c r="H791" s="215">
        <v>786.37099999999998</v>
      </c>
      <c r="I791" s="216"/>
      <c r="J791" s="217">
        <f>ROUND(I791*H791,0)</f>
        <v>0</v>
      </c>
      <c r="K791" s="213" t="s">
        <v>282</v>
      </c>
      <c r="L791" s="218"/>
      <c r="M791" s="219" t="s">
        <v>1</v>
      </c>
      <c r="N791" s="220" t="s">
        <v>42</v>
      </c>
      <c r="O791" s="76"/>
      <c r="P791" s="182">
        <f>O791*H791</f>
        <v>0</v>
      </c>
      <c r="Q791" s="182">
        <v>0.0054000000000000003</v>
      </c>
      <c r="R791" s="182">
        <f>Q791*H791</f>
        <v>4.2464034000000002</v>
      </c>
      <c r="S791" s="182">
        <v>0</v>
      </c>
      <c r="T791" s="183">
        <f>S791*H791</f>
        <v>0</v>
      </c>
      <c r="U791" s="37"/>
      <c r="V791" s="37"/>
      <c r="W791" s="37"/>
      <c r="X791" s="37"/>
      <c r="Y791" s="37"/>
      <c r="Z791" s="37"/>
      <c r="AA791" s="37"/>
      <c r="AB791" s="37"/>
      <c r="AC791" s="37"/>
      <c r="AD791" s="37"/>
      <c r="AE791" s="37"/>
      <c r="AR791" s="184" t="s">
        <v>445</v>
      </c>
      <c r="AT791" s="184" t="s">
        <v>311</v>
      </c>
      <c r="AU791" s="184" t="s">
        <v>85</v>
      </c>
      <c r="AY791" s="18" t="s">
        <v>276</v>
      </c>
      <c r="BE791" s="185">
        <f>IF(N791="základní",J791,0)</f>
        <v>0</v>
      </c>
      <c r="BF791" s="185">
        <f>IF(N791="snížená",J791,0)</f>
        <v>0</v>
      </c>
      <c r="BG791" s="185">
        <f>IF(N791="zákl. přenesená",J791,0)</f>
        <v>0</v>
      </c>
      <c r="BH791" s="185">
        <f>IF(N791="sníž. přenesená",J791,0)</f>
        <v>0</v>
      </c>
      <c r="BI791" s="185">
        <f>IF(N791="nulová",J791,0)</f>
        <v>0</v>
      </c>
      <c r="BJ791" s="18" t="s">
        <v>8</v>
      </c>
      <c r="BK791" s="185">
        <f>ROUND(I791*H791,0)</f>
        <v>0</v>
      </c>
      <c r="BL791" s="18" t="s">
        <v>362</v>
      </c>
      <c r="BM791" s="184" t="s">
        <v>1126</v>
      </c>
    </row>
    <row r="792" s="13" customFormat="1">
      <c r="A792" s="13"/>
      <c r="B792" s="186"/>
      <c r="C792" s="13"/>
      <c r="D792" s="187" t="s">
        <v>284</v>
      </c>
      <c r="E792" s="188" t="s">
        <v>1</v>
      </c>
      <c r="F792" s="189" t="s">
        <v>1112</v>
      </c>
      <c r="G792" s="13"/>
      <c r="H792" s="190">
        <v>786.37099999999998</v>
      </c>
      <c r="I792" s="191"/>
      <c r="J792" s="13"/>
      <c r="K792" s="13"/>
      <c r="L792" s="186"/>
      <c r="M792" s="192"/>
      <c r="N792" s="193"/>
      <c r="O792" s="193"/>
      <c r="P792" s="193"/>
      <c r="Q792" s="193"/>
      <c r="R792" s="193"/>
      <c r="S792" s="193"/>
      <c r="T792" s="194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188" t="s">
        <v>284</v>
      </c>
      <c r="AU792" s="188" t="s">
        <v>85</v>
      </c>
      <c r="AV792" s="13" t="s">
        <v>85</v>
      </c>
      <c r="AW792" s="13" t="s">
        <v>33</v>
      </c>
      <c r="AX792" s="13" t="s">
        <v>8</v>
      </c>
      <c r="AY792" s="188" t="s">
        <v>276</v>
      </c>
    </row>
    <row r="793" s="2" customFormat="1" ht="33" customHeight="1">
      <c r="A793" s="37"/>
      <c r="B793" s="172"/>
      <c r="C793" s="173" t="s">
        <v>1127</v>
      </c>
      <c r="D793" s="173" t="s">
        <v>278</v>
      </c>
      <c r="E793" s="174" t="s">
        <v>1128</v>
      </c>
      <c r="F793" s="175" t="s">
        <v>1129</v>
      </c>
      <c r="G793" s="176" t="s">
        <v>314</v>
      </c>
      <c r="H793" s="177">
        <v>8.0489999999999995</v>
      </c>
      <c r="I793" s="178"/>
      <c r="J793" s="179">
        <f>ROUND(I793*H793,0)</f>
        <v>0</v>
      </c>
      <c r="K793" s="175" t="s">
        <v>282</v>
      </c>
      <c r="L793" s="38"/>
      <c r="M793" s="180" t="s">
        <v>1</v>
      </c>
      <c r="N793" s="181" t="s">
        <v>42</v>
      </c>
      <c r="O793" s="76"/>
      <c r="P793" s="182">
        <f>O793*H793</f>
        <v>0</v>
      </c>
      <c r="Q793" s="182">
        <v>0</v>
      </c>
      <c r="R793" s="182">
        <f>Q793*H793</f>
        <v>0</v>
      </c>
      <c r="S793" s="182">
        <v>0</v>
      </c>
      <c r="T793" s="183">
        <f>S793*H793</f>
        <v>0</v>
      </c>
      <c r="U793" s="37"/>
      <c r="V793" s="37"/>
      <c r="W793" s="37"/>
      <c r="X793" s="37"/>
      <c r="Y793" s="37"/>
      <c r="Z793" s="37"/>
      <c r="AA793" s="37"/>
      <c r="AB793" s="37"/>
      <c r="AC793" s="37"/>
      <c r="AD793" s="37"/>
      <c r="AE793" s="37"/>
      <c r="AR793" s="184" t="s">
        <v>362</v>
      </c>
      <c r="AT793" s="184" t="s">
        <v>278</v>
      </c>
      <c r="AU793" s="184" t="s">
        <v>85</v>
      </c>
      <c r="AY793" s="18" t="s">
        <v>276</v>
      </c>
      <c r="BE793" s="185">
        <f>IF(N793="základní",J793,0)</f>
        <v>0</v>
      </c>
      <c r="BF793" s="185">
        <f>IF(N793="snížená",J793,0)</f>
        <v>0</v>
      </c>
      <c r="BG793" s="185">
        <f>IF(N793="zákl. přenesená",J793,0)</f>
        <v>0</v>
      </c>
      <c r="BH793" s="185">
        <f>IF(N793="sníž. přenesená",J793,0)</f>
        <v>0</v>
      </c>
      <c r="BI793" s="185">
        <f>IF(N793="nulová",J793,0)</f>
        <v>0</v>
      </c>
      <c r="BJ793" s="18" t="s">
        <v>8</v>
      </c>
      <c r="BK793" s="185">
        <f>ROUND(I793*H793,0)</f>
        <v>0</v>
      </c>
      <c r="BL793" s="18" t="s">
        <v>362</v>
      </c>
      <c r="BM793" s="184" t="s">
        <v>1130</v>
      </c>
    </row>
    <row r="794" s="12" customFormat="1" ht="22.8" customHeight="1">
      <c r="A794" s="12"/>
      <c r="B794" s="159"/>
      <c r="C794" s="12"/>
      <c r="D794" s="160" t="s">
        <v>76</v>
      </c>
      <c r="E794" s="170" t="s">
        <v>1131</v>
      </c>
      <c r="F794" s="170" t="s">
        <v>1132</v>
      </c>
      <c r="G794" s="12"/>
      <c r="H794" s="12"/>
      <c r="I794" s="162"/>
      <c r="J794" s="171">
        <f>BK794</f>
        <v>0</v>
      </c>
      <c r="K794" s="12"/>
      <c r="L794" s="159"/>
      <c r="M794" s="164"/>
      <c r="N794" s="165"/>
      <c r="O794" s="165"/>
      <c r="P794" s="166">
        <f>SUM(P795:P821)</f>
        <v>0</v>
      </c>
      <c r="Q794" s="165"/>
      <c r="R794" s="166">
        <f>SUM(R795:R821)</f>
        <v>0.30887308099999999</v>
      </c>
      <c r="S794" s="165"/>
      <c r="T794" s="167">
        <f>SUM(T795:T821)</f>
        <v>0</v>
      </c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R794" s="160" t="s">
        <v>85</v>
      </c>
      <c r="AT794" s="168" t="s">
        <v>76</v>
      </c>
      <c r="AU794" s="168" t="s">
        <v>8</v>
      </c>
      <c r="AY794" s="160" t="s">
        <v>276</v>
      </c>
      <c r="BK794" s="169">
        <f>SUM(BK795:BK821)</f>
        <v>0</v>
      </c>
    </row>
    <row r="795" s="2" customFormat="1" ht="24.15" customHeight="1">
      <c r="A795" s="37"/>
      <c r="B795" s="172"/>
      <c r="C795" s="173" t="s">
        <v>1133</v>
      </c>
      <c r="D795" s="173" t="s">
        <v>278</v>
      </c>
      <c r="E795" s="174" t="s">
        <v>1134</v>
      </c>
      <c r="F795" s="175" t="s">
        <v>1135</v>
      </c>
      <c r="G795" s="176" t="s">
        <v>281</v>
      </c>
      <c r="H795" s="177">
        <v>24.138000000000002</v>
      </c>
      <c r="I795" s="178"/>
      <c r="J795" s="179">
        <f>ROUND(I795*H795,0)</f>
        <v>0</v>
      </c>
      <c r="K795" s="175" t="s">
        <v>282</v>
      </c>
      <c r="L795" s="38"/>
      <c r="M795" s="180" t="s">
        <v>1</v>
      </c>
      <c r="N795" s="181" t="s">
        <v>42</v>
      </c>
      <c r="O795" s="76"/>
      <c r="P795" s="182">
        <f>O795*H795</f>
        <v>0</v>
      </c>
      <c r="Q795" s="182">
        <v>0</v>
      </c>
      <c r="R795" s="182">
        <f>Q795*H795</f>
        <v>0</v>
      </c>
      <c r="S795" s="182">
        <v>0</v>
      </c>
      <c r="T795" s="183">
        <f>S795*H795</f>
        <v>0</v>
      </c>
      <c r="U795" s="37"/>
      <c r="V795" s="37"/>
      <c r="W795" s="37"/>
      <c r="X795" s="37"/>
      <c r="Y795" s="37"/>
      <c r="Z795" s="37"/>
      <c r="AA795" s="37"/>
      <c r="AB795" s="37"/>
      <c r="AC795" s="37"/>
      <c r="AD795" s="37"/>
      <c r="AE795" s="37"/>
      <c r="AR795" s="184" t="s">
        <v>362</v>
      </c>
      <c r="AT795" s="184" t="s">
        <v>278</v>
      </c>
      <c r="AU795" s="184" t="s">
        <v>85</v>
      </c>
      <c r="AY795" s="18" t="s">
        <v>276</v>
      </c>
      <c r="BE795" s="185">
        <f>IF(N795="základní",J795,0)</f>
        <v>0</v>
      </c>
      <c r="BF795" s="185">
        <f>IF(N795="snížená",J795,0)</f>
        <v>0</v>
      </c>
      <c r="BG795" s="185">
        <f>IF(N795="zákl. přenesená",J795,0)</f>
        <v>0</v>
      </c>
      <c r="BH795" s="185">
        <f>IF(N795="sníž. přenesená",J795,0)</f>
        <v>0</v>
      </c>
      <c r="BI795" s="185">
        <f>IF(N795="nulová",J795,0)</f>
        <v>0</v>
      </c>
      <c r="BJ795" s="18" t="s">
        <v>8</v>
      </c>
      <c r="BK795" s="185">
        <f>ROUND(I795*H795,0)</f>
        <v>0</v>
      </c>
      <c r="BL795" s="18" t="s">
        <v>362</v>
      </c>
      <c r="BM795" s="184" t="s">
        <v>1136</v>
      </c>
    </row>
    <row r="796" s="13" customFormat="1">
      <c r="A796" s="13"/>
      <c r="B796" s="186"/>
      <c r="C796" s="13"/>
      <c r="D796" s="187" t="s">
        <v>284</v>
      </c>
      <c r="E796" s="188" t="s">
        <v>1</v>
      </c>
      <c r="F796" s="189" t="s">
        <v>1137</v>
      </c>
      <c r="G796" s="13"/>
      <c r="H796" s="190">
        <v>15.75</v>
      </c>
      <c r="I796" s="191"/>
      <c r="J796" s="13"/>
      <c r="K796" s="13"/>
      <c r="L796" s="186"/>
      <c r="M796" s="192"/>
      <c r="N796" s="193"/>
      <c r="O796" s="193"/>
      <c r="P796" s="193"/>
      <c r="Q796" s="193"/>
      <c r="R796" s="193"/>
      <c r="S796" s="193"/>
      <c r="T796" s="194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188" t="s">
        <v>284</v>
      </c>
      <c r="AU796" s="188" t="s">
        <v>85</v>
      </c>
      <c r="AV796" s="13" t="s">
        <v>85</v>
      </c>
      <c r="AW796" s="13" t="s">
        <v>33</v>
      </c>
      <c r="AX796" s="13" t="s">
        <v>77</v>
      </c>
      <c r="AY796" s="188" t="s">
        <v>276</v>
      </c>
    </row>
    <row r="797" s="13" customFormat="1">
      <c r="A797" s="13"/>
      <c r="B797" s="186"/>
      <c r="C797" s="13"/>
      <c r="D797" s="187" t="s">
        <v>284</v>
      </c>
      <c r="E797" s="188" t="s">
        <v>1</v>
      </c>
      <c r="F797" s="189" t="s">
        <v>1138</v>
      </c>
      <c r="G797" s="13"/>
      <c r="H797" s="190">
        <v>8.3879999999999999</v>
      </c>
      <c r="I797" s="191"/>
      <c r="J797" s="13"/>
      <c r="K797" s="13"/>
      <c r="L797" s="186"/>
      <c r="M797" s="192"/>
      <c r="N797" s="193"/>
      <c r="O797" s="193"/>
      <c r="P797" s="193"/>
      <c r="Q797" s="193"/>
      <c r="R797" s="193"/>
      <c r="S797" s="193"/>
      <c r="T797" s="194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188" t="s">
        <v>284</v>
      </c>
      <c r="AU797" s="188" t="s">
        <v>85</v>
      </c>
      <c r="AV797" s="13" t="s">
        <v>85</v>
      </c>
      <c r="AW797" s="13" t="s">
        <v>33</v>
      </c>
      <c r="AX797" s="13" t="s">
        <v>77</v>
      </c>
      <c r="AY797" s="188" t="s">
        <v>276</v>
      </c>
    </row>
    <row r="798" s="14" customFormat="1">
      <c r="A798" s="14"/>
      <c r="B798" s="195"/>
      <c r="C798" s="14"/>
      <c r="D798" s="187" t="s">
        <v>284</v>
      </c>
      <c r="E798" s="196" t="s">
        <v>193</v>
      </c>
      <c r="F798" s="197" t="s">
        <v>288</v>
      </c>
      <c r="G798" s="14"/>
      <c r="H798" s="198">
        <v>24.138000000000002</v>
      </c>
      <c r="I798" s="199"/>
      <c r="J798" s="14"/>
      <c r="K798" s="14"/>
      <c r="L798" s="195"/>
      <c r="M798" s="200"/>
      <c r="N798" s="201"/>
      <c r="O798" s="201"/>
      <c r="P798" s="201"/>
      <c r="Q798" s="201"/>
      <c r="R798" s="201"/>
      <c r="S798" s="201"/>
      <c r="T798" s="202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196" t="s">
        <v>284</v>
      </c>
      <c r="AU798" s="196" t="s">
        <v>85</v>
      </c>
      <c r="AV798" s="14" t="s">
        <v>88</v>
      </c>
      <c r="AW798" s="14" t="s">
        <v>33</v>
      </c>
      <c r="AX798" s="14" t="s">
        <v>8</v>
      </c>
      <c r="AY798" s="196" t="s">
        <v>276</v>
      </c>
    </row>
    <row r="799" s="2" customFormat="1" ht="24.15" customHeight="1">
      <c r="A799" s="37"/>
      <c r="B799" s="172"/>
      <c r="C799" s="211" t="s">
        <v>1139</v>
      </c>
      <c r="D799" s="211" t="s">
        <v>311</v>
      </c>
      <c r="E799" s="212" t="s">
        <v>1140</v>
      </c>
      <c r="F799" s="213" t="s">
        <v>1141</v>
      </c>
      <c r="G799" s="214" t="s">
        <v>281</v>
      </c>
      <c r="H799" s="215">
        <v>50.689999999999998</v>
      </c>
      <c r="I799" s="216"/>
      <c r="J799" s="217">
        <f>ROUND(I799*H799,0)</f>
        <v>0</v>
      </c>
      <c r="K799" s="213" t="s">
        <v>282</v>
      </c>
      <c r="L799" s="218"/>
      <c r="M799" s="219" t="s">
        <v>1</v>
      </c>
      <c r="N799" s="220" t="s">
        <v>42</v>
      </c>
      <c r="O799" s="76"/>
      <c r="P799" s="182">
        <f>O799*H799</f>
        <v>0</v>
      </c>
      <c r="Q799" s="182">
        <v>0.0028</v>
      </c>
      <c r="R799" s="182">
        <f>Q799*H799</f>
        <v>0.141932</v>
      </c>
      <c r="S799" s="182">
        <v>0</v>
      </c>
      <c r="T799" s="183">
        <f>S799*H799</f>
        <v>0</v>
      </c>
      <c r="U799" s="37"/>
      <c r="V799" s="37"/>
      <c r="W799" s="37"/>
      <c r="X799" s="37"/>
      <c r="Y799" s="37"/>
      <c r="Z799" s="37"/>
      <c r="AA799" s="37"/>
      <c r="AB799" s="37"/>
      <c r="AC799" s="37"/>
      <c r="AD799" s="37"/>
      <c r="AE799" s="37"/>
      <c r="AR799" s="184" t="s">
        <v>445</v>
      </c>
      <c r="AT799" s="184" t="s">
        <v>311</v>
      </c>
      <c r="AU799" s="184" t="s">
        <v>85</v>
      </c>
      <c r="AY799" s="18" t="s">
        <v>276</v>
      </c>
      <c r="BE799" s="185">
        <f>IF(N799="základní",J799,0)</f>
        <v>0</v>
      </c>
      <c r="BF799" s="185">
        <f>IF(N799="snížená",J799,0)</f>
        <v>0</v>
      </c>
      <c r="BG799" s="185">
        <f>IF(N799="zákl. přenesená",J799,0)</f>
        <v>0</v>
      </c>
      <c r="BH799" s="185">
        <f>IF(N799="sníž. přenesená",J799,0)</f>
        <v>0</v>
      </c>
      <c r="BI799" s="185">
        <f>IF(N799="nulová",J799,0)</f>
        <v>0</v>
      </c>
      <c r="BJ799" s="18" t="s">
        <v>8</v>
      </c>
      <c r="BK799" s="185">
        <f>ROUND(I799*H799,0)</f>
        <v>0</v>
      </c>
      <c r="BL799" s="18" t="s">
        <v>362</v>
      </c>
      <c r="BM799" s="184" t="s">
        <v>1142</v>
      </c>
    </row>
    <row r="800" s="13" customFormat="1">
      <c r="A800" s="13"/>
      <c r="B800" s="186"/>
      <c r="C800" s="13"/>
      <c r="D800" s="187" t="s">
        <v>284</v>
      </c>
      <c r="E800" s="188" t="s">
        <v>1</v>
      </c>
      <c r="F800" s="189" t="s">
        <v>1143</v>
      </c>
      <c r="G800" s="13"/>
      <c r="H800" s="190">
        <v>50.689999999999998</v>
      </c>
      <c r="I800" s="191"/>
      <c r="J800" s="13"/>
      <c r="K800" s="13"/>
      <c r="L800" s="186"/>
      <c r="M800" s="192"/>
      <c r="N800" s="193"/>
      <c r="O800" s="193"/>
      <c r="P800" s="193"/>
      <c r="Q800" s="193"/>
      <c r="R800" s="193"/>
      <c r="S800" s="193"/>
      <c r="T800" s="194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188" t="s">
        <v>284</v>
      </c>
      <c r="AU800" s="188" t="s">
        <v>85</v>
      </c>
      <c r="AV800" s="13" t="s">
        <v>85</v>
      </c>
      <c r="AW800" s="13" t="s">
        <v>33</v>
      </c>
      <c r="AX800" s="13" t="s">
        <v>8</v>
      </c>
      <c r="AY800" s="188" t="s">
        <v>276</v>
      </c>
    </row>
    <row r="801" s="2" customFormat="1" ht="33" customHeight="1">
      <c r="A801" s="37"/>
      <c r="B801" s="172"/>
      <c r="C801" s="173" t="s">
        <v>1144</v>
      </c>
      <c r="D801" s="173" t="s">
        <v>278</v>
      </c>
      <c r="E801" s="174" t="s">
        <v>1145</v>
      </c>
      <c r="F801" s="175" t="s">
        <v>1146</v>
      </c>
      <c r="G801" s="176" t="s">
        <v>281</v>
      </c>
      <c r="H801" s="177">
        <v>33</v>
      </c>
      <c r="I801" s="178"/>
      <c r="J801" s="179">
        <f>ROUND(I801*H801,0)</f>
        <v>0</v>
      </c>
      <c r="K801" s="175" t="s">
        <v>282</v>
      </c>
      <c r="L801" s="38"/>
      <c r="M801" s="180" t="s">
        <v>1</v>
      </c>
      <c r="N801" s="181" t="s">
        <v>42</v>
      </c>
      <c r="O801" s="76"/>
      <c r="P801" s="182">
        <f>O801*H801</f>
        <v>0</v>
      </c>
      <c r="Q801" s="182">
        <v>0</v>
      </c>
      <c r="R801" s="182">
        <f>Q801*H801</f>
        <v>0</v>
      </c>
      <c r="S801" s="182">
        <v>0</v>
      </c>
      <c r="T801" s="183">
        <f>S801*H801</f>
        <v>0</v>
      </c>
      <c r="U801" s="37"/>
      <c r="V801" s="37"/>
      <c r="W801" s="37"/>
      <c r="X801" s="37"/>
      <c r="Y801" s="37"/>
      <c r="Z801" s="37"/>
      <c r="AA801" s="37"/>
      <c r="AB801" s="37"/>
      <c r="AC801" s="37"/>
      <c r="AD801" s="37"/>
      <c r="AE801" s="37"/>
      <c r="AR801" s="184" t="s">
        <v>362</v>
      </c>
      <c r="AT801" s="184" t="s">
        <v>278</v>
      </c>
      <c r="AU801" s="184" t="s">
        <v>85</v>
      </c>
      <c r="AY801" s="18" t="s">
        <v>276</v>
      </c>
      <c r="BE801" s="185">
        <f>IF(N801="základní",J801,0)</f>
        <v>0</v>
      </c>
      <c r="BF801" s="185">
        <f>IF(N801="snížená",J801,0)</f>
        <v>0</v>
      </c>
      <c r="BG801" s="185">
        <f>IF(N801="zákl. přenesená",J801,0)</f>
        <v>0</v>
      </c>
      <c r="BH801" s="185">
        <f>IF(N801="sníž. přenesená",J801,0)</f>
        <v>0</v>
      </c>
      <c r="BI801" s="185">
        <f>IF(N801="nulová",J801,0)</f>
        <v>0</v>
      </c>
      <c r="BJ801" s="18" t="s">
        <v>8</v>
      </c>
      <c r="BK801" s="185">
        <f>ROUND(I801*H801,0)</f>
        <v>0</v>
      </c>
      <c r="BL801" s="18" t="s">
        <v>362</v>
      </c>
      <c r="BM801" s="184" t="s">
        <v>1147</v>
      </c>
    </row>
    <row r="802" s="13" customFormat="1">
      <c r="A802" s="13"/>
      <c r="B802" s="186"/>
      <c r="C802" s="13"/>
      <c r="D802" s="187" t="s">
        <v>284</v>
      </c>
      <c r="E802" s="188" t="s">
        <v>1</v>
      </c>
      <c r="F802" s="189" t="s">
        <v>1148</v>
      </c>
      <c r="G802" s="13"/>
      <c r="H802" s="190">
        <v>28.199999999999999</v>
      </c>
      <c r="I802" s="191"/>
      <c r="J802" s="13"/>
      <c r="K802" s="13"/>
      <c r="L802" s="186"/>
      <c r="M802" s="192"/>
      <c r="N802" s="193"/>
      <c r="O802" s="193"/>
      <c r="P802" s="193"/>
      <c r="Q802" s="193"/>
      <c r="R802" s="193"/>
      <c r="S802" s="193"/>
      <c r="T802" s="194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188" t="s">
        <v>284</v>
      </c>
      <c r="AU802" s="188" t="s">
        <v>85</v>
      </c>
      <c r="AV802" s="13" t="s">
        <v>85</v>
      </c>
      <c r="AW802" s="13" t="s">
        <v>33</v>
      </c>
      <c r="AX802" s="13" t="s">
        <v>77</v>
      </c>
      <c r="AY802" s="188" t="s">
        <v>276</v>
      </c>
    </row>
    <row r="803" s="13" customFormat="1">
      <c r="A803" s="13"/>
      <c r="B803" s="186"/>
      <c r="C803" s="13"/>
      <c r="D803" s="187" t="s">
        <v>284</v>
      </c>
      <c r="E803" s="188" t="s">
        <v>1</v>
      </c>
      <c r="F803" s="189" t="s">
        <v>1149</v>
      </c>
      <c r="G803" s="13"/>
      <c r="H803" s="190">
        <v>4.7999999999999998</v>
      </c>
      <c r="I803" s="191"/>
      <c r="J803" s="13"/>
      <c r="K803" s="13"/>
      <c r="L803" s="186"/>
      <c r="M803" s="192"/>
      <c r="N803" s="193"/>
      <c r="O803" s="193"/>
      <c r="P803" s="193"/>
      <c r="Q803" s="193"/>
      <c r="R803" s="193"/>
      <c r="S803" s="193"/>
      <c r="T803" s="194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188" t="s">
        <v>284</v>
      </c>
      <c r="AU803" s="188" t="s">
        <v>85</v>
      </c>
      <c r="AV803" s="13" t="s">
        <v>85</v>
      </c>
      <c r="AW803" s="13" t="s">
        <v>33</v>
      </c>
      <c r="AX803" s="13" t="s">
        <v>77</v>
      </c>
      <c r="AY803" s="188" t="s">
        <v>276</v>
      </c>
    </row>
    <row r="804" s="14" customFormat="1">
      <c r="A804" s="14"/>
      <c r="B804" s="195"/>
      <c r="C804" s="14"/>
      <c r="D804" s="187" t="s">
        <v>284</v>
      </c>
      <c r="E804" s="196" t="s">
        <v>190</v>
      </c>
      <c r="F804" s="197" t="s">
        <v>288</v>
      </c>
      <c r="G804" s="14"/>
      <c r="H804" s="198">
        <v>33</v>
      </c>
      <c r="I804" s="199"/>
      <c r="J804" s="14"/>
      <c r="K804" s="14"/>
      <c r="L804" s="195"/>
      <c r="M804" s="200"/>
      <c r="N804" s="201"/>
      <c r="O804" s="201"/>
      <c r="P804" s="201"/>
      <c r="Q804" s="201"/>
      <c r="R804" s="201"/>
      <c r="S804" s="201"/>
      <c r="T804" s="202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196" t="s">
        <v>284</v>
      </c>
      <c r="AU804" s="196" t="s">
        <v>85</v>
      </c>
      <c r="AV804" s="14" t="s">
        <v>88</v>
      </c>
      <c r="AW804" s="14" t="s">
        <v>33</v>
      </c>
      <c r="AX804" s="14" t="s">
        <v>77</v>
      </c>
      <c r="AY804" s="196" t="s">
        <v>276</v>
      </c>
    </row>
    <row r="805" s="15" customFormat="1">
      <c r="A805" s="15"/>
      <c r="B805" s="203"/>
      <c r="C805" s="15"/>
      <c r="D805" s="187" t="s">
        <v>284</v>
      </c>
      <c r="E805" s="204" t="s">
        <v>1</v>
      </c>
      <c r="F805" s="205" t="s">
        <v>303</v>
      </c>
      <c r="G805" s="15"/>
      <c r="H805" s="206">
        <v>33</v>
      </c>
      <c r="I805" s="207"/>
      <c r="J805" s="15"/>
      <c r="K805" s="15"/>
      <c r="L805" s="203"/>
      <c r="M805" s="208"/>
      <c r="N805" s="209"/>
      <c r="O805" s="209"/>
      <c r="P805" s="209"/>
      <c r="Q805" s="209"/>
      <c r="R805" s="209"/>
      <c r="S805" s="209"/>
      <c r="T805" s="210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04" t="s">
        <v>284</v>
      </c>
      <c r="AU805" s="204" t="s">
        <v>85</v>
      </c>
      <c r="AV805" s="15" t="s">
        <v>91</v>
      </c>
      <c r="AW805" s="15" t="s">
        <v>33</v>
      </c>
      <c r="AX805" s="15" t="s">
        <v>8</v>
      </c>
      <c r="AY805" s="204" t="s">
        <v>276</v>
      </c>
    </row>
    <row r="806" s="2" customFormat="1" ht="24.15" customHeight="1">
      <c r="A806" s="37"/>
      <c r="B806" s="172"/>
      <c r="C806" s="211" t="s">
        <v>1150</v>
      </c>
      <c r="D806" s="211" t="s">
        <v>311</v>
      </c>
      <c r="E806" s="212" t="s">
        <v>1151</v>
      </c>
      <c r="F806" s="213" t="s">
        <v>1152</v>
      </c>
      <c r="G806" s="214" t="s">
        <v>281</v>
      </c>
      <c r="H806" s="215">
        <v>69.299999999999997</v>
      </c>
      <c r="I806" s="216"/>
      <c r="J806" s="217">
        <f>ROUND(I806*H806,0)</f>
        <v>0</v>
      </c>
      <c r="K806" s="213" t="s">
        <v>282</v>
      </c>
      <c r="L806" s="218"/>
      <c r="M806" s="219" t="s">
        <v>1</v>
      </c>
      <c r="N806" s="220" t="s">
        <v>42</v>
      </c>
      <c r="O806" s="76"/>
      <c r="P806" s="182">
        <f>O806*H806</f>
        <v>0</v>
      </c>
      <c r="Q806" s="182">
        <v>0.0022399999999999998</v>
      </c>
      <c r="R806" s="182">
        <f>Q806*H806</f>
        <v>0.15523199999999998</v>
      </c>
      <c r="S806" s="182">
        <v>0</v>
      </c>
      <c r="T806" s="183">
        <f>S806*H806</f>
        <v>0</v>
      </c>
      <c r="U806" s="37"/>
      <c r="V806" s="37"/>
      <c r="W806" s="37"/>
      <c r="X806" s="37"/>
      <c r="Y806" s="37"/>
      <c r="Z806" s="37"/>
      <c r="AA806" s="37"/>
      <c r="AB806" s="37"/>
      <c r="AC806" s="37"/>
      <c r="AD806" s="37"/>
      <c r="AE806" s="37"/>
      <c r="AR806" s="184" t="s">
        <v>445</v>
      </c>
      <c r="AT806" s="184" t="s">
        <v>311</v>
      </c>
      <c r="AU806" s="184" t="s">
        <v>85</v>
      </c>
      <c r="AY806" s="18" t="s">
        <v>276</v>
      </c>
      <c r="BE806" s="185">
        <f>IF(N806="základní",J806,0)</f>
        <v>0</v>
      </c>
      <c r="BF806" s="185">
        <f>IF(N806="snížená",J806,0)</f>
        <v>0</v>
      </c>
      <c r="BG806" s="185">
        <f>IF(N806="zákl. přenesená",J806,0)</f>
        <v>0</v>
      </c>
      <c r="BH806" s="185">
        <f>IF(N806="sníž. přenesená",J806,0)</f>
        <v>0</v>
      </c>
      <c r="BI806" s="185">
        <f>IF(N806="nulová",J806,0)</f>
        <v>0</v>
      </c>
      <c r="BJ806" s="18" t="s">
        <v>8</v>
      </c>
      <c r="BK806" s="185">
        <f>ROUND(I806*H806,0)</f>
        <v>0</v>
      </c>
      <c r="BL806" s="18" t="s">
        <v>362</v>
      </c>
      <c r="BM806" s="184" t="s">
        <v>1153</v>
      </c>
    </row>
    <row r="807" s="13" customFormat="1">
      <c r="A807" s="13"/>
      <c r="B807" s="186"/>
      <c r="C807" s="13"/>
      <c r="D807" s="187" t="s">
        <v>284</v>
      </c>
      <c r="E807" s="188" t="s">
        <v>1</v>
      </c>
      <c r="F807" s="189" t="s">
        <v>1154</v>
      </c>
      <c r="G807" s="13"/>
      <c r="H807" s="190">
        <v>69.299999999999997</v>
      </c>
      <c r="I807" s="191"/>
      <c r="J807" s="13"/>
      <c r="K807" s="13"/>
      <c r="L807" s="186"/>
      <c r="M807" s="192"/>
      <c r="N807" s="193"/>
      <c r="O807" s="193"/>
      <c r="P807" s="193"/>
      <c r="Q807" s="193"/>
      <c r="R807" s="193"/>
      <c r="S807" s="193"/>
      <c r="T807" s="194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188" t="s">
        <v>284</v>
      </c>
      <c r="AU807" s="188" t="s">
        <v>85</v>
      </c>
      <c r="AV807" s="13" t="s">
        <v>85</v>
      </c>
      <c r="AW807" s="13" t="s">
        <v>33</v>
      </c>
      <c r="AX807" s="13" t="s">
        <v>77</v>
      </c>
      <c r="AY807" s="188" t="s">
        <v>276</v>
      </c>
    </row>
    <row r="808" s="14" customFormat="1">
      <c r="A808" s="14"/>
      <c r="B808" s="195"/>
      <c r="C808" s="14"/>
      <c r="D808" s="187" t="s">
        <v>284</v>
      </c>
      <c r="E808" s="196" t="s">
        <v>1</v>
      </c>
      <c r="F808" s="197" t="s">
        <v>288</v>
      </c>
      <c r="G808" s="14"/>
      <c r="H808" s="198">
        <v>69.299999999999997</v>
      </c>
      <c r="I808" s="199"/>
      <c r="J808" s="14"/>
      <c r="K808" s="14"/>
      <c r="L808" s="195"/>
      <c r="M808" s="200"/>
      <c r="N808" s="201"/>
      <c r="O808" s="201"/>
      <c r="P808" s="201"/>
      <c r="Q808" s="201"/>
      <c r="R808" s="201"/>
      <c r="S808" s="201"/>
      <c r="T808" s="202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196" t="s">
        <v>284</v>
      </c>
      <c r="AU808" s="196" t="s">
        <v>85</v>
      </c>
      <c r="AV808" s="14" t="s">
        <v>88</v>
      </c>
      <c r="AW808" s="14" t="s">
        <v>33</v>
      </c>
      <c r="AX808" s="14" t="s">
        <v>8</v>
      </c>
      <c r="AY808" s="196" t="s">
        <v>276</v>
      </c>
    </row>
    <row r="809" s="2" customFormat="1" ht="37.8" customHeight="1">
      <c r="A809" s="37"/>
      <c r="B809" s="172"/>
      <c r="C809" s="173" t="s">
        <v>1155</v>
      </c>
      <c r="D809" s="173" t="s">
        <v>278</v>
      </c>
      <c r="E809" s="174" t="s">
        <v>1156</v>
      </c>
      <c r="F809" s="175" t="s">
        <v>1157</v>
      </c>
      <c r="G809" s="176" t="s">
        <v>281</v>
      </c>
      <c r="H809" s="177">
        <v>5.0910000000000002</v>
      </c>
      <c r="I809" s="178"/>
      <c r="J809" s="179">
        <f>ROUND(I809*H809,0)</f>
        <v>0</v>
      </c>
      <c r="K809" s="175" t="s">
        <v>282</v>
      </c>
      <c r="L809" s="38"/>
      <c r="M809" s="180" t="s">
        <v>1</v>
      </c>
      <c r="N809" s="181" t="s">
        <v>42</v>
      </c>
      <c r="O809" s="76"/>
      <c r="P809" s="182">
        <f>O809*H809</f>
        <v>0</v>
      </c>
      <c r="Q809" s="182">
        <v>0.000121</v>
      </c>
      <c r="R809" s="182">
        <f>Q809*H809</f>
        <v>0.00061601100000000008</v>
      </c>
      <c r="S809" s="182">
        <v>0</v>
      </c>
      <c r="T809" s="183">
        <f>S809*H809</f>
        <v>0</v>
      </c>
      <c r="U809" s="37"/>
      <c r="V809" s="37"/>
      <c r="W809" s="37"/>
      <c r="X809" s="37"/>
      <c r="Y809" s="37"/>
      <c r="Z809" s="37"/>
      <c r="AA809" s="37"/>
      <c r="AB809" s="37"/>
      <c r="AC809" s="37"/>
      <c r="AD809" s="37"/>
      <c r="AE809" s="37"/>
      <c r="AR809" s="184" t="s">
        <v>362</v>
      </c>
      <c r="AT809" s="184" t="s">
        <v>278</v>
      </c>
      <c r="AU809" s="184" t="s">
        <v>85</v>
      </c>
      <c r="AY809" s="18" t="s">
        <v>276</v>
      </c>
      <c r="BE809" s="185">
        <f>IF(N809="základní",J809,0)</f>
        <v>0</v>
      </c>
      <c r="BF809" s="185">
        <f>IF(N809="snížená",J809,0)</f>
        <v>0</v>
      </c>
      <c r="BG809" s="185">
        <f>IF(N809="zákl. přenesená",J809,0)</f>
        <v>0</v>
      </c>
      <c r="BH809" s="185">
        <f>IF(N809="sníž. přenesená",J809,0)</f>
        <v>0</v>
      </c>
      <c r="BI809" s="185">
        <f>IF(N809="nulová",J809,0)</f>
        <v>0</v>
      </c>
      <c r="BJ809" s="18" t="s">
        <v>8</v>
      </c>
      <c r="BK809" s="185">
        <f>ROUND(I809*H809,0)</f>
        <v>0</v>
      </c>
      <c r="BL809" s="18" t="s">
        <v>362</v>
      </c>
      <c r="BM809" s="184" t="s">
        <v>1158</v>
      </c>
    </row>
    <row r="810" s="13" customFormat="1">
      <c r="A810" s="13"/>
      <c r="B810" s="186"/>
      <c r="C810" s="13"/>
      <c r="D810" s="187" t="s">
        <v>284</v>
      </c>
      <c r="E810" s="188" t="s">
        <v>1</v>
      </c>
      <c r="F810" s="189" t="s">
        <v>1159</v>
      </c>
      <c r="G810" s="13"/>
      <c r="H810" s="190">
        <v>2.9039999999999999</v>
      </c>
      <c r="I810" s="191"/>
      <c r="J810" s="13"/>
      <c r="K810" s="13"/>
      <c r="L810" s="186"/>
      <c r="M810" s="192"/>
      <c r="N810" s="193"/>
      <c r="O810" s="193"/>
      <c r="P810" s="193"/>
      <c r="Q810" s="193"/>
      <c r="R810" s="193"/>
      <c r="S810" s="193"/>
      <c r="T810" s="194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188" t="s">
        <v>284</v>
      </c>
      <c r="AU810" s="188" t="s">
        <v>85</v>
      </c>
      <c r="AV810" s="13" t="s">
        <v>85</v>
      </c>
      <c r="AW810" s="13" t="s">
        <v>33</v>
      </c>
      <c r="AX810" s="13" t="s">
        <v>77</v>
      </c>
      <c r="AY810" s="188" t="s">
        <v>276</v>
      </c>
    </row>
    <row r="811" s="13" customFormat="1">
      <c r="A811" s="13"/>
      <c r="B811" s="186"/>
      <c r="C811" s="13"/>
      <c r="D811" s="187" t="s">
        <v>284</v>
      </c>
      <c r="E811" s="188" t="s">
        <v>1</v>
      </c>
      <c r="F811" s="189" t="s">
        <v>1160</v>
      </c>
      <c r="G811" s="13"/>
      <c r="H811" s="190">
        <v>2.1869999999999998</v>
      </c>
      <c r="I811" s="191"/>
      <c r="J811" s="13"/>
      <c r="K811" s="13"/>
      <c r="L811" s="186"/>
      <c r="M811" s="192"/>
      <c r="N811" s="193"/>
      <c r="O811" s="193"/>
      <c r="P811" s="193"/>
      <c r="Q811" s="193"/>
      <c r="R811" s="193"/>
      <c r="S811" s="193"/>
      <c r="T811" s="194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188" t="s">
        <v>284</v>
      </c>
      <c r="AU811" s="188" t="s">
        <v>85</v>
      </c>
      <c r="AV811" s="13" t="s">
        <v>85</v>
      </c>
      <c r="AW811" s="13" t="s">
        <v>33</v>
      </c>
      <c r="AX811" s="13" t="s">
        <v>77</v>
      </c>
      <c r="AY811" s="188" t="s">
        <v>276</v>
      </c>
    </row>
    <row r="812" s="14" customFormat="1">
      <c r="A812" s="14"/>
      <c r="B812" s="195"/>
      <c r="C812" s="14"/>
      <c r="D812" s="187" t="s">
        <v>284</v>
      </c>
      <c r="E812" s="196" t="s">
        <v>196</v>
      </c>
      <c r="F812" s="197" t="s">
        <v>1161</v>
      </c>
      <c r="G812" s="14"/>
      <c r="H812" s="198">
        <v>5.0910000000000002</v>
      </c>
      <c r="I812" s="199"/>
      <c r="J812" s="14"/>
      <c r="K812" s="14"/>
      <c r="L812" s="195"/>
      <c r="M812" s="200"/>
      <c r="N812" s="201"/>
      <c r="O812" s="201"/>
      <c r="P812" s="201"/>
      <c r="Q812" s="201"/>
      <c r="R812" s="201"/>
      <c r="S812" s="201"/>
      <c r="T812" s="202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196" t="s">
        <v>284</v>
      </c>
      <c r="AU812" s="196" t="s">
        <v>85</v>
      </c>
      <c r="AV812" s="14" t="s">
        <v>88</v>
      </c>
      <c r="AW812" s="14" t="s">
        <v>33</v>
      </c>
      <c r="AX812" s="14" t="s">
        <v>8</v>
      </c>
      <c r="AY812" s="196" t="s">
        <v>276</v>
      </c>
    </row>
    <row r="813" s="2" customFormat="1" ht="24.15" customHeight="1">
      <c r="A813" s="37"/>
      <c r="B813" s="172"/>
      <c r="C813" s="211" t="s">
        <v>1162</v>
      </c>
      <c r="D813" s="211" t="s">
        <v>311</v>
      </c>
      <c r="E813" s="212" t="s">
        <v>1163</v>
      </c>
      <c r="F813" s="213" t="s">
        <v>1164</v>
      </c>
      <c r="G813" s="214" t="s">
        <v>281</v>
      </c>
      <c r="H813" s="215">
        <v>5.3460000000000001</v>
      </c>
      <c r="I813" s="216"/>
      <c r="J813" s="217">
        <f>ROUND(I813*H813,0)</f>
        <v>0</v>
      </c>
      <c r="K813" s="213" t="s">
        <v>282</v>
      </c>
      <c r="L813" s="218"/>
      <c r="M813" s="219" t="s">
        <v>1</v>
      </c>
      <c r="N813" s="220" t="s">
        <v>42</v>
      </c>
      <c r="O813" s="76"/>
      <c r="P813" s="182">
        <f>O813*H813</f>
        <v>0</v>
      </c>
      <c r="Q813" s="182">
        <v>0.0014</v>
      </c>
      <c r="R813" s="182">
        <f>Q813*H813</f>
        <v>0.0074844000000000004</v>
      </c>
      <c r="S813" s="182">
        <v>0</v>
      </c>
      <c r="T813" s="183">
        <f>S813*H813</f>
        <v>0</v>
      </c>
      <c r="U813" s="37"/>
      <c r="V813" s="37"/>
      <c r="W813" s="37"/>
      <c r="X813" s="37"/>
      <c r="Y813" s="37"/>
      <c r="Z813" s="37"/>
      <c r="AA813" s="37"/>
      <c r="AB813" s="37"/>
      <c r="AC813" s="37"/>
      <c r="AD813" s="37"/>
      <c r="AE813" s="37"/>
      <c r="AR813" s="184" t="s">
        <v>445</v>
      </c>
      <c r="AT813" s="184" t="s">
        <v>311</v>
      </c>
      <c r="AU813" s="184" t="s">
        <v>85</v>
      </c>
      <c r="AY813" s="18" t="s">
        <v>276</v>
      </c>
      <c r="BE813" s="185">
        <f>IF(N813="základní",J813,0)</f>
        <v>0</v>
      </c>
      <c r="BF813" s="185">
        <f>IF(N813="snížená",J813,0)</f>
        <v>0</v>
      </c>
      <c r="BG813" s="185">
        <f>IF(N813="zákl. přenesená",J813,0)</f>
        <v>0</v>
      </c>
      <c r="BH813" s="185">
        <f>IF(N813="sníž. přenesená",J813,0)</f>
        <v>0</v>
      </c>
      <c r="BI813" s="185">
        <f>IF(N813="nulová",J813,0)</f>
        <v>0</v>
      </c>
      <c r="BJ813" s="18" t="s">
        <v>8</v>
      </c>
      <c r="BK813" s="185">
        <f>ROUND(I813*H813,0)</f>
        <v>0</v>
      </c>
      <c r="BL813" s="18" t="s">
        <v>362</v>
      </c>
      <c r="BM813" s="184" t="s">
        <v>1165</v>
      </c>
    </row>
    <row r="814" s="13" customFormat="1">
      <c r="A814" s="13"/>
      <c r="B814" s="186"/>
      <c r="C814" s="13"/>
      <c r="D814" s="187" t="s">
        <v>284</v>
      </c>
      <c r="E814" s="188" t="s">
        <v>1</v>
      </c>
      <c r="F814" s="189" t="s">
        <v>1166</v>
      </c>
      <c r="G814" s="13"/>
      <c r="H814" s="190">
        <v>5.3460000000000001</v>
      </c>
      <c r="I814" s="191"/>
      <c r="J814" s="13"/>
      <c r="K814" s="13"/>
      <c r="L814" s="186"/>
      <c r="M814" s="192"/>
      <c r="N814" s="193"/>
      <c r="O814" s="193"/>
      <c r="P814" s="193"/>
      <c r="Q814" s="193"/>
      <c r="R814" s="193"/>
      <c r="S814" s="193"/>
      <c r="T814" s="194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188" t="s">
        <v>284</v>
      </c>
      <c r="AU814" s="188" t="s">
        <v>85</v>
      </c>
      <c r="AV814" s="13" t="s">
        <v>85</v>
      </c>
      <c r="AW814" s="13" t="s">
        <v>33</v>
      </c>
      <c r="AX814" s="13" t="s">
        <v>8</v>
      </c>
      <c r="AY814" s="188" t="s">
        <v>276</v>
      </c>
    </row>
    <row r="815" s="2" customFormat="1" ht="24.15" customHeight="1">
      <c r="A815" s="37"/>
      <c r="B815" s="172"/>
      <c r="C815" s="173" t="s">
        <v>1167</v>
      </c>
      <c r="D815" s="173" t="s">
        <v>278</v>
      </c>
      <c r="E815" s="174" t="s">
        <v>1168</v>
      </c>
      <c r="F815" s="175" t="s">
        <v>1169</v>
      </c>
      <c r="G815" s="176" t="s">
        <v>281</v>
      </c>
      <c r="H815" s="177">
        <v>24.138000000000002</v>
      </c>
      <c r="I815" s="178"/>
      <c r="J815" s="179">
        <f>ROUND(I815*H815,0)</f>
        <v>0</v>
      </c>
      <c r="K815" s="175" t="s">
        <v>282</v>
      </c>
      <c r="L815" s="38"/>
      <c r="M815" s="180" t="s">
        <v>1</v>
      </c>
      <c r="N815" s="181" t="s">
        <v>42</v>
      </c>
      <c r="O815" s="76"/>
      <c r="P815" s="182">
        <f>O815*H815</f>
        <v>0</v>
      </c>
      <c r="Q815" s="182">
        <v>0</v>
      </c>
      <c r="R815" s="182">
        <f>Q815*H815</f>
        <v>0</v>
      </c>
      <c r="S815" s="182">
        <v>0</v>
      </c>
      <c r="T815" s="183">
        <f>S815*H815</f>
        <v>0</v>
      </c>
      <c r="U815" s="37"/>
      <c r="V815" s="37"/>
      <c r="W815" s="37"/>
      <c r="X815" s="37"/>
      <c r="Y815" s="37"/>
      <c r="Z815" s="37"/>
      <c r="AA815" s="37"/>
      <c r="AB815" s="37"/>
      <c r="AC815" s="37"/>
      <c r="AD815" s="37"/>
      <c r="AE815" s="37"/>
      <c r="AR815" s="184" t="s">
        <v>362</v>
      </c>
      <c r="AT815" s="184" t="s">
        <v>278</v>
      </c>
      <c r="AU815" s="184" t="s">
        <v>85</v>
      </c>
      <c r="AY815" s="18" t="s">
        <v>276</v>
      </c>
      <c r="BE815" s="185">
        <f>IF(N815="základní",J815,0)</f>
        <v>0</v>
      </c>
      <c r="BF815" s="185">
        <f>IF(N815="snížená",J815,0)</f>
        <v>0</v>
      </c>
      <c r="BG815" s="185">
        <f>IF(N815="zákl. přenesená",J815,0)</f>
        <v>0</v>
      </c>
      <c r="BH815" s="185">
        <f>IF(N815="sníž. přenesená",J815,0)</f>
        <v>0</v>
      </c>
      <c r="BI815" s="185">
        <f>IF(N815="nulová",J815,0)</f>
        <v>0</v>
      </c>
      <c r="BJ815" s="18" t="s">
        <v>8</v>
      </c>
      <c r="BK815" s="185">
        <f>ROUND(I815*H815,0)</f>
        <v>0</v>
      </c>
      <c r="BL815" s="18" t="s">
        <v>362</v>
      </c>
      <c r="BM815" s="184" t="s">
        <v>1170</v>
      </c>
    </row>
    <row r="816" s="13" customFormat="1">
      <c r="A816" s="13"/>
      <c r="B816" s="186"/>
      <c r="C816" s="13"/>
      <c r="D816" s="187" t="s">
        <v>284</v>
      </c>
      <c r="E816" s="188" t="s">
        <v>1</v>
      </c>
      <c r="F816" s="189" t="s">
        <v>193</v>
      </c>
      <c r="G816" s="13"/>
      <c r="H816" s="190">
        <v>24.138000000000002</v>
      </c>
      <c r="I816" s="191"/>
      <c r="J816" s="13"/>
      <c r="K816" s="13"/>
      <c r="L816" s="186"/>
      <c r="M816" s="192"/>
      <c r="N816" s="193"/>
      <c r="O816" s="193"/>
      <c r="P816" s="193"/>
      <c r="Q816" s="193"/>
      <c r="R816" s="193"/>
      <c r="S816" s="193"/>
      <c r="T816" s="194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188" t="s">
        <v>284</v>
      </c>
      <c r="AU816" s="188" t="s">
        <v>85</v>
      </c>
      <c r="AV816" s="13" t="s">
        <v>85</v>
      </c>
      <c r="AW816" s="13" t="s">
        <v>33</v>
      </c>
      <c r="AX816" s="13" t="s">
        <v>77</v>
      </c>
      <c r="AY816" s="188" t="s">
        <v>276</v>
      </c>
    </row>
    <row r="817" s="14" customFormat="1">
      <c r="A817" s="14"/>
      <c r="B817" s="195"/>
      <c r="C817" s="14"/>
      <c r="D817" s="187" t="s">
        <v>284</v>
      </c>
      <c r="E817" s="196" t="s">
        <v>1</v>
      </c>
      <c r="F817" s="197" t="s">
        <v>288</v>
      </c>
      <c r="G817" s="14"/>
      <c r="H817" s="198">
        <v>24.138000000000002</v>
      </c>
      <c r="I817" s="199"/>
      <c r="J817" s="14"/>
      <c r="K817" s="14"/>
      <c r="L817" s="195"/>
      <c r="M817" s="200"/>
      <c r="N817" s="201"/>
      <c r="O817" s="201"/>
      <c r="P817" s="201"/>
      <c r="Q817" s="201"/>
      <c r="R817" s="201"/>
      <c r="S817" s="201"/>
      <c r="T817" s="202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196" t="s">
        <v>284</v>
      </c>
      <c r="AU817" s="196" t="s">
        <v>85</v>
      </c>
      <c r="AV817" s="14" t="s">
        <v>88</v>
      </c>
      <c r="AW817" s="14" t="s">
        <v>33</v>
      </c>
      <c r="AX817" s="14" t="s">
        <v>8</v>
      </c>
      <c r="AY817" s="196" t="s">
        <v>276</v>
      </c>
    </row>
    <row r="818" s="2" customFormat="1" ht="37.8" customHeight="1">
      <c r="A818" s="37"/>
      <c r="B818" s="172"/>
      <c r="C818" s="211" t="s">
        <v>1171</v>
      </c>
      <c r="D818" s="211" t="s">
        <v>311</v>
      </c>
      <c r="E818" s="212" t="s">
        <v>1172</v>
      </c>
      <c r="F818" s="213" t="s">
        <v>1173</v>
      </c>
      <c r="G818" s="214" t="s">
        <v>281</v>
      </c>
      <c r="H818" s="215">
        <v>27.759</v>
      </c>
      <c r="I818" s="216"/>
      <c r="J818" s="217">
        <f>ROUND(I818*H818,0)</f>
        <v>0</v>
      </c>
      <c r="K818" s="213" t="s">
        <v>282</v>
      </c>
      <c r="L818" s="218"/>
      <c r="M818" s="219" t="s">
        <v>1</v>
      </c>
      <c r="N818" s="220" t="s">
        <v>42</v>
      </c>
      <c r="O818" s="76"/>
      <c r="P818" s="182">
        <f>O818*H818</f>
        <v>0</v>
      </c>
      <c r="Q818" s="182">
        <v>0.00012999999999999999</v>
      </c>
      <c r="R818" s="182">
        <f>Q818*H818</f>
        <v>0.0036086699999999996</v>
      </c>
      <c r="S818" s="182">
        <v>0</v>
      </c>
      <c r="T818" s="183">
        <f>S818*H818</f>
        <v>0</v>
      </c>
      <c r="U818" s="37"/>
      <c r="V818" s="37"/>
      <c r="W818" s="37"/>
      <c r="X818" s="37"/>
      <c r="Y818" s="37"/>
      <c r="Z818" s="37"/>
      <c r="AA818" s="37"/>
      <c r="AB818" s="37"/>
      <c r="AC818" s="37"/>
      <c r="AD818" s="37"/>
      <c r="AE818" s="37"/>
      <c r="AR818" s="184" t="s">
        <v>445</v>
      </c>
      <c r="AT818" s="184" t="s">
        <v>311</v>
      </c>
      <c r="AU818" s="184" t="s">
        <v>85</v>
      </c>
      <c r="AY818" s="18" t="s">
        <v>276</v>
      </c>
      <c r="BE818" s="185">
        <f>IF(N818="základní",J818,0)</f>
        <v>0</v>
      </c>
      <c r="BF818" s="185">
        <f>IF(N818="snížená",J818,0)</f>
        <v>0</v>
      </c>
      <c r="BG818" s="185">
        <f>IF(N818="zákl. přenesená",J818,0)</f>
        <v>0</v>
      </c>
      <c r="BH818" s="185">
        <f>IF(N818="sníž. přenesená",J818,0)</f>
        <v>0</v>
      </c>
      <c r="BI818" s="185">
        <f>IF(N818="nulová",J818,0)</f>
        <v>0</v>
      </c>
      <c r="BJ818" s="18" t="s">
        <v>8</v>
      </c>
      <c r="BK818" s="185">
        <f>ROUND(I818*H818,0)</f>
        <v>0</v>
      </c>
      <c r="BL818" s="18" t="s">
        <v>362</v>
      </c>
      <c r="BM818" s="184" t="s">
        <v>1174</v>
      </c>
    </row>
    <row r="819" s="13" customFormat="1">
      <c r="A819" s="13"/>
      <c r="B819" s="186"/>
      <c r="C819" s="13"/>
      <c r="D819" s="187" t="s">
        <v>284</v>
      </c>
      <c r="E819" s="188" t="s">
        <v>1</v>
      </c>
      <c r="F819" s="189" t="s">
        <v>1175</v>
      </c>
      <c r="G819" s="13"/>
      <c r="H819" s="190">
        <v>27.759</v>
      </c>
      <c r="I819" s="191"/>
      <c r="J819" s="13"/>
      <c r="K819" s="13"/>
      <c r="L819" s="186"/>
      <c r="M819" s="192"/>
      <c r="N819" s="193"/>
      <c r="O819" s="193"/>
      <c r="P819" s="193"/>
      <c r="Q819" s="193"/>
      <c r="R819" s="193"/>
      <c r="S819" s="193"/>
      <c r="T819" s="194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188" t="s">
        <v>284</v>
      </c>
      <c r="AU819" s="188" t="s">
        <v>85</v>
      </c>
      <c r="AV819" s="13" t="s">
        <v>85</v>
      </c>
      <c r="AW819" s="13" t="s">
        <v>33</v>
      </c>
      <c r="AX819" s="13" t="s">
        <v>77</v>
      </c>
      <c r="AY819" s="188" t="s">
        <v>276</v>
      </c>
    </row>
    <row r="820" s="14" customFormat="1">
      <c r="A820" s="14"/>
      <c r="B820" s="195"/>
      <c r="C820" s="14"/>
      <c r="D820" s="187" t="s">
        <v>284</v>
      </c>
      <c r="E820" s="196" t="s">
        <v>1</v>
      </c>
      <c r="F820" s="197" t="s">
        <v>288</v>
      </c>
      <c r="G820" s="14"/>
      <c r="H820" s="198">
        <v>27.759</v>
      </c>
      <c r="I820" s="199"/>
      <c r="J820" s="14"/>
      <c r="K820" s="14"/>
      <c r="L820" s="195"/>
      <c r="M820" s="200"/>
      <c r="N820" s="201"/>
      <c r="O820" s="201"/>
      <c r="P820" s="201"/>
      <c r="Q820" s="201"/>
      <c r="R820" s="201"/>
      <c r="S820" s="201"/>
      <c r="T820" s="202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196" t="s">
        <v>284</v>
      </c>
      <c r="AU820" s="196" t="s">
        <v>85</v>
      </c>
      <c r="AV820" s="14" t="s">
        <v>88</v>
      </c>
      <c r="AW820" s="14" t="s">
        <v>33</v>
      </c>
      <c r="AX820" s="14" t="s">
        <v>8</v>
      </c>
      <c r="AY820" s="196" t="s">
        <v>276</v>
      </c>
    </row>
    <row r="821" s="2" customFormat="1" ht="33" customHeight="1">
      <c r="A821" s="37"/>
      <c r="B821" s="172"/>
      <c r="C821" s="173" t="s">
        <v>1176</v>
      </c>
      <c r="D821" s="173" t="s">
        <v>278</v>
      </c>
      <c r="E821" s="174" t="s">
        <v>1177</v>
      </c>
      <c r="F821" s="175" t="s">
        <v>1178</v>
      </c>
      <c r="G821" s="176" t="s">
        <v>314</v>
      </c>
      <c r="H821" s="177">
        <v>0.309</v>
      </c>
      <c r="I821" s="178"/>
      <c r="J821" s="179">
        <f>ROUND(I821*H821,0)</f>
        <v>0</v>
      </c>
      <c r="K821" s="175" t="s">
        <v>282</v>
      </c>
      <c r="L821" s="38"/>
      <c r="M821" s="180" t="s">
        <v>1</v>
      </c>
      <c r="N821" s="181" t="s">
        <v>42</v>
      </c>
      <c r="O821" s="76"/>
      <c r="P821" s="182">
        <f>O821*H821</f>
        <v>0</v>
      </c>
      <c r="Q821" s="182">
        <v>0</v>
      </c>
      <c r="R821" s="182">
        <f>Q821*H821</f>
        <v>0</v>
      </c>
      <c r="S821" s="182">
        <v>0</v>
      </c>
      <c r="T821" s="183">
        <f>S821*H821</f>
        <v>0</v>
      </c>
      <c r="U821" s="37"/>
      <c r="V821" s="37"/>
      <c r="W821" s="37"/>
      <c r="X821" s="37"/>
      <c r="Y821" s="37"/>
      <c r="Z821" s="37"/>
      <c r="AA821" s="37"/>
      <c r="AB821" s="37"/>
      <c r="AC821" s="37"/>
      <c r="AD821" s="37"/>
      <c r="AE821" s="37"/>
      <c r="AR821" s="184" t="s">
        <v>362</v>
      </c>
      <c r="AT821" s="184" t="s">
        <v>278</v>
      </c>
      <c r="AU821" s="184" t="s">
        <v>85</v>
      </c>
      <c r="AY821" s="18" t="s">
        <v>276</v>
      </c>
      <c r="BE821" s="185">
        <f>IF(N821="základní",J821,0)</f>
        <v>0</v>
      </c>
      <c r="BF821" s="185">
        <f>IF(N821="snížená",J821,0)</f>
        <v>0</v>
      </c>
      <c r="BG821" s="185">
        <f>IF(N821="zákl. přenesená",J821,0)</f>
        <v>0</v>
      </c>
      <c r="BH821" s="185">
        <f>IF(N821="sníž. přenesená",J821,0)</f>
        <v>0</v>
      </c>
      <c r="BI821" s="185">
        <f>IF(N821="nulová",J821,0)</f>
        <v>0</v>
      </c>
      <c r="BJ821" s="18" t="s">
        <v>8</v>
      </c>
      <c r="BK821" s="185">
        <f>ROUND(I821*H821,0)</f>
        <v>0</v>
      </c>
      <c r="BL821" s="18" t="s">
        <v>362</v>
      </c>
      <c r="BM821" s="184" t="s">
        <v>1179</v>
      </c>
    </row>
    <row r="822" s="12" customFormat="1" ht="22.8" customHeight="1">
      <c r="A822" s="12"/>
      <c r="B822" s="159"/>
      <c r="C822" s="12"/>
      <c r="D822" s="160" t="s">
        <v>76</v>
      </c>
      <c r="E822" s="170" t="s">
        <v>1180</v>
      </c>
      <c r="F822" s="170" t="s">
        <v>1181</v>
      </c>
      <c r="G822" s="12"/>
      <c r="H822" s="12"/>
      <c r="I822" s="162"/>
      <c r="J822" s="171">
        <f>BK822</f>
        <v>0</v>
      </c>
      <c r="K822" s="12"/>
      <c r="L822" s="159"/>
      <c r="M822" s="164"/>
      <c r="N822" s="165"/>
      <c r="O822" s="165"/>
      <c r="P822" s="166">
        <f>SUM(P823:P826)</f>
        <v>0</v>
      </c>
      <c r="Q822" s="165"/>
      <c r="R822" s="166">
        <f>SUM(R823:R826)</f>
        <v>0.0114</v>
      </c>
      <c r="S822" s="165"/>
      <c r="T822" s="167">
        <f>SUM(T823:T826)</f>
        <v>0.092280000000000001</v>
      </c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R822" s="160" t="s">
        <v>85</v>
      </c>
      <c r="AT822" s="168" t="s">
        <v>76</v>
      </c>
      <c r="AU822" s="168" t="s">
        <v>8</v>
      </c>
      <c r="AY822" s="160" t="s">
        <v>276</v>
      </c>
      <c r="BK822" s="169">
        <f>SUM(BK823:BK826)</f>
        <v>0</v>
      </c>
    </row>
    <row r="823" s="2" customFormat="1" ht="16.5" customHeight="1">
      <c r="A823" s="37"/>
      <c r="B823" s="172"/>
      <c r="C823" s="173" t="s">
        <v>1182</v>
      </c>
      <c r="D823" s="173" t="s">
        <v>278</v>
      </c>
      <c r="E823" s="174" t="s">
        <v>1183</v>
      </c>
      <c r="F823" s="175" t="s">
        <v>1184</v>
      </c>
      <c r="G823" s="176" t="s">
        <v>342</v>
      </c>
      <c r="H823" s="177">
        <v>4</v>
      </c>
      <c r="I823" s="178"/>
      <c r="J823" s="179">
        <f>ROUND(I823*H823,0)</f>
        <v>0</v>
      </c>
      <c r="K823" s="175" t="s">
        <v>282</v>
      </c>
      <c r="L823" s="38"/>
      <c r="M823" s="180" t="s">
        <v>1</v>
      </c>
      <c r="N823" s="181" t="s">
        <v>42</v>
      </c>
      <c r="O823" s="76"/>
      <c r="P823" s="182">
        <f>O823*H823</f>
        <v>0</v>
      </c>
      <c r="Q823" s="182">
        <v>0</v>
      </c>
      <c r="R823" s="182">
        <f>Q823*H823</f>
        <v>0</v>
      </c>
      <c r="S823" s="182">
        <v>0.02307</v>
      </c>
      <c r="T823" s="183">
        <f>S823*H823</f>
        <v>0.092280000000000001</v>
      </c>
      <c r="U823" s="37"/>
      <c r="V823" s="37"/>
      <c r="W823" s="37"/>
      <c r="X823" s="37"/>
      <c r="Y823" s="37"/>
      <c r="Z823" s="37"/>
      <c r="AA823" s="37"/>
      <c r="AB823" s="37"/>
      <c r="AC823" s="37"/>
      <c r="AD823" s="37"/>
      <c r="AE823" s="37"/>
      <c r="AR823" s="184" t="s">
        <v>362</v>
      </c>
      <c r="AT823" s="184" t="s">
        <v>278</v>
      </c>
      <c r="AU823" s="184" t="s">
        <v>85</v>
      </c>
      <c r="AY823" s="18" t="s">
        <v>276</v>
      </c>
      <c r="BE823" s="185">
        <f>IF(N823="základní",J823,0)</f>
        <v>0</v>
      </c>
      <c r="BF823" s="185">
        <f>IF(N823="snížená",J823,0)</f>
        <v>0</v>
      </c>
      <c r="BG823" s="185">
        <f>IF(N823="zákl. přenesená",J823,0)</f>
        <v>0</v>
      </c>
      <c r="BH823" s="185">
        <f>IF(N823="sníž. přenesená",J823,0)</f>
        <v>0</v>
      </c>
      <c r="BI823" s="185">
        <f>IF(N823="nulová",J823,0)</f>
        <v>0</v>
      </c>
      <c r="BJ823" s="18" t="s">
        <v>8</v>
      </c>
      <c r="BK823" s="185">
        <f>ROUND(I823*H823,0)</f>
        <v>0</v>
      </c>
      <c r="BL823" s="18" t="s">
        <v>362</v>
      </c>
      <c r="BM823" s="184" t="s">
        <v>1185</v>
      </c>
    </row>
    <row r="824" s="13" customFormat="1">
      <c r="A824" s="13"/>
      <c r="B824" s="186"/>
      <c r="C824" s="13"/>
      <c r="D824" s="187" t="s">
        <v>284</v>
      </c>
      <c r="E824" s="188" t="s">
        <v>1</v>
      </c>
      <c r="F824" s="189" t="s">
        <v>1186</v>
      </c>
      <c r="G824" s="13"/>
      <c r="H824" s="190">
        <v>4</v>
      </c>
      <c r="I824" s="191"/>
      <c r="J824" s="13"/>
      <c r="K824" s="13"/>
      <c r="L824" s="186"/>
      <c r="M824" s="192"/>
      <c r="N824" s="193"/>
      <c r="O824" s="193"/>
      <c r="P824" s="193"/>
      <c r="Q824" s="193"/>
      <c r="R824" s="193"/>
      <c r="S824" s="193"/>
      <c r="T824" s="194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188" t="s">
        <v>284</v>
      </c>
      <c r="AU824" s="188" t="s">
        <v>85</v>
      </c>
      <c r="AV824" s="13" t="s">
        <v>85</v>
      </c>
      <c r="AW824" s="13" t="s">
        <v>33</v>
      </c>
      <c r="AX824" s="13" t="s">
        <v>8</v>
      </c>
      <c r="AY824" s="188" t="s">
        <v>276</v>
      </c>
    </row>
    <row r="825" s="2" customFormat="1" ht="24.15" customHeight="1">
      <c r="A825" s="37"/>
      <c r="B825" s="172"/>
      <c r="C825" s="173" t="s">
        <v>1187</v>
      </c>
      <c r="D825" s="173" t="s">
        <v>278</v>
      </c>
      <c r="E825" s="174" t="s">
        <v>1188</v>
      </c>
      <c r="F825" s="175" t="s">
        <v>1189</v>
      </c>
      <c r="G825" s="176" t="s">
        <v>342</v>
      </c>
      <c r="H825" s="177">
        <v>4</v>
      </c>
      <c r="I825" s="178"/>
      <c r="J825" s="179">
        <f>ROUND(I825*H825,0)</f>
        <v>0</v>
      </c>
      <c r="K825" s="175" t="s">
        <v>282</v>
      </c>
      <c r="L825" s="38"/>
      <c r="M825" s="180" t="s">
        <v>1</v>
      </c>
      <c r="N825" s="181" t="s">
        <v>42</v>
      </c>
      <c r="O825" s="76"/>
      <c r="P825" s="182">
        <f>O825*H825</f>
        <v>0</v>
      </c>
      <c r="Q825" s="182">
        <v>0.0028500000000000001</v>
      </c>
      <c r="R825" s="182">
        <f>Q825*H825</f>
        <v>0.0114</v>
      </c>
      <c r="S825" s="182">
        <v>0</v>
      </c>
      <c r="T825" s="183">
        <f>S825*H825</f>
        <v>0</v>
      </c>
      <c r="U825" s="37"/>
      <c r="V825" s="37"/>
      <c r="W825" s="37"/>
      <c r="X825" s="37"/>
      <c r="Y825" s="37"/>
      <c r="Z825" s="37"/>
      <c r="AA825" s="37"/>
      <c r="AB825" s="37"/>
      <c r="AC825" s="37"/>
      <c r="AD825" s="37"/>
      <c r="AE825" s="37"/>
      <c r="AR825" s="184" t="s">
        <v>362</v>
      </c>
      <c r="AT825" s="184" t="s">
        <v>278</v>
      </c>
      <c r="AU825" s="184" t="s">
        <v>85</v>
      </c>
      <c r="AY825" s="18" t="s">
        <v>276</v>
      </c>
      <c r="BE825" s="185">
        <f>IF(N825="základní",J825,0)</f>
        <v>0</v>
      </c>
      <c r="BF825" s="185">
        <f>IF(N825="snížená",J825,0)</f>
        <v>0</v>
      </c>
      <c r="BG825" s="185">
        <f>IF(N825="zákl. přenesená",J825,0)</f>
        <v>0</v>
      </c>
      <c r="BH825" s="185">
        <f>IF(N825="sníž. přenesená",J825,0)</f>
        <v>0</v>
      </c>
      <c r="BI825" s="185">
        <f>IF(N825="nulová",J825,0)</f>
        <v>0</v>
      </c>
      <c r="BJ825" s="18" t="s">
        <v>8</v>
      </c>
      <c r="BK825" s="185">
        <f>ROUND(I825*H825,0)</f>
        <v>0</v>
      </c>
      <c r="BL825" s="18" t="s">
        <v>362</v>
      </c>
      <c r="BM825" s="184" t="s">
        <v>1190</v>
      </c>
    </row>
    <row r="826" s="13" customFormat="1">
      <c r="A826" s="13"/>
      <c r="B826" s="186"/>
      <c r="C826" s="13"/>
      <c r="D826" s="187" t="s">
        <v>284</v>
      </c>
      <c r="E826" s="188" t="s">
        <v>1</v>
      </c>
      <c r="F826" s="189" t="s">
        <v>1186</v>
      </c>
      <c r="G826" s="13"/>
      <c r="H826" s="190">
        <v>4</v>
      </c>
      <c r="I826" s="191"/>
      <c r="J826" s="13"/>
      <c r="K826" s="13"/>
      <c r="L826" s="186"/>
      <c r="M826" s="192"/>
      <c r="N826" s="193"/>
      <c r="O826" s="193"/>
      <c r="P826" s="193"/>
      <c r="Q826" s="193"/>
      <c r="R826" s="193"/>
      <c r="S826" s="193"/>
      <c r="T826" s="194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188" t="s">
        <v>284</v>
      </c>
      <c r="AU826" s="188" t="s">
        <v>85</v>
      </c>
      <c r="AV826" s="13" t="s">
        <v>85</v>
      </c>
      <c r="AW826" s="13" t="s">
        <v>33</v>
      </c>
      <c r="AX826" s="13" t="s">
        <v>8</v>
      </c>
      <c r="AY826" s="188" t="s">
        <v>276</v>
      </c>
    </row>
    <row r="827" s="12" customFormat="1" ht="22.8" customHeight="1">
      <c r="A827" s="12"/>
      <c r="B827" s="159"/>
      <c r="C827" s="12"/>
      <c r="D827" s="160" t="s">
        <v>76</v>
      </c>
      <c r="E827" s="170" t="s">
        <v>1191</v>
      </c>
      <c r="F827" s="170" t="s">
        <v>1192</v>
      </c>
      <c r="G827" s="12"/>
      <c r="H827" s="12"/>
      <c r="I827" s="162"/>
      <c r="J827" s="171">
        <f>BK827</f>
        <v>0</v>
      </c>
      <c r="K827" s="12"/>
      <c r="L827" s="159"/>
      <c r="M827" s="164"/>
      <c r="N827" s="165"/>
      <c r="O827" s="165"/>
      <c r="P827" s="166">
        <f>SUM(P828:P910)</f>
        <v>0</v>
      </c>
      <c r="Q827" s="165"/>
      <c r="R827" s="166">
        <f>SUM(R828:R910)</f>
        <v>21.641280109263</v>
      </c>
      <c r="S827" s="165"/>
      <c r="T827" s="167">
        <f>SUM(T828:T910)</f>
        <v>17.224084999999999</v>
      </c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R827" s="160" t="s">
        <v>85</v>
      </c>
      <c r="AT827" s="168" t="s">
        <v>76</v>
      </c>
      <c r="AU827" s="168" t="s">
        <v>8</v>
      </c>
      <c r="AY827" s="160" t="s">
        <v>276</v>
      </c>
      <c r="BK827" s="169">
        <f>SUM(BK828:BK910)</f>
        <v>0</v>
      </c>
    </row>
    <row r="828" s="2" customFormat="1" ht="33" customHeight="1">
      <c r="A828" s="37"/>
      <c r="B828" s="172"/>
      <c r="C828" s="173" t="s">
        <v>1193</v>
      </c>
      <c r="D828" s="173" t="s">
        <v>278</v>
      </c>
      <c r="E828" s="174" t="s">
        <v>1194</v>
      </c>
      <c r="F828" s="175" t="s">
        <v>1195</v>
      </c>
      <c r="G828" s="176" t="s">
        <v>297</v>
      </c>
      <c r="H828" s="177">
        <v>32.377000000000002</v>
      </c>
      <c r="I828" s="178"/>
      <c r="J828" s="179">
        <f>ROUND(I828*H828,0)</f>
        <v>0</v>
      </c>
      <c r="K828" s="175" t="s">
        <v>282</v>
      </c>
      <c r="L828" s="38"/>
      <c r="M828" s="180" t="s">
        <v>1</v>
      </c>
      <c r="N828" s="181" t="s">
        <v>42</v>
      </c>
      <c r="O828" s="76"/>
      <c r="P828" s="182">
        <f>O828*H828</f>
        <v>0</v>
      </c>
      <c r="Q828" s="182">
        <v>0.00189</v>
      </c>
      <c r="R828" s="182">
        <f>Q828*H828</f>
        <v>0.061192530000000002</v>
      </c>
      <c r="S828" s="182">
        <v>0</v>
      </c>
      <c r="T828" s="183">
        <f>S828*H828</f>
        <v>0</v>
      </c>
      <c r="U828" s="37"/>
      <c r="V828" s="37"/>
      <c r="W828" s="37"/>
      <c r="X828" s="37"/>
      <c r="Y828" s="37"/>
      <c r="Z828" s="37"/>
      <c r="AA828" s="37"/>
      <c r="AB828" s="37"/>
      <c r="AC828" s="37"/>
      <c r="AD828" s="37"/>
      <c r="AE828" s="37"/>
      <c r="AR828" s="184" t="s">
        <v>362</v>
      </c>
      <c r="AT828" s="184" t="s">
        <v>278</v>
      </c>
      <c r="AU828" s="184" t="s">
        <v>85</v>
      </c>
      <c r="AY828" s="18" t="s">
        <v>276</v>
      </c>
      <c r="BE828" s="185">
        <f>IF(N828="základní",J828,0)</f>
        <v>0</v>
      </c>
      <c r="BF828" s="185">
        <f>IF(N828="snížená",J828,0)</f>
        <v>0</v>
      </c>
      <c r="BG828" s="185">
        <f>IF(N828="zákl. přenesená",J828,0)</f>
        <v>0</v>
      </c>
      <c r="BH828" s="185">
        <f>IF(N828="sníž. přenesená",J828,0)</f>
        <v>0</v>
      </c>
      <c r="BI828" s="185">
        <f>IF(N828="nulová",J828,0)</f>
        <v>0</v>
      </c>
      <c r="BJ828" s="18" t="s">
        <v>8</v>
      </c>
      <c r="BK828" s="185">
        <f>ROUND(I828*H828,0)</f>
        <v>0</v>
      </c>
      <c r="BL828" s="18" t="s">
        <v>362</v>
      </c>
      <c r="BM828" s="184" t="s">
        <v>1196</v>
      </c>
    </row>
    <row r="829" s="13" customFormat="1">
      <c r="A829" s="13"/>
      <c r="B829" s="186"/>
      <c r="C829" s="13"/>
      <c r="D829" s="187" t="s">
        <v>284</v>
      </c>
      <c r="E829" s="188" t="s">
        <v>1</v>
      </c>
      <c r="F829" s="189" t="s">
        <v>1197</v>
      </c>
      <c r="G829" s="13"/>
      <c r="H829" s="190">
        <v>0.095000000000000001</v>
      </c>
      <c r="I829" s="191"/>
      <c r="J829" s="13"/>
      <c r="K829" s="13"/>
      <c r="L829" s="186"/>
      <c r="M829" s="192"/>
      <c r="N829" s="193"/>
      <c r="O829" s="193"/>
      <c r="P829" s="193"/>
      <c r="Q829" s="193"/>
      <c r="R829" s="193"/>
      <c r="S829" s="193"/>
      <c r="T829" s="194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188" t="s">
        <v>284</v>
      </c>
      <c r="AU829" s="188" t="s">
        <v>85</v>
      </c>
      <c r="AV829" s="13" t="s">
        <v>85</v>
      </c>
      <c r="AW829" s="13" t="s">
        <v>33</v>
      </c>
      <c r="AX829" s="13" t="s">
        <v>77</v>
      </c>
      <c r="AY829" s="188" t="s">
        <v>276</v>
      </c>
    </row>
    <row r="830" s="13" customFormat="1">
      <c r="A830" s="13"/>
      <c r="B830" s="186"/>
      <c r="C830" s="13"/>
      <c r="D830" s="187" t="s">
        <v>284</v>
      </c>
      <c r="E830" s="188" t="s">
        <v>1</v>
      </c>
      <c r="F830" s="189" t="s">
        <v>1198</v>
      </c>
      <c r="G830" s="13"/>
      <c r="H830" s="190">
        <v>0.46100000000000002</v>
      </c>
      <c r="I830" s="191"/>
      <c r="J830" s="13"/>
      <c r="K830" s="13"/>
      <c r="L830" s="186"/>
      <c r="M830" s="192"/>
      <c r="N830" s="193"/>
      <c r="O830" s="193"/>
      <c r="P830" s="193"/>
      <c r="Q830" s="193"/>
      <c r="R830" s="193"/>
      <c r="S830" s="193"/>
      <c r="T830" s="194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188" t="s">
        <v>284</v>
      </c>
      <c r="AU830" s="188" t="s">
        <v>85</v>
      </c>
      <c r="AV830" s="13" t="s">
        <v>85</v>
      </c>
      <c r="AW830" s="13" t="s">
        <v>33</v>
      </c>
      <c r="AX830" s="13" t="s">
        <v>77</v>
      </c>
      <c r="AY830" s="188" t="s">
        <v>276</v>
      </c>
    </row>
    <row r="831" s="13" customFormat="1">
      <c r="A831" s="13"/>
      <c r="B831" s="186"/>
      <c r="C831" s="13"/>
      <c r="D831" s="187" t="s">
        <v>284</v>
      </c>
      <c r="E831" s="188" t="s">
        <v>1</v>
      </c>
      <c r="F831" s="189" t="s">
        <v>1199</v>
      </c>
      <c r="G831" s="13"/>
      <c r="H831" s="190">
        <v>13.310000000000001</v>
      </c>
      <c r="I831" s="191"/>
      <c r="J831" s="13"/>
      <c r="K831" s="13"/>
      <c r="L831" s="186"/>
      <c r="M831" s="192"/>
      <c r="N831" s="193"/>
      <c r="O831" s="193"/>
      <c r="P831" s="193"/>
      <c r="Q831" s="193"/>
      <c r="R831" s="193"/>
      <c r="S831" s="193"/>
      <c r="T831" s="194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188" t="s">
        <v>284</v>
      </c>
      <c r="AU831" s="188" t="s">
        <v>85</v>
      </c>
      <c r="AV831" s="13" t="s">
        <v>85</v>
      </c>
      <c r="AW831" s="13" t="s">
        <v>33</v>
      </c>
      <c r="AX831" s="13" t="s">
        <v>77</v>
      </c>
      <c r="AY831" s="188" t="s">
        <v>276</v>
      </c>
    </row>
    <row r="832" s="13" customFormat="1">
      <c r="A832" s="13"/>
      <c r="B832" s="186"/>
      <c r="C832" s="13"/>
      <c r="D832" s="187" t="s">
        <v>284</v>
      </c>
      <c r="E832" s="188" t="s">
        <v>1</v>
      </c>
      <c r="F832" s="189" t="s">
        <v>1200</v>
      </c>
      <c r="G832" s="13"/>
      <c r="H832" s="190">
        <v>15.727</v>
      </c>
      <c r="I832" s="191"/>
      <c r="J832" s="13"/>
      <c r="K832" s="13"/>
      <c r="L832" s="186"/>
      <c r="M832" s="192"/>
      <c r="N832" s="193"/>
      <c r="O832" s="193"/>
      <c r="P832" s="193"/>
      <c r="Q832" s="193"/>
      <c r="R832" s="193"/>
      <c r="S832" s="193"/>
      <c r="T832" s="194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188" t="s">
        <v>284</v>
      </c>
      <c r="AU832" s="188" t="s">
        <v>85</v>
      </c>
      <c r="AV832" s="13" t="s">
        <v>85</v>
      </c>
      <c r="AW832" s="13" t="s">
        <v>33</v>
      </c>
      <c r="AX832" s="13" t="s">
        <v>77</v>
      </c>
      <c r="AY832" s="188" t="s">
        <v>276</v>
      </c>
    </row>
    <row r="833" s="13" customFormat="1">
      <c r="A833" s="13"/>
      <c r="B833" s="186"/>
      <c r="C833" s="13"/>
      <c r="D833" s="187" t="s">
        <v>284</v>
      </c>
      <c r="E833" s="188" t="s">
        <v>1</v>
      </c>
      <c r="F833" s="189" t="s">
        <v>1201</v>
      </c>
      <c r="G833" s="13"/>
      <c r="H833" s="190">
        <v>1.268</v>
      </c>
      <c r="I833" s="191"/>
      <c r="J833" s="13"/>
      <c r="K833" s="13"/>
      <c r="L833" s="186"/>
      <c r="M833" s="192"/>
      <c r="N833" s="193"/>
      <c r="O833" s="193"/>
      <c r="P833" s="193"/>
      <c r="Q833" s="193"/>
      <c r="R833" s="193"/>
      <c r="S833" s="193"/>
      <c r="T833" s="194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188" t="s">
        <v>284</v>
      </c>
      <c r="AU833" s="188" t="s">
        <v>85</v>
      </c>
      <c r="AV833" s="13" t="s">
        <v>85</v>
      </c>
      <c r="AW833" s="13" t="s">
        <v>33</v>
      </c>
      <c r="AX833" s="13" t="s">
        <v>77</v>
      </c>
      <c r="AY833" s="188" t="s">
        <v>276</v>
      </c>
    </row>
    <row r="834" s="13" customFormat="1">
      <c r="A834" s="13"/>
      <c r="B834" s="186"/>
      <c r="C834" s="13"/>
      <c r="D834" s="187" t="s">
        <v>284</v>
      </c>
      <c r="E834" s="188" t="s">
        <v>1</v>
      </c>
      <c r="F834" s="189" t="s">
        <v>1202</v>
      </c>
      <c r="G834" s="13"/>
      <c r="H834" s="190">
        <v>0.371</v>
      </c>
      <c r="I834" s="191"/>
      <c r="J834" s="13"/>
      <c r="K834" s="13"/>
      <c r="L834" s="186"/>
      <c r="M834" s="192"/>
      <c r="N834" s="193"/>
      <c r="O834" s="193"/>
      <c r="P834" s="193"/>
      <c r="Q834" s="193"/>
      <c r="R834" s="193"/>
      <c r="S834" s="193"/>
      <c r="T834" s="194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188" t="s">
        <v>284</v>
      </c>
      <c r="AU834" s="188" t="s">
        <v>85</v>
      </c>
      <c r="AV834" s="13" t="s">
        <v>85</v>
      </c>
      <c r="AW834" s="13" t="s">
        <v>33</v>
      </c>
      <c r="AX834" s="13" t="s">
        <v>77</v>
      </c>
      <c r="AY834" s="188" t="s">
        <v>276</v>
      </c>
    </row>
    <row r="835" s="14" customFormat="1">
      <c r="A835" s="14"/>
      <c r="B835" s="195"/>
      <c r="C835" s="14"/>
      <c r="D835" s="187" t="s">
        <v>284</v>
      </c>
      <c r="E835" s="196" t="s">
        <v>1</v>
      </c>
      <c r="F835" s="197" t="s">
        <v>288</v>
      </c>
      <c r="G835" s="14"/>
      <c r="H835" s="198">
        <v>31.231999999999999</v>
      </c>
      <c r="I835" s="199"/>
      <c r="J835" s="14"/>
      <c r="K835" s="14"/>
      <c r="L835" s="195"/>
      <c r="M835" s="200"/>
      <c r="N835" s="201"/>
      <c r="O835" s="201"/>
      <c r="P835" s="201"/>
      <c r="Q835" s="201"/>
      <c r="R835" s="201"/>
      <c r="S835" s="201"/>
      <c r="T835" s="202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196" t="s">
        <v>284</v>
      </c>
      <c r="AU835" s="196" t="s">
        <v>85</v>
      </c>
      <c r="AV835" s="14" t="s">
        <v>88</v>
      </c>
      <c r="AW835" s="14" t="s">
        <v>33</v>
      </c>
      <c r="AX835" s="14" t="s">
        <v>77</v>
      </c>
      <c r="AY835" s="196" t="s">
        <v>276</v>
      </c>
    </row>
    <row r="836" s="13" customFormat="1">
      <c r="A836" s="13"/>
      <c r="B836" s="186"/>
      <c r="C836" s="13"/>
      <c r="D836" s="187" t="s">
        <v>284</v>
      </c>
      <c r="E836" s="188" t="s">
        <v>1</v>
      </c>
      <c r="F836" s="189" t="s">
        <v>1203</v>
      </c>
      <c r="G836" s="13"/>
      <c r="H836" s="190">
        <v>0.64400000000000002</v>
      </c>
      <c r="I836" s="191"/>
      <c r="J836" s="13"/>
      <c r="K836" s="13"/>
      <c r="L836" s="186"/>
      <c r="M836" s="192"/>
      <c r="N836" s="193"/>
      <c r="O836" s="193"/>
      <c r="P836" s="193"/>
      <c r="Q836" s="193"/>
      <c r="R836" s="193"/>
      <c r="S836" s="193"/>
      <c r="T836" s="194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188" t="s">
        <v>284</v>
      </c>
      <c r="AU836" s="188" t="s">
        <v>85</v>
      </c>
      <c r="AV836" s="13" t="s">
        <v>85</v>
      </c>
      <c r="AW836" s="13" t="s">
        <v>33</v>
      </c>
      <c r="AX836" s="13" t="s">
        <v>77</v>
      </c>
      <c r="AY836" s="188" t="s">
        <v>276</v>
      </c>
    </row>
    <row r="837" s="13" customFormat="1">
      <c r="A837" s="13"/>
      <c r="B837" s="186"/>
      <c r="C837" s="13"/>
      <c r="D837" s="187" t="s">
        <v>284</v>
      </c>
      <c r="E837" s="188" t="s">
        <v>1</v>
      </c>
      <c r="F837" s="189" t="s">
        <v>1204</v>
      </c>
      <c r="G837" s="13"/>
      <c r="H837" s="190">
        <v>0.501</v>
      </c>
      <c r="I837" s="191"/>
      <c r="J837" s="13"/>
      <c r="K837" s="13"/>
      <c r="L837" s="186"/>
      <c r="M837" s="192"/>
      <c r="N837" s="193"/>
      <c r="O837" s="193"/>
      <c r="P837" s="193"/>
      <c r="Q837" s="193"/>
      <c r="R837" s="193"/>
      <c r="S837" s="193"/>
      <c r="T837" s="194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188" t="s">
        <v>284</v>
      </c>
      <c r="AU837" s="188" t="s">
        <v>85</v>
      </c>
      <c r="AV837" s="13" t="s">
        <v>85</v>
      </c>
      <c r="AW837" s="13" t="s">
        <v>33</v>
      </c>
      <c r="AX837" s="13" t="s">
        <v>77</v>
      </c>
      <c r="AY837" s="188" t="s">
        <v>276</v>
      </c>
    </row>
    <row r="838" s="14" customFormat="1">
      <c r="A838" s="14"/>
      <c r="B838" s="195"/>
      <c r="C838" s="14"/>
      <c r="D838" s="187" t="s">
        <v>284</v>
      </c>
      <c r="E838" s="196" t="s">
        <v>1</v>
      </c>
      <c r="F838" s="197" t="s">
        <v>288</v>
      </c>
      <c r="G838" s="14"/>
      <c r="H838" s="198">
        <v>1.145</v>
      </c>
      <c r="I838" s="199"/>
      <c r="J838" s="14"/>
      <c r="K838" s="14"/>
      <c r="L838" s="195"/>
      <c r="M838" s="200"/>
      <c r="N838" s="201"/>
      <c r="O838" s="201"/>
      <c r="P838" s="201"/>
      <c r="Q838" s="201"/>
      <c r="R838" s="201"/>
      <c r="S838" s="201"/>
      <c r="T838" s="202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196" t="s">
        <v>284</v>
      </c>
      <c r="AU838" s="196" t="s">
        <v>85</v>
      </c>
      <c r="AV838" s="14" t="s">
        <v>88</v>
      </c>
      <c r="AW838" s="14" t="s">
        <v>33</v>
      </c>
      <c r="AX838" s="14" t="s">
        <v>77</v>
      </c>
      <c r="AY838" s="196" t="s">
        <v>276</v>
      </c>
    </row>
    <row r="839" s="15" customFormat="1">
      <c r="A839" s="15"/>
      <c r="B839" s="203"/>
      <c r="C839" s="15"/>
      <c r="D839" s="187" t="s">
        <v>284</v>
      </c>
      <c r="E839" s="204" t="s">
        <v>1</v>
      </c>
      <c r="F839" s="205" t="s">
        <v>303</v>
      </c>
      <c r="G839" s="15"/>
      <c r="H839" s="206">
        <v>32.377000000000002</v>
      </c>
      <c r="I839" s="207"/>
      <c r="J839" s="15"/>
      <c r="K839" s="15"/>
      <c r="L839" s="203"/>
      <c r="M839" s="208"/>
      <c r="N839" s="209"/>
      <c r="O839" s="209"/>
      <c r="P839" s="209"/>
      <c r="Q839" s="209"/>
      <c r="R839" s="209"/>
      <c r="S839" s="209"/>
      <c r="T839" s="210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04" t="s">
        <v>284</v>
      </c>
      <c r="AU839" s="204" t="s">
        <v>85</v>
      </c>
      <c r="AV839" s="15" t="s">
        <v>91</v>
      </c>
      <c r="AW839" s="15" t="s">
        <v>33</v>
      </c>
      <c r="AX839" s="15" t="s">
        <v>8</v>
      </c>
      <c r="AY839" s="204" t="s">
        <v>276</v>
      </c>
    </row>
    <row r="840" s="2" customFormat="1" ht="16.5" customHeight="1">
      <c r="A840" s="37"/>
      <c r="B840" s="172"/>
      <c r="C840" s="173" t="s">
        <v>1205</v>
      </c>
      <c r="D840" s="173" t="s">
        <v>278</v>
      </c>
      <c r="E840" s="174" t="s">
        <v>1206</v>
      </c>
      <c r="F840" s="175" t="s">
        <v>1207</v>
      </c>
      <c r="G840" s="176" t="s">
        <v>1208</v>
      </c>
      <c r="H840" s="177">
        <v>9</v>
      </c>
      <c r="I840" s="178"/>
      <c r="J840" s="179">
        <f>ROUND(I840*H840,0)</f>
        <v>0</v>
      </c>
      <c r="K840" s="175" t="s">
        <v>282</v>
      </c>
      <c r="L840" s="38"/>
      <c r="M840" s="180" t="s">
        <v>1</v>
      </c>
      <c r="N840" s="181" t="s">
        <v>42</v>
      </c>
      <c r="O840" s="76"/>
      <c r="P840" s="182">
        <f>O840*H840</f>
        <v>0</v>
      </c>
      <c r="Q840" s="182">
        <v>0</v>
      </c>
      <c r="R840" s="182">
        <f>Q840*H840</f>
        <v>0</v>
      </c>
      <c r="S840" s="182">
        <v>0</v>
      </c>
      <c r="T840" s="183">
        <f>S840*H840</f>
        <v>0</v>
      </c>
      <c r="U840" s="37"/>
      <c r="V840" s="37"/>
      <c r="W840" s="37"/>
      <c r="X840" s="37"/>
      <c r="Y840" s="37"/>
      <c r="Z840" s="37"/>
      <c r="AA840" s="37"/>
      <c r="AB840" s="37"/>
      <c r="AC840" s="37"/>
      <c r="AD840" s="37"/>
      <c r="AE840" s="37"/>
      <c r="AR840" s="184" t="s">
        <v>362</v>
      </c>
      <c r="AT840" s="184" t="s">
        <v>278</v>
      </c>
      <c r="AU840" s="184" t="s">
        <v>85</v>
      </c>
      <c r="AY840" s="18" t="s">
        <v>276</v>
      </c>
      <c r="BE840" s="185">
        <f>IF(N840="základní",J840,0)</f>
        <v>0</v>
      </c>
      <c r="BF840" s="185">
        <f>IF(N840="snížená",J840,0)</f>
        <v>0</v>
      </c>
      <c r="BG840" s="185">
        <f>IF(N840="zákl. přenesená",J840,0)</f>
        <v>0</v>
      </c>
      <c r="BH840" s="185">
        <f>IF(N840="sníž. přenesená",J840,0)</f>
        <v>0</v>
      </c>
      <c r="BI840" s="185">
        <f>IF(N840="nulová",J840,0)</f>
        <v>0</v>
      </c>
      <c r="BJ840" s="18" t="s">
        <v>8</v>
      </c>
      <c r="BK840" s="185">
        <f>ROUND(I840*H840,0)</f>
        <v>0</v>
      </c>
      <c r="BL840" s="18" t="s">
        <v>362</v>
      </c>
      <c r="BM840" s="184" t="s">
        <v>1209</v>
      </c>
    </row>
    <row r="841" s="13" customFormat="1">
      <c r="A841" s="13"/>
      <c r="B841" s="186"/>
      <c r="C841" s="13"/>
      <c r="D841" s="187" t="s">
        <v>284</v>
      </c>
      <c r="E841" s="188" t="s">
        <v>1</v>
      </c>
      <c r="F841" s="189" t="s">
        <v>1210</v>
      </c>
      <c r="G841" s="13"/>
      <c r="H841" s="190">
        <v>9</v>
      </c>
      <c r="I841" s="191"/>
      <c r="J841" s="13"/>
      <c r="K841" s="13"/>
      <c r="L841" s="186"/>
      <c r="M841" s="192"/>
      <c r="N841" s="193"/>
      <c r="O841" s="193"/>
      <c r="P841" s="193"/>
      <c r="Q841" s="193"/>
      <c r="R841" s="193"/>
      <c r="S841" s="193"/>
      <c r="T841" s="194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188" t="s">
        <v>284</v>
      </c>
      <c r="AU841" s="188" t="s">
        <v>85</v>
      </c>
      <c r="AV841" s="13" t="s">
        <v>85</v>
      </c>
      <c r="AW841" s="13" t="s">
        <v>33</v>
      </c>
      <c r="AX841" s="13" t="s">
        <v>8</v>
      </c>
      <c r="AY841" s="188" t="s">
        <v>276</v>
      </c>
    </row>
    <row r="842" s="2" customFormat="1" ht="16.5" customHeight="1">
      <c r="A842" s="37"/>
      <c r="B842" s="172"/>
      <c r="C842" s="211" t="s">
        <v>1211</v>
      </c>
      <c r="D842" s="211" t="s">
        <v>311</v>
      </c>
      <c r="E842" s="212" t="s">
        <v>1212</v>
      </c>
      <c r="F842" s="213" t="s">
        <v>1213</v>
      </c>
      <c r="G842" s="214" t="s">
        <v>314</v>
      </c>
      <c r="H842" s="215">
        <v>0.0089999999999999993</v>
      </c>
      <c r="I842" s="216"/>
      <c r="J842" s="217">
        <f>ROUND(I842*H842,0)</f>
        <v>0</v>
      </c>
      <c r="K842" s="213" t="s">
        <v>1</v>
      </c>
      <c r="L842" s="218"/>
      <c r="M842" s="219" t="s">
        <v>1</v>
      </c>
      <c r="N842" s="220" t="s">
        <v>42</v>
      </c>
      <c r="O842" s="76"/>
      <c r="P842" s="182">
        <f>O842*H842</f>
        <v>0</v>
      </c>
      <c r="Q842" s="182">
        <v>1</v>
      </c>
      <c r="R842" s="182">
        <f>Q842*H842</f>
        <v>0.0089999999999999993</v>
      </c>
      <c r="S842" s="182">
        <v>0</v>
      </c>
      <c r="T842" s="183">
        <f>S842*H842</f>
        <v>0</v>
      </c>
      <c r="U842" s="37"/>
      <c r="V842" s="37"/>
      <c r="W842" s="37"/>
      <c r="X842" s="37"/>
      <c r="Y842" s="37"/>
      <c r="Z842" s="37"/>
      <c r="AA842" s="37"/>
      <c r="AB842" s="37"/>
      <c r="AC842" s="37"/>
      <c r="AD842" s="37"/>
      <c r="AE842" s="37"/>
      <c r="AR842" s="184" t="s">
        <v>445</v>
      </c>
      <c r="AT842" s="184" t="s">
        <v>311</v>
      </c>
      <c r="AU842" s="184" t="s">
        <v>85</v>
      </c>
      <c r="AY842" s="18" t="s">
        <v>276</v>
      </c>
      <c r="BE842" s="185">
        <f>IF(N842="základní",J842,0)</f>
        <v>0</v>
      </c>
      <c r="BF842" s="185">
        <f>IF(N842="snížená",J842,0)</f>
        <v>0</v>
      </c>
      <c r="BG842" s="185">
        <f>IF(N842="zákl. přenesená",J842,0)</f>
        <v>0</v>
      </c>
      <c r="BH842" s="185">
        <f>IF(N842="sníž. přenesená",J842,0)</f>
        <v>0</v>
      </c>
      <c r="BI842" s="185">
        <f>IF(N842="nulová",J842,0)</f>
        <v>0</v>
      </c>
      <c r="BJ842" s="18" t="s">
        <v>8</v>
      </c>
      <c r="BK842" s="185">
        <f>ROUND(I842*H842,0)</f>
        <v>0</v>
      </c>
      <c r="BL842" s="18" t="s">
        <v>362</v>
      </c>
      <c r="BM842" s="184" t="s">
        <v>1214</v>
      </c>
    </row>
    <row r="843" s="13" customFormat="1">
      <c r="A843" s="13"/>
      <c r="B843" s="186"/>
      <c r="C843" s="13"/>
      <c r="D843" s="187" t="s">
        <v>284</v>
      </c>
      <c r="E843" s="188" t="s">
        <v>1</v>
      </c>
      <c r="F843" s="189" t="s">
        <v>1215</v>
      </c>
      <c r="G843" s="13"/>
      <c r="H843" s="190">
        <v>0.0089999999999999993</v>
      </c>
      <c r="I843" s="191"/>
      <c r="J843" s="13"/>
      <c r="K843" s="13"/>
      <c r="L843" s="186"/>
      <c r="M843" s="192"/>
      <c r="N843" s="193"/>
      <c r="O843" s="193"/>
      <c r="P843" s="193"/>
      <c r="Q843" s="193"/>
      <c r="R843" s="193"/>
      <c r="S843" s="193"/>
      <c r="T843" s="194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188" t="s">
        <v>284</v>
      </c>
      <c r="AU843" s="188" t="s">
        <v>85</v>
      </c>
      <c r="AV843" s="13" t="s">
        <v>85</v>
      </c>
      <c r="AW843" s="13" t="s">
        <v>33</v>
      </c>
      <c r="AX843" s="13" t="s">
        <v>8</v>
      </c>
      <c r="AY843" s="188" t="s">
        <v>276</v>
      </c>
    </row>
    <row r="844" s="2" customFormat="1" ht="21.75" customHeight="1">
      <c r="A844" s="37"/>
      <c r="B844" s="172"/>
      <c r="C844" s="173" t="s">
        <v>1216</v>
      </c>
      <c r="D844" s="173" t="s">
        <v>278</v>
      </c>
      <c r="E844" s="174" t="s">
        <v>1217</v>
      </c>
      <c r="F844" s="175" t="s">
        <v>1218</v>
      </c>
      <c r="G844" s="176" t="s">
        <v>291</v>
      </c>
      <c r="H844" s="177">
        <v>18.600000000000001</v>
      </c>
      <c r="I844" s="178"/>
      <c r="J844" s="179">
        <f>ROUND(I844*H844,0)</f>
        <v>0</v>
      </c>
      <c r="K844" s="175" t="s">
        <v>282</v>
      </c>
      <c r="L844" s="38"/>
      <c r="M844" s="180" t="s">
        <v>1</v>
      </c>
      <c r="N844" s="181" t="s">
        <v>42</v>
      </c>
      <c r="O844" s="76"/>
      <c r="P844" s="182">
        <f>O844*H844</f>
        <v>0</v>
      </c>
      <c r="Q844" s="182">
        <v>0.0026919999999999999</v>
      </c>
      <c r="R844" s="182">
        <f>Q844*H844</f>
        <v>0.050071200000000003</v>
      </c>
      <c r="S844" s="182">
        <v>0</v>
      </c>
      <c r="T844" s="183">
        <f>S844*H844</f>
        <v>0</v>
      </c>
      <c r="U844" s="37"/>
      <c r="V844" s="37"/>
      <c r="W844" s="37"/>
      <c r="X844" s="37"/>
      <c r="Y844" s="37"/>
      <c r="Z844" s="37"/>
      <c r="AA844" s="37"/>
      <c r="AB844" s="37"/>
      <c r="AC844" s="37"/>
      <c r="AD844" s="37"/>
      <c r="AE844" s="37"/>
      <c r="AR844" s="184" t="s">
        <v>362</v>
      </c>
      <c r="AT844" s="184" t="s">
        <v>278</v>
      </c>
      <c r="AU844" s="184" t="s">
        <v>85</v>
      </c>
      <c r="AY844" s="18" t="s">
        <v>276</v>
      </c>
      <c r="BE844" s="185">
        <f>IF(N844="základní",J844,0)</f>
        <v>0</v>
      </c>
      <c r="BF844" s="185">
        <f>IF(N844="snížená",J844,0)</f>
        <v>0</v>
      </c>
      <c r="BG844" s="185">
        <f>IF(N844="zákl. přenesená",J844,0)</f>
        <v>0</v>
      </c>
      <c r="BH844" s="185">
        <f>IF(N844="sníž. přenesená",J844,0)</f>
        <v>0</v>
      </c>
      <c r="BI844" s="185">
        <f>IF(N844="nulová",J844,0)</f>
        <v>0</v>
      </c>
      <c r="BJ844" s="18" t="s">
        <v>8</v>
      </c>
      <c r="BK844" s="185">
        <f>ROUND(I844*H844,0)</f>
        <v>0</v>
      </c>
      <c r="BL844" s="18" t="s">
        <v>362</v>
      </c>
      <c r="BM844" s="184" t="s">
        <v>1219</v>
      </c>
    </row>
    <row r="845" s="13" customFormat="1">
      <c r="A845" s="13"/>
      <c r="B845" s="186"/>
      <c r="C845" s="13"/>
      <c r="D845" s="187" t="s">
        <v>284</v>
      </c>
      <c r="E845" s="188" t="s">
        <v>166</v>
      </c>
      <c r="F845" s="189" t="s">
        <v>1220</v>
      </c>
      <c r="G845" s="13"/>
      <c r="H845" s="190">
        <v>18.600000000000001</v>
      </c>
      <c r="I845" s="191"/>
      <c r="J845" s="13"/>
      <c r="K845" s="13"/>
      <c r="L845" s="186"/>
      <c r="M845" s="192"/>
      <c r="N845" s="193"/>
      <c r="O845" s="193"/>
      <c r="P845" s="193"/>
      <c r="Q845" s="193"/>
      <c r="R845" s="193"/>
      <c r="S845" s="193"/>
      <c r="T845" s="194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188" t="s">
        <v>284</v>
      </c>
      <c r="AU845" s="188" t="s">
        <v>85</v>
      </c>
      <c r="AV845" s="13" t="s">
        <v>85</v>
      </c>
      <c r="AW845" s="13" t="s">
        <v>33</v>
      </c>
      <c r="AX845" s="13" t="s">
        <v>77</v>
      </c>
      <c r="AY845" s="188" t="s">
        <v>276</v>
      </c>
    </row>
    <row r="846" s="14" customFormat="1">
      <c r="A846" s="14"/>
      <c r="B846" s="195"/>
      <c r="C846" s="14"/>
      <c r="D846" s="187" t="s">
        <v>284</v>
      </c>
      <c r="E846" s="196" t="s">
        <v>1</v>
      </c>
      <c r="F846" s="197" t="s">
        <v>288</v>
      </c>
      <c r="G846" s="14"/>
      <c r="H846" s="198">
        <v>18.600000000000001</v>
      </c>
      <c r="I846" s="199"/>
      <c r="J846" s="14"/>
      <c r="K846" s="14"/>
      <c r="L846" s="195"/>
      <c r="M846" s="200"/>
      <c r="N846" s="201"/>
      <c r="O846" s="201"/>
      <c r="P846" s="201"/>
      <c r="Q846" s="201"/>
      <c r="R846" s="201"/>
      <c r="S846" s="201"/>
      <c r="T846" s="202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196" t="s">
        <v>284</v>
      </c>
      <c r="AU846" s="196" t="s">
        <v>85</v>
      </c>
      <c r="AV846" s="14" t="s">
        <v>88</v>
      </c>
      <c r="AW846" s="14" t="s">
        <v>33</v>
      </c>
      <c r="AX846" s="14" t="s">
        <v>8</v>
      </c>
      <c r="AY846" s="196" t="s">
        <v>276</v>
      </c>
    </row>
    <row r="847" s="2" customFormat="1" ht="24.15" customHeight="1">
      <c r="A847" s="37"/>
      <c r="B847" s="172"/>
      <c r="C847" s="173" t="s">
        <v>1221</v>
      </c>
      <c r="D847" s="173" t="s">
        <v>278</v>
      </c>
      <c r="E847" s="174" t="s">
        <v>1222</v>
      </c>
      <c r="F847" s="175" t="s">
        <v>1223</v>
      </c>
      <c r="G847" s="176" t="s">
        <v>291</v>
      </c>
      <c r="H847" s="177">
        <v>528.17499999999995</v>
      </c>
      <c r="I847" s="178"/>
      <c r="J847" s="179">
        <f>ROUND(I847*H847,0)</f>
        <v>0</v>
      </c>
      <c r="K847" s="175" t="s">
        <v>282</v>
      </c>
      <c r="L847" s="38"/>
      <c r="M847" s="180" t="s">
        <v>1</v>
      </c>
      <c r="N847" s="181" t="s">
        <v>42</v>
      </c>
      <c r="O847" s="76"/>
      <c r="P847" s="182">
        <f>O847*H847</f>
        <v>0</v>
      </c>
      <c r="Q847" s="182">
        <v>0</v>
      </c>
      <c r="R847" s="182">
        <f>Q847*H847</f>
        <v>0</v>
      </c>
      <c r="S847" s="182">
        <v>0.014</v>
      </c>
      <c r="T847" s="183">
        <f>S847*H847</f>
        <v>7.3944499999999991</v>
      </c>
      <c r="U847" s="37"/>
      <c r="V847" s="37"/>
      <c r="W847" s="37"/>
      <c r="X847" s="37"/>
      <c r="Y847" s="37"/>
      <c r="Z847" s="37"/>
      <c r="AA847" s="37"/>
      <c r="AB847" s="37"/>
      <c r="AC847" s="37"/>
      <c r="AD847" s="37"/>
      <c r="AE847" s="37"/>
      <c r="AR847" s="184" t="s">
        <v>362</v>
      </c>
      <c r="AT847" s="184" t="s">
        <v>278</v>
      </c>
      <c r="AU847" s="184" t="s">
        <v>85</v>
      </c>
      <c r="AY847" s="18" t="s">
        <v>276</v>
      </c>
      <c r="BE847" s="185">
        <f>IF(N847="základní",J847,0)</f>
        <v>0</v>
      </c>
      <c r="BF847" s="185">
        <f>IF(N847="snížená",J847,0)</f>
        <v>0</v>
      </c>
      <c r="BG847" s="185">
        <f>IF(N847="zákl. přenesená",J847,0)</f>
        <v>0</v>
      </c>
      <c r="BH847" s="185">
        <f>IF(N847="sníž. přenesená",J847,0)</f>
        <v>0</v>
      </c>
      <c r="BI847" s="185">
        <f>IF(N847="nulová",J847,0)</f>
        <v>0</v>
      </c>
      <c r="BJ847" s="18" t="s">
        <v>8</v>
      </c>
      <c r="BK847" s="185">
        <f>ROUND(I847*H847,0)</f>
        <v>0</v>
      </c>
      <c r="BL847" s="18" t="s">
        <v>362</v>
      </c>
      <c r="BM847" s="184" t="s">
        <v>1224</v>
      </c>
    </row>
    <row r="848" s="13" customFormat="1">
      <c r="A848" s="13"/>
      <c r="B848" s="186"/>
      <c r="C848" s="13"/>
      <c r="D848" s="187" t="s">
        <v>284</v>
      </c>
      <c r="E848" s="188" t="s">
        <v>1</v>
      </c>
      <c r="F848" s="189" t="s">
        <v>1225</v>
      </c>
      <c r="G848" s="13"/>
      <c r="H848" s="190">
        <v>256.94999999999999</v>
      </c>
      <c r="I848" s="191"/>
      <c r="J848" s="13"/>
      <c r="K848" s="13"/>
      <c r="L848" s="186"/>
      <c r="M848" s="192"/>
      <c r="N848" s="193"/>
      <c r="O848" s="193"/>
      <c r="P848" s="193"/>
      <c r="Q848" s="193"/>
      <c r="R848" s="193"/>
      <c r="S848" s="193"/>
      <c r="T848" s="194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188" t="s">
        <v>284</v>
      </c>
      <c r="AU848" s="188" t="s">
        <v>85</v>
      </c>
      <c r="AV848" s="13" t="s">
        <v>85</v>
      </c>
      <c r="AW848" s="13" t="s">
        <v>33</v>
      </c>
      <c r="AX848" s="13" t="s">
        <v>77</v>
      </c>
      <c r="AY848" s="188" t="s">
        <v>276</v>
      </c>
    </row>
    <row r="849" s="13" customFormat="1">
      <c r="A849" s="13"/>
      <c r="B849" s="186"/>
      <c r="C849" s="13"/>
      <c r="D849" s="187" t="s">
        <v>284</v>
      </c>
      <c r="E849" s="188" t="s">
        <v>1</v>
      </c>
      <c r="F849" s="189" t="s">
        <v>1226</v>
      </c>
      <c r="G849" s="13"/>
      <c r="H849" s="190">
        <v>271.22500000000002</v>
      </c>
      <c r="I849" s="191"/>
      <c r="J849" s="13"/>
      <c r="K849" s="13"/>
      <c r="L849" s="186"/>
      <c r="M849" s="192"/>
      <c r="N849" s="193"/>
      <c r="O849" s="193"/>
      <c r="P849" s="193"/>
      <c r="Q849" s="193"/>
      <c r="R849" s="193"/>
      <c r="S849" s="193"/>
      <c r="T849" s="194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188" t="s">
        <v>284</v>
      </c>
      <c r="AU849" s="188" t="s">
        <v>85</v>
      </c>
      <c r="AV849" s="13" t="s">
        <v>85</v>
      </c>
      <c r="AW849" s="13" t="s">
        <v>33</v>
      </c>
      <c r="AX849" s="13" t="s">
        <v>77</v>
      </c>
      <c r="AY849" s="188" t="s">
        <v>276</v>
      </c>
    </row>
    <row r="850" s="14" customFormat="1">
      <c r="A850" s="14"/>
      <c r="B850" s="195"/>
      <c r="C850" s="14"/>
      <c r="D850" s="187" t="s">
        <v>284</v>
      </c>
      <c r="E850" s="196" t="s">
        <v>1</v>
      </c>
      <c r="F850" s="197" t="s">
        <v>1227</v>
      </c>
      <c r="G850" s="14"/>
      <c r="H850" s="198">
        <v>528.17499999999995</v>
      </c>
      <c r="I850" s="199"/>
      <c r="J850" s="14"/>
      <c r="K850" s="14"/>
      <c r="L850" s="195"/>
      <c r="M850" s="200"/>
      <c r="N850" s="201"/>
      <c r="O850" s="201"/>
      <c r="P850" s="201"/>
      <c r="Q850" s="201"/>
      <c r="R850" s="201"/>
      <c r="S850" s="201"/>
      <c r="T850" s="202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196" t="s">
        <v>284</v>
      </c>
      <c r="AU850" s="196" t="s">
        <v>85</v>
      </c>
      <c r="AV850" s="14" t="s">
        <v>88</v>
      </c>
      <c r="AW850" s="14" t="s">
        <v>33</v>
      </c>
      <c r="AX850" s="14" t="s">
        <v>8</v>
      </c>
      <c r="AY850" s="196" t="s">
        <v>276</v>
      </c>
    </row>
    <row r="851" s="2" customFormat="1" ht="37.8" customHeight="1">
      <c r="A851" s="37"/>
      <c r="B851" s="172"/>
      <c r="C851" s="173" t="s">
        <v>1228</v>
      </c>
      <c r="D851" s="173" t="s">
        <v>278</v>
      </c>
      <c r="E851" s="174" t="s">
        <v>1229</v>
      </c>
      <c r="F851" s="175" t="s">
        <v>1230</v>
      </c>
      <c r="G851" s="176" t="s">
        <v>291</v>
      </c>
      <c r="H851" s="177">
        <v>24</v>
      </c>
      <c r="I851" s="178"/>
      <c r="J851" s="179">
        <f>ROUND(I851*H851,0)</f>
        <v>0</v>
      </c>
      <c r="K851" s="175" t="s">
        <v>282</v>
      </c>
      <c r="L851" s="38"/>
      <c r="M851" s="180" t="s">
        <v>1</v>
      </c>
      <c r="N851" s="181" t="s">
        <v>42</v>
      </c>
      <c r="O851" s="76"/>
      <c r="P851" s="182">
        <f>O851*H851</f>
        <v>0</v>
      </c>
      <c r="Q851" s="182">
        <v>0</v>
      </c>
      <c r="R851" s="182">
        <f>Q851*H851</f>
        <v>0</v>
      </c>
      <c r="S851" s="182">
        <v>0</v>
      </c>
      <c r="T851" s="183">
        <f>S851*H851</f>
        <v>0</v>
      </c>
      <c r="U851" s="37"/>
      <c r="V851" s="37"/>
      <c r="W851" s="37"/>
      <c r="X851" s="37"/>
      <c r="Y851" s="37"/>
      <c r="Z851" s="37"/>
      <c r="AA851" s="37"/>
      <c r="AB851" s="37"/>
      <c r="AC851" s="37"/>
      <c r="AD851" s="37"/>
      <c r="AE851" s="37"/>
      <c r="AR851" s="184" t="s">
        <v>362</v>
      </c>
      <c r="AT851" s="184" t="s">
        <v>278</v>
      </c>
      <c r="AU851" s="184" t="s">
        <v>85</v>
      </c>
      <c r="AY851" s="18" t="s">
        <v>276</v>
      </c>
      <c r="BE851" s="185">
        <f>IF(N851="základní",J851,0)</f>
        <v>0</v>
      </c>
      <c r="BF851" s="185">
        <f>IF(N851="snížená",J851,0)</f>
        <v>0</v>
      </c>
      <c r="BG851" s="185">
        <f>IF(N851="zákl. přenesená",J851,0)</f>
        <v>0</v>
      </c>
      <c r="BH851" s="185">
        <f>IF(N851="sníž. přenesená",J851,0)</f>
        <v>0</v>
      </c>
      <c r="BI851" s="185">
        <f>IF(N851="nulová",J851,0)</f>
        <v>0</v>
      </c>
      <c r="BJ851" s="18" t="s">
        <v>8</v>
      </c>
      <c r="BK851" s="185">
        <f>ROUND(I851*H851,0)</f>
        <v>0</v>
      </c>
      <c r="BL851" s="18" t="s">
        <v>362</v>
      </c>
      <c r="BM851" s="184" t="s">
        <v>1231</v>
      </c>
    </row>
    <row r="852" s="13" customFormat="1">
      <c r="A852" s="13"/>
      <c r="B852" s="186"/>
      <c r="C852" s="13"/>
      <c r="D852" s="187" t="s">
        <v>284</v>
      </c>
      <c r="E852" s="188" t="s">
        <v>168</v>
      </c>
      <c r="F852" s="189" t="s">
        <v>1232</v>
      </c>
      <c r="G852" s="13"/>
      <c r="H852" s="190">
        <v>24</v>
      </c>
      <c r="I852" s="191"/>
      <c r="J852" s="13"/>
      <c r="K852" s="13"/>
      <c r="L852" s="186"/>
      <c r="M852" s="192"/>
      <c r="N852" s="193"/>
      <c r="O852" s="193"/>
      <c r="P852" s="193"/>
      <c r="Q852" s="193"/>
      <c r="R852" s="193"/>
      <c r="S852" s="193"/>
      <c r="T852" s="194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188" t="s">
        <v>284</v>
      </c>
      <c r="AU852" s="188" t="s">
        <v>85</v>
      </c>
      <c r="AV852" s="13" t="s">
        <v>85</v>
      </c>
      <c r="AW852" s="13" t="s">
        <v>33</v>
      </c>
      <c r="AX852" s="13" t="s">
        <v>8</v>
      </c>
      <c r="AY852" s="188" t="s">
        <v>276</v>
      </c>
    </row>
    <row r="853" s="2" customFormat="1" ht="21.75" customHeight="1">
      <c r="A853" s="37"/>
      <c r="B853" s="172"/>
      <c r="C853" s="211" t="s">
        <v>1233</v>
      </c>
      <c r="D853" s="211" t="s">
        <v>311</v>
      </c>
      <c r="E853" s="212" t="s">
        <v>1234</v>
      </c>
      <c r="F853" s="213" t="s">
        <v>1235</v>
      </c>
      <c r="G853" s="214" t="s">
        <v>297</v>
      </c>
      <c r="H853" s="215">
        <v>0.50700000000000001</v>
      </c>
      <c r="I853" s="216"/>
      <c r="J853" s="217">
        <f>ROUND(I853*H853,0)</f>
        <v>0</v>
      </c>
      <c r="K853" s="213" t="s">
        <v>693</v>
      </c>
      <c r="L853" s="218"/>
      <c r="M853" s="219" t="s">
        <v>1</v>
      </c>
      <c r="N853" s="220" t="s">
        <v>42</v>
      </c>
      <c r="O853" s="76"/>
      <c r="P853" s="182">
        <f>O853*H853</f>
        <v>0</v>
      </c>
      <c r="Q853" s="182">
        <v>0.55000000000000004</v>
      </c>
      <c r="R853" s="182">
        <f>Q853*H853</f>
        <v>0.27885000000000004</v>
      </c>
      <c r="S853" s="182">
        <v>0</v>
      </c>
      <c r="T853" s="183">
        <f>S853*H853</f>
        <v>0</v>
      </c>
      <c r="U853" s="37"/>
      <c r="V853" s="37"/>
      <c r="W853" s="37"/>
      <c r="X853" s="37"/>
      <c r="Y853" s="37"/>
      <c r="Z853" s="37"/>
      <c r="AA853" s="37"/>
      <c r="AB853" s="37"/>
      <c r="AC853" s="37"/>
      <c r="AD853" s="37"/>
      <c r="AE853" s="37"/>
      <c r="AR853" s="184" t="s">
        <v>445</v>
      </c>
      <c r="AT853" s="184" t="s">
        <v>311</v>
      </c>
      <c r="AU853" s="184" t="s">
        <v>85</v>
      </c>
      <c r="AY853" s="18" t="s">
        <v>276</v>
      </c>
      <c r="BE853" s="185">
        <f>IF(N853="základní",J853,0)</f>
        <v>0</v>
      </c>
      <c r="BF853" s="185">
        <f>IF(N853="snížená",J853,0)</f>
        <v>0</v>
      </c>
      <c r="BG853" s="185">
        <f>IF(N853="zákl. přenesená",J853,0)</f>
        <v>0</v>
      </c>
      <c r="BH853" s="185">
        <f>IF(N853="sníž. přenesená",J853,0)</f>
        <v>0</v>
      </c>
      <c r="BI853" s="185">
        <f>IF(N853="nulová",J853,0)</f>
        <v>0</v>
      </c>
      <c r="BJ853" s="18" t="s">
        <v>8</v>
      </c>
      <c r="BK853" s="185">
        <f>ROUND(I853*H853,0)</f>
        <v>0</v>
      </c>
      <c r="BL853" s="18" t="s">
        <v>362</v>
      </c>
      <c r="BM853" s="184" t="s">
        <v>1236</v>
      </c>
    </row>
    <row r="854" s="13" customFormat="1">
      <c r="A854" s="13"/>
      <c r="B854" s="186"/>
      <c r="C854" s="13"/>
      <c r="D854" s="187" t="s">
        <v>284</v>
      </c>
      <c r="E854" s="188" t="s">
        <v>1</v>
      </c>
      <c r="F854" s="189" t="s">
        <v>1237</v>
      </c>
      <c r="G854" s="13"/>
      <c r="H854" s="190">
        <v>0.50700000000000001</v>
      </c>
      <c r="I854" s="191"/>
      <c r="J854" s="13"/>
      <c r="K854" s="13"/>
      <c r="L854" s="186"/>
      <c r="M854" s="192"/>
      <c r="N854" s="193"/>
      <c r="O854" s="193"/>
      <c r="P854" s="193"/>
      <c r="Q854" s="193"/>
      <c r="R854" s="193"/>
      <c r="S854" s="193"/>
      <c r="T854" s="194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188" t="s">
        <v>284</v>
      </c>
      <c r="AU854" s="188" t="s">
        <v>85</v>
      </c>
      <c r="AV854" s="13" t="s">
        <v>85</v>
      </c>
      <c r="AW854" s="13" t="s">
        <v>33</v>
      </c>
      <c r="AX854" s="13" t="s">
        <v>8</v>
      </c>
      <c r="AY854" s="188" t="s">
        <v>276</v>
      </c>
    </row>
    <row r="855" s="2" customFormat="1" ht="37.8" customHeight="1">
      <c r="A855" s="37"/>
      <c r="B855" s="172"/>
      <c r="C855" s="173" t="s">
        <v>1238</v>
      </c>
      <c r="D855" s="173" t="s">
        <v>278</v>
      </c>
      <c r="E855" s="174" t="s">
        <v>1239</v>
      </c>
      <c r="F855" s="175" t="s">
        <v>1240</v>
      </c>
      <c r="G855" s="176" t="s">
        <v>291</v>
      </c>
      <c r="H855" s="177">
        <v>528.17499999999995</v>
      </c>
      <c r="I855" s="178"/>
      <c r="J855" s="179">
        <f>ROUND(I855*H855,0)</f>
        <v>0</v>
      </c>
      <c r="K855" s="175" t="s">
        <v>282</v>
      </c>
      <c r="L855" s="38"/>
      <c r="M855" s="180" t="s">
        <v>1</v>
      </c>
      <c r="N855" s="181" t="s">
        <v>42</v>
      </c>
      <c r="O855" s="76"/>
      <c r="P855" s="182">
        <f>O855*H855</f>
        <v>0</v>
      </c>
      <c r="Q855" s="182">
        <v>0</v>
      </c>
      <c r="R855" s="182">
        <f>Q855*H855</f>
        <v>0</v>
      </c>
      <c r="S855" s="182">
        <v>0</v>
      </c>
      <c r="T855" s="183">
        <f>S855*H855</f>
        <v>0</v>
      </c>
      <c r="U855" s="37"/>
      <c r="V855" s="37"/>
      <c r="W855" s="37"/>
      <c r="X855" s="37"/>
      <c r="Y855" s="37"/>
      <c r="Z855" s="37"/>
      <c r="AA855" s="37"/>
      <c r="AB855" s="37"/>
      <c r="AC855" s="37"/>
      <c r="AD855" s="37"/>
      <c r="AE855" s="37"/>
      <c r="AR855" s="184" t="s">
        <v>362</v>
      </c>
      <c r="AT855" s="184" t="s">
        <v>278</v>
      </c>
      <c r="AU855" s="184" t="s">
        <v>85</v>
      </c>
      <c r="AY855" s="18" t="s">
        <v>276</v>
      </c>
      <c r="BE855" s="185">
        <f>IF(N855="základní",J855,0)</f>
        <v>0</v>
      </c>
      <c r="BF855" s="185">
        <f>IF(N855="snížená",J855,0)</f>
        <v>0</v>
      </c>
      <c r="BG855" s="185">
        <f>IF(N855="zákl. přenesená",J855,0)</f>
        <v>0</v>
      </c>
      <c r="BH855" s="185">
        <f>IF(N855="sníž. přenesená",J855,0)</f>
        <v>0</v>
      </c>
      <c r="BI855" s="185">
        <f>IF(N855="nulová",J855,0)</f>
        <v>0</v>
      </c>
      <c r="BJ855" s="18" t="s">
        <v>8</v>
      </c>
      <c r="BK855" s="185">
        <f>ROUND(I855*H855,0)</f>
        <v>0</v>
      </c>
      <c r="BL855" s="18" t="s">
        <v>362</v>
      </c>
      <c r="BM855" s="184" t="s">
        <v>1241</v>
      </c>
    </row>
    <row r="856" s="13" customFormat="1">
      <c r="A856" s="13"/>
      <c r="B856" s="186"/>
      <c r="C856" s="13"/>
      <c r="D856" s="187" t="s">
        <v>284</v>
      </c>
      <c r="E856" s="188" t="s">
        <v>1</v>
      </c>
      <c r="F856" s="189" t="s">
        <v>1225</v>
      </c>
      <c r="G856" s="13"/>
      <c r="H856" s="190">
        <v>256.94999999999999</v>
      </c>
      <c r="I856" s="191"/>
      <c r="J856" s="13"/>
      <c r="K856" s="13"/>
      <c r="L856" s="186"/>
      <c r="M856" s="192"/>
      <c r="N856" s="193"/>
      <c r="O856" s="193"/>
      <c r="P856" s="193"/>
      <c r="Q856" s="193"/>
      <c r="R856" s="193"/>
      <c r="S856" s="193"/>
      <c r="T856" s="194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188" t="s">
        <v>284</v>
      </c>
      <c r="AU856" s="188" t="s">
        <v>85</v>
      </c>
      <c r="AV856" s="13" t="s">
        <v>85</v>
      </c>
      <c r="AW856" s="13" t="s">
        <v>33</v>
      </c>
      <c r="AX856" s="13" t="s">
        <v>77</v>
      </c>
      <c r="AY856" s="188" t="s">
        <v>276</v>
      </c>
    </row>
    <row r="857" s="13" customFormat="1">
      <c r="A857" s="13"/>
      <c r="B857" s="186"/>
      <c r="C857" s="13"/>
      <c r="D857" s="187" t="s">
        <v>284</v>
      </c>
      <c r="E857" s="188" t="s">
        <v>1</v>
      </c>
      <c r="F857" s="189" t="s">
        <v>1226</v>
      </c>
      <c r="G857" s="13"/>
      <c r="H857" s="190">
        <v>271.22500000000002</v>
      </c>
      <c r="I857" s="191"/>
      <c r="J857" s="13"/>
      <c r="K857" s="13"/>
      <c r="L857" s="186"/>
      <c r="M857" s="192"/>
      <c r="N857" s="193"/>
      <c r="O857" s="193"/>
      <c r="P857" s="193"/>
      <c r="Q857" s="193"/>
      <c r="R857" s="193"/>
      <c r="S857" s="193"/>
      <c r="T857" s="194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188" t="s">
        <v>284</v>
      </c>
      <c r="AU857" s="188" t="s">
        <v>85</v>
      </c>
      <c r="AV857" s="13" t="s">
        <v>85</v>
      </c>
      <c r="AW857" s="13" t="s">
        <v>33</v>
      </c>
      <c r="AX857" s="13" t="s">
        <v>77</v>
      </c>
      <c r="AY857" s="188" t="s">
        <v>276</v>
      </c>
    </row>
    <row r="858" s="14" customFormat="1">
      <c r="A858" s="14"/>
      <c r="B858" s="195"/>
      <c r="C858" s="14"/>
      <c r="D858" s="187" t="s">
        <v>284</v>
      </c>
      <c r="E858" s="196" t="s">
        <v>171</v>
      </c>
      <c r="F858" s="197" t="s">
        <v>1242</v>
      </c>
      <c r="G858" s="14"/>
      <c r="H858" s="198">
        <v>528.17499999999995</v>
      </c>
      <c r="I858" s="199"/>
      <c r="J858" s="14"/>
      <c r="K858" s="14"/>
      <c r="L858" s="195"/>
      <c r="M858" s="200"/>
      <c r="N858" s="201"/>
      <c r="O858" s="201"/>
      <c r="P858" s="201"/>
      <c r="Q858" s="201"/>
      <c r="R858" s="201"/>
      <c r="S858" s="201"/>
      <c r="T858" s="202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196" t="s">
        <v>284</v>
      </c>
      <c r="AU858" s="196" t="s">
        <v>85</v>
      </c>
      <c r="AV858" s="14" t="s">
        <v>88</v>
      </c>
      <c r="AW858" s="14" t="s">
        <v>33</v>
      </c>
      <c r="AX858" s="14" t="s">
        <v>8</v>
      </c>
      <c r="AY858" s="196" t="s">
        <v>276</v>
      </c>
    </row>
    <row r="859" s="2" customFormat="1" ht="21.75" customHeight="1">
      <c r="A859" s="37"/>
      <c r="B859" s="172"/>
      <c r="C859" s="211" t="s">
        <v>1243</v>
      </c>
      <c r="D859" s="211" t="s">
        <v>311</v>
      </c>
      <c r="E859" s="212" t="s">
        <v>1244</v>
      </c>
      <c r="F859" s="213" t="s">
        <v>1245</v>
      </c>
      <c r="G859" s="214" t="s">
        <v>297</v>
      </c>
      <c r="H859" s="215">
        <v>14.641</v>
      </c>
      <c r="I859" s="216"/>
      <c r="J859" s="217">
        <f>ROUND(I859*H859,0)</f>
        <v>0</v>
      </c>
      <c r="K859" s="213" t="s">
        <v>282</v>
      </c>
      <c r="L859" s="218"/>
      <c r="M859" s="219" t="s">
        <v>1</v>
      </c>
      <c r="N859" s="220" t="s">
        <v>42</v>
      </c>
      <c r="O859" s="76"/>
      <c r="P859" s="182">
        <f>O859*H859</f>
        <v>0</v>
      </c>
      <c r="Q859" s="182">
        <v>0.55000000000000004</v>
      </c>
      <c r="R859" s="182">
        <f>Q859*H859</f>
        <v>8.0525500000000001</v>
      </c>
      <c r="S859" s="182">
        <v>0</v>
      </c>
      <c r="T859" s="183">
        <f>S859*H859</f>
        <v>0</v>
      </c>
      <c r="U859" s="37"/>
      <c r="V859" s="37"/>
      <c r="W859" s="37"/>
      <c r="X859" s="37"/>
      <c r="Y859" s="37"/>
      <c r="Z859" s="37"/>
      <c r="AA859" s="37"/>
      <c r="AB859" s="37"/>
      <c r="AC859" s="37"/>
      <c r="AD859" s="37"/>
      <c r="AE859" s="37"/>
      <c r="AR859" s="184" t="s">
        <v>445</v>
      </c>
      <c r="AT859" s="184" t="s">
        <v>311</v>
      </c>
      <c r="AU859" s="184" t="s">
        <v>85</v>
      </c>
      <c r="AY859" s="18" t="s">
        <v>276</v>
      </c>
      <c r="BE859" s="185">
        <f>IF(N859="základní",J859,0)</f>
        <v>0</v>
      </c>
      <c r="BF859" s="185">
        <f>IF(N859="snížená",J859,0)</f>
        <v>0</v>
      </c>
      <c r="BG859" s="185">
        <f>IF(N859="zákl. přenesená",J859,0)</f>
        <v>0</v>
      </c>
      <c r="BH859" s="185">
        <f>IF(N859="sníž. přenesená",J859,0)</f>
        <v>0</v>
      </c>
      <c r="BI859" s="185">
        <f>IF(N859="nulová",J859,0)</f>
        <v>0</v>
      </c>
      <c r="BJ859" s="18" t="s">
        <v>8</v>
      </c>
      <c r="BK859" s="185">
        <f>ROUND(I859*H859,0)</f>
        <v>0</v>
      </c>
      <c r="BL859" s="18" t="s">
        <v>362</v>
      </c>
      <c r="BM859" s="184" t="s">
        <v>1246</v>
      </c>
    </row>
    <row r="860" s="13" customFormat="1">
      <c r="A860" s="13"/>
      <c r="B860" s="186"/>
      <c r="C860" s="13"/>
      <c r="D860" s="187" t="s">
        <v>284</v>
      </c>
      <c r="E860" s="188" t="s">
        <v>1</v>
      </c>
      <c r="F860" s="189" t="s">
        <v>1247</v>
      </c>
      <c r="G860" s="13"/>
      <c r="H860" s="190">
        <v>14.641</v>
      </c>
      <c r="I860" s="191"/>
      <c r="J860" s="13"/>
      <c r="K860" s="13"/>
      <c r="L860" s="186"/>
      <c r="M860" s="192"/>
      <c r="N860" s="193"/>
      <c r="O860" s="193"/>
      <c r="P860" s="193"/>
      <c r="Q860" s="193"/>
      <c r="R860" s="193"/>
      <c r="S860" s="193"/>
      <c r="T860" s="194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188" t="s">
        <v>284</v>
      </c>
      <c r="AU860" s="188" t="s">
        <v>85</v>
      </c>
      <c r="AV860" s="13" t="s">
        <v>85</v>
      </c>
      <c r="AW860" s="13" t="s">
        <v>33</v>
      </c>
      <c r="AX860" s="13" t="s">
        <v>8</v>
      </c>
      <c r="AY860" s="188" t="s">
        <v>276</v>
      </c>
    </row>
    <row r="861" s="2" customFormat="1" ht="33" customHeight="1">
      <c r="A861" s="37"/>
      <c r="B861" s="172"/>
      <c r="C861" s="173" t="s">
        <v>1248</v>
      </c>
      <c r="D861" s="173" t="s">
        <v>278</v>
      </c>
      <c r="E861" s="174" t="s">
        <v>1249</v>
      </c>
      <c r="F861" s="175" t="s">
        <v>1250</v>
      </c>
      <c r="G861" s="176" t="s">
        <v>281</v>
      </c>
      <c r="H861" s="177">
        <v>655.30899999999997</v>
      </c>
      <c r="I861" s="178"/>
      <c r="J861" s="179">
        <f>ROUND(I861*H861,0)</f>
        <v>0</v>
      </c>
      <c r="K861" s="175" t="s">
        <v>282</v>
      </c>
      <c r="L861" s="38"/>
      <c r="M861" s="180" t="s">
        <v>1</v>
      </c>
      <c r="N861" s="181" t="s">
        <v>42</v>
      </c>
      <c r="O861" s="76"/>
      <c r="P861" s="182">
        <f>O861*H861</f>
        <v>0</v>
      </c>
      <c r="Q861" s="182">
        <v>0</v>
      </c>
      <c r="R861" s="182">
        <f>Q861*H861</f>
        <v>0</v>
      </c>
      <c r="S861" s="182">
        <v>0</v>
      </c>
      <c r="T861" s="183">
        <f>S861*H861</f>
        <v>0</v>
      </c>
      <c r="U861" s="37"/>
      <c r="V861" s="37"/>
      <c r="W861" s="37"/>
      <c r="X861" s="37"/>
      <c r="Y861" s="37"/>
      <c r="Z861" s="37"/>
      <c r="AA861" s="37"/>
      <c r="AB861" s="37"/>
      <c r="AC861" s="37"/>
      <c r="AD861" s="37"/>
      <c r="AE861" s="37"/>
      <c r="AR861" s="184" t="s">
        <v>362</v>
      </c>
      <c r="AT861" s="184" t="s">
        <v>278</v>
      </c>
      <c r="AU861" s="184" t="s">
        <v>85</v>
      </c>
      <c r="AY861" s="18" t="s">
        <v>276</v>
      </c>
      <c r="BE861" s="185">
        <f>IF(N861="základní",J861,0)</f>
        <v>0</v>
      </c>
      <c r="BF861" s="185">
        <f>IF(N861="snížená",J861,0)</f>
        <v>0</v>
      </c>
      <c r="BG861" s="185">
        <f>IF(N861="zákl. přenesená",J861,0)</f>
        <v>0</v>
      </c>
      <c r="BH861" s="185">
        <f>IF(N861="sníž. přenesená",J861,0)</f>
        <v>0</v>
      </c>
      <c r="BI861" s="185">
        <f>IF(N861="nulová",J861,0)</f>
        <v>0</v>
      </c>
      <c r="BJ861" s="18" t="s">
        <v>8</v>
      </c>
      <c r="BK861" s="185">
        <f>ROUND(I861*H861,0)</f>
        <v>0</v>
      </c>
      <c r="BL861" s="18" t="s">
        <v>362</v>
      </c>
      <c r="BM861" s="184" t="s">
        <v>1251</v>
      </c>
    </row>
    <row r="862" s="13" customFormat="1">
      <c r="A862" s="13"/>
      <c r="B862" s="186"/>
      <c r="C862" s="13"/>
      <c r="D862" s="187" t="s">
        <v>284</v>
      </c>
      <c r="E862" s="188" t="s">
        <v>1</v>
      </c>
      <c r="F862" s="189" t="s">
        <v>1252</v>
      </c>
      <c r="G862" s="13"/>
      <c r="H862" s="190">
        <v>244.197</v>
      </c>
      <c r="I862" s="191"/>
      <c r="J862" s="13"/>
      <c r="K862" s="13"/>
      <c r="L862" s="186"/>
      <c r="M862" s="192"/>
      <c r="N862" s="193"/>
      <c r="O862" s="193"/>
      <c r="P862" s="193"/>
      <c r="Q862" s="193"/>
      <c r="R862" s="193"/>
      <c r="S862" s="193"/>
      <c r="T862" s="194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188" t="s">
        <v>284</v>
      </c>
      <c r="AU862" s="188" t="s">
        <v>85</v>
      </c>
      <c r="AV862" s="13" t="s">
        <v>85</v>
      </c>
      <c r="AW862" s="13" t="s">
        <v>33</v>
      </c>
      <c r="AX862" s="13" t="s">
        <v>77</v>
      </c>
      <c r="AY862" s="188" t="s">
        <v>276</v>
      </c>
    </row>
    <row r="863" s="13" customFormat="1">
      <c r="A863" s="13"/>
      <c r="B863" s="186"/>
      <c r="C863" s="13"/>
      <c r="D863" s="187" t="s">
        <v>284</v>
      </c>
      <c r="E863" s="188" t="s">
        <v>1</v>
      </c>
      <c r="F863" s="189" t="s">
        <v>1253</v>
      </c>
      <c r="G863" s="13"/>
      <c r="H863" s="190">
        <v>9.3680000000000003</v>
      </c>
      <c r="I863" s="191"/>
      <c r="J863" s="13"/>
      <c r="K863" s="13"/>
      <c r="L863" s="186"/>
      <c r="M863" s="192"/>
      <c r="N863" s="193"/>
      <c r="O863" s="193"/>
      <c r="P863" s="193"/>
      <c r="Q863" s="193"/>
      <c r="R863" s="193"/>
      <c r="S863" s="193"/>
      <c r="T863" s="194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188" t="s">
        <v>284</v>
      </c>
      <c r="AU863" s="188" t="s">
        <v>85</v>
      </c>
      <c r="AV863" s="13" t="s">
        <v>85</v>
      </c>
      <c r="AW863" s="13" t="s">
        <v>33</v>
      </c>
      <c r="AX863" s="13" t="s">
        <v>77</v>
      </c>
      <c r="AY863" s="188" t="s">
        <v>276</v>
      </c>
    </row>
    <row r="864" s="13" customFormat="1">
      <c r="A864" s="13"/>
      <c r="B864" s="186"/>
      <c r="C864" s="13"/>
      <c r="D864" s="187" t="s">
        <v>284</v>
      </c>
      <c r="E864" s="188" t="s">
        <v>1</v>
      </c>
      <c r="F864" s="189" t="s">
        <v>1254</v>
      </c>
      <c r="G864" s="13"/>
      <c r="H864" s="190">
        <v>242.304</v>
      </c>
      <c r="I864" s="191"/>
      <c r="J864" s="13"/>
      <c r="K864" s="13"/>
      <c r="L864" s="186"/>
      <c r="M864" s="192"/>
      <c r="N864" s="193"/>
      <c r="O864" s="193"/>
      <c r="P864" s="193"/>
      <c r="Q864" s="193"/>
      <c r="R864" s="193"/>
      <c r="S864" s="193"/>
      <c r="T864" s="194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188" t="s">
        <v>284</v>
      </c>
      <c r="AU864" s="188" t="s">
        <v>85</v>
      </c>
      <c r="AV864" s="13" t="s">
        <v>85</v>
      </c>
      <c r="AW864" s="13" t="s">
        <v>33</v>
      </c>
      <c r="AX864" s="13" t="s">
        <v>77</v>
      </c>
      <c r="AY864" s="188" t="s">
        <v>276</v>
      </c>
    </row>
    <row r="865" s="13" customFormat="1">
      <c r="A865" s="13"/>
      <c r="B865" s="186"/>
      <c r="C865" s="13"/>
      <c r="D865" s="187" t="s">
        <v>284</v>
      </c>
      <c r="E865" s="188" t="s">
        <v>1</v>
      </c>
      <c r="F865" s="189" t="s">
        <v>1255</v>
      </c>
      <c r="G865" s="13"/>
      <c r="H865" s="190">
        <v>9.0399999999999991</v>
      </c>
      <c r="I865" s="191"/>
      <c r="J865" s="13"/>
      <c r="K865" s="13"/>
      <c r="L865" s="186"/>
      <c r="M865" s="192"/>
      <c r="N865" s="193"/>
      <c r="O865" s="193"/>
      <c r="P865" s="193"/>
      <c r="Q865" s="193"/>
      <c r="R865" s="193"/>
      <c r="S865" s="193"/>
      <c r="T865" s="194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188" t="s">
        <v>284</v>
      </c>
      <c r="AU865" s="188" t="s">
        <v>85</v>
      </c>
      <c r="AV865" s="13" t="s">
        <v>85</v>
      </c>
      <c r="AW865" s="13" t="s">
        <v>33</v>
      </c>
      <c r="AX865" s="13" t="s">
        <v>77</v>
      </c>
      <c r="AY865" s="188" t="s">
        <v>276</v>
      </c>
    </row>
    <row r="866" s="14" customFormat="1">
      <c r="A866" s="14"/>
      <c r="B866" s="195"/>
      <c r="C866" s="14"/>
      <c r="D866" s="187" t="s">
        <v>284</v>
      </c>
      <c r="E866" s="196" t="s">
        <v>1</v>
      </c>
      <c r="F866" s="197" t="s">
        <v>1256</v>
      </c>
      <c r="G866" s="14"/>
      <c r="H866" s="198">
        <v>504.90899999999999</v>
      </c>
      <c r="I866" s="199"/>
      <c r="J866" s="14"/>
      <c r="K866" s="14"/>
      <c r="L866" s="195"/>
      <c r="M866" s="200"/>
      <c r="N866" s="201"/>
      <c r="O866" s="201"/>
      <c r="P866" s="201"/>
      <c r="Q866" s="201"/>
      <c r="R866" s="201"/>
      <c r="S866" s="201"/>
      <c r="T866" s="202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196" t="s">
        <v>284</v>
      </c>
      <c r="AU866" s="196" t="s">
        <v>85</v>
      </c>
      <c r="AV866" s="14" t="s">
        <v>88</v>
      </c>
      <c r="AW866" s="14" t="s">
        <v>33</v>
      </c>
      <c r="AX866" s="14" t="s">
        <v>77</v>
      </c>
      <c r="AY866" s="196" t="s">
        <v>276</v>
      </c>
    </row>
    <row r="867" s="13" customFormat="1">
      <c r="A867" s="13"/>
      <c r="B867" s="186"/>
      <c r="C867" s="13"/>
      <c r="D867" s="187" t="s">
        <v>284</v>
      </c>
      <c r="E867" s="188" t="s">
        <v>1</v>
      </c>
      <c r="F867" s="189" t="s">
        <v>1257</v>
      </c>
      <c r="G867" s="13"/>
      <c r="H867" s="190">
        <v>150.40000000000001</v>
      </c>
      <c r="I867" s="191"/>
      <c r="J867" s="13"/>
      <c r="K867" s="13"/>
      <c r="L867" s="186"/>
      <c r="M867" s="192"/>
      <c r="N867" s="193"/>
      <c r="O867" s="193"/>
      <c r="P867" s="193"/>
      <c r="Q867" s="193"/>
      <c r="R867" s="193"/>
      <c r="S867" s="193"/>
      <c r="T867" s="194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188" t="s">
        <v>284</v>
      </c>
      <c r="AU867" s="188" t="s">
        <v>85</v>
      </c>
      <c r="AV867" s="13" t="s">
        <v>85</v>
      </c>
      <c r="AW867" s="13" t="s">
        <v>33</v>
      </c>
      <c r="AX867" s="13" t="s">
        <v>77</v>
      </c>
      <c r="AY867" s="188" t="s">
        <v>276</v>
      </c>
    </row>
    <row r="868" s="14" customFormat="1">
      <c r="A868" s="14"/>
      <c r="B868" s="195"/>
      <c r="C868" s="14"/>
      <c r="D868" s="187" t="s">
        <v>284</v>
      </c>
      <c r="E868" s="196" t="s">
        <v>1</v>
      </c>
      <c r="F868" s="197" t="s">
        <v>1258</v>
      </c>
      <c r="G868" s="14"/>
      <c r="H868" s="198">
        <v>150.40000000000001</v>
      </c>
      <c r="I868" s="199"/>
      <c r="J868" s="14"/>
      <c r="K868" s="14"/>
      <c r="L868" s="195"/>
      <c r="M868" s="200"/>
      <c r="N868" s="201"/>
      <c r="O868" s="201"/>
      <c r="P868" s="201"/>
      <c r="Q868" s="201"/>
      <c r="R868" s="201"/>
      <c r="S868" s="201"/>
      <c r="T868" s="202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196" t="s">
        <v>284</v>
      </c>
      <c r="AU868" s="196" t="s">
        <v>85</v>
      </c>
      <c r="AV868" s="14" t="s">
        <v>88</v>
      </c>
      <c r="AW868" s="14" t="s">
        <v>33</v>
      </c>
      <c r="AX868" s="14" t="s">
        <v>77</v>
      </c>
      <c r="AY868" s="196" t="s">
        <v>276</v>
      </c>
    </row>
    <row r="869" s="15" customFormat="1">
      <c r="A869" s="15"/>
      <c r="B869" s="203"/>
      <c r="C869" s="15"/>
      <c r="D869" s="187" t="s">
        <v>284</v>
      </c>
      <c r="E869" s="204" t="s">
        <v>174</v>
      </c>
      <c r="F869" s="205" t="s">
        <v>1259</v>
      </c>
      <c r="G869" s="15"/>
      <c r="H869" s="206">
        <v>655.30899999999997</v>
      </c>
      <c r="I869" s="207"/>
      <c r="J869" s="15"/>
      <c r="K869" s="15"/>
      <c r="L869" s="203"/>
      <c r="M869" s="208"/>
      <c r="N869" s="209"/>
      <c r="O869" s="209"/>
      <c r="P869" s="209"/>
      <c r="Q869" s="209"/>
      <c r="R869" s="209"/>
      <c r="S869" s="209"/>
      <c r="T869" s="210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T869" s="204" t="s">
        <v>284</v>
      </c>
      <c r="AU869" s="204" t="s">
        <v>85</v>
      </c>
      <c r="AV869" s="15" t="s">
        <v>91</v>
      </c>
      <c r="AW869" s="15" t="s">
        <v>33</v>
      </c>
      <c r="AX869" s="15" t="s">
        <v>8</v>
      </c>
      <c r="AY869" s="204" t="s">
        <v>276</v>
      </c>
    </row>
    <row r="870" s="2" customFormat="1" ht="24.15" customHeight="1">
      <c r="A870" s="37"/>
      <c r="B870" s="172"/>
      <c r="C870" s="211" t="s">
        <v>1260</v>
      </c>
      <c r="D870" s="211" t="s">
        <v>311</v>
      </c>
      <c r="E870" s="212" t="s">
        <v>1261</v>
      </c>
      <c r="F870" s="213" t="s">
        <v>1262</v>
      </c>
      <c r="G870" s="214" t="s">
        <v>297</v>
      </c>
      <c r="H870" s="215">
        <v>17.300000000000001</v>
      </c>
      <c r="I870" s="216"/>
      <c r="J870" s="217">
        <f>ROUND(I870*H870,0)</f>
        <v>0</v>
      </c>
      <c r="K870" s="213" t="s">
        <v>282</v>
      </c>
      <c r="L870" s="218"/>
      <c r="M870" s="219" t="s">
        <v>1</v>
      </c>
      <c r="N870" s="220" t="s">
        <v>42</v>
      </c>
      <c r="O870" s="76"/>
      <c r="P870" s="182">
        <f>O870*H870</f>
        <v>0</v>
      </c>
      <c r="Q870" s="182">
        <v>0.55000000000000004</v>
      </c>
      <c r="R870" s="182">
        <f>Q870*H870</f>
        <v>9.5150000000000006</v>
      </c>
      <c r="S870" s="182">
        <v>0</v>
      </c>
      <c r="T870" s="183">
        <f>S870*H870</f>
        <v>0</v>
      </c>
      <c r="U870" s="37"/>
      <c r="V870" s="37"/>
      <c r="W870" s="37"/>
      <c r="X870" s="37"/>
      <c r="Y870" s="37"/>
      <c r="Z870" s="37"/>
      <c r="AA870" s="37"/>
      <c r="AB870" s="37"/>
      <c r="AC870" s="37"/>
      <c r="AD870" s="37"/>
      <c r="AE870" s="37"/>
      <c r="AR870" s="184" t="s">
        <v>445</v>
      </c>
      <c r="AT870" s="184" t="s">
        <v>311</v>
      </c>
      <c r="AU870" s="184" t="s">
        <v>85</v>
      </c>
      <c r="AY870" s="18" t="s">
        <v>276</v>
      </c>
      <c r="BE870" s="185">
        <f>IF(N870="základní",J870,0)</f>
        <v>0</v>
      </c>
      <c r="BF870" s="185">
        <f>IF(N870="snížená",J870,0)</f>
        <v>0</v>
      </c>
      <c r="BG870" s="185">
        <f>IF(N870="zákl. přenesená",J870,0)</f>
        <v>0</v>
      </c>
      <c r="BH870" s="185">
        <f>IF(N870="sníž. přenesená",J870,0)</f>
        <v>0</v>
      </c>
      <c r="BI870" s="185">
        <f>IF(N870="nulová",J870,0)</f>
        <v>0</v>
      </c>
      <c r="BJ870" s="18" t="s">
        <v>8</v>
      </c>
      <c r="BK870" s="185">
        <f>ROUND(I870*H870,0)</f>
        <v>0</v>
      </c>
      <c r="BL870" s="18" t="s">
        <v>362</v>
      </c>
      <c r="BM870" s="184" t="s">
        <v>1263</v>
      </c>
    </row>
    <row r="871" s="13" customFormat="1">
      <c r="A871" s="13"/>
      <c r="B871" s="186"/>
      <c r="C871" s="13"/>
      <c r="D871" s="187" t="s">
        <v>284</v>
      </c>
      <c r="E871" s="188" t="s">
        <v>1</v>
      </c>
      <c r="F871" s="189" t="s">
        <v>1264</v>
      </c>
      <c r="G871" s="13"/>
      <c r="H871" s="190">
        <v>17.300000000000001</v>
      </c>
      <c r="I871" s="191"/>
      <c r="J871" s="13"/>
      <c r="K871" s="13"/>
      <c r="L871" s="186"/>
      <c r="M871" s="192"/>
      <c r="N871" s="193"/>
      <c r="O871" s="193"/>
      <c r="P871" s="193"/>
      <c r="Q871" s="193"/>
      <c r="R871" s="193"/>
      <c r="S871" s="193"/>
      <c r="T871" s="194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188" t="s">
        <v>284</v>
      </c>
      <c r="AU871" s="188" t="s">
        <v>85</v>
      </c>
      <c r="AV871" s="13" t="s">
        <v>85</v>
      </c>
      <c r="AW871" s="13" t="s">
        <v>33</v>
      </c>
      <c r="AX871" s="13" t="s">
        <v>8</v>
      </c>
      <c r="AY871" s="188" t="s">
        <v>276</v>
      </c>
    </row>
    <row r="872" s="2" customFormat="1" ht="16.5" customHeight="1">
      <c r="A872" s="37"/>
      <c r="B872" s="172"/>
      <c r="C872" s="173" t="s">
        <v>1265</v>
      </c>
      <c r="D872" s="173" t="s">
        <v>278</v>
      </c>
      <c r="E872" s="174" t="s">
        <v>1266</v>
      </c>
      <c r="F872" s="175" t="s">
        <v>1267</v>
      </c>
      <c r="G872" s="176" t="s">
        <v>281</v>
      </c>
      <c r="H872" s="177">
        <v>655.30899999999997</v>
      </c>
      <c r="I872" s="178"/>
      <c r="J872" s="179">
        <f>ROUND(I872*H872,0)</f>
        <v>0</v>
      </c>
      <c r="K872" s="175" t="s">
        <v>282</v>
      </c>
      <c r="L872" s="38"/>
      <c r="M872" s="180" t="s">
        <v>1</v>
      </c>
      <c r="N872" s="181" t="s">
        <v>42</v>
      </c>
      <c r="O872" s="76"/>
      <c r="P872" s="182">
        <f>O872*H872</f>
        <v>0</v>
      </c>
      <c r="Q872" s="182">
        <v>0</v>
      </c>
      <c r="R872" s="182">
        <f>Q872*H872</f>
        <v>0</v>
      </c>
      <c r="S872" s="182">
        <v>0.014999999999999999</v>
      </c>
      <c r="T872" s="183">
        <f>S872*H872</f>
        <v>9.8296349999999997</v>
      </c>
      <c r="U872" s="37"/>
      <c r="V872" s="37"/>
      <c r="W872" s="37"/>
      <c r="X872" s="37"/>
      <c r="Y872" s="37"/>
      <c r="Z872" s="37"/>
      <c r="AA872" s="37"/>
      <c r="AB872" s="37"/>
      <c r="AC872" s="37"/>
      <c r="AD872" s="37"/>
      <c r="AE872" s="37"/>
      <c r="AR872" s="184" t="s">
        <v>362</v>
      </c>
      <c r="AT872" s="184" t="s">
        <v>278</v>
      </c>
      <c r="AU872" s="184" t="s">
        <v>85</v>
      </c>
      <c r="AY872" s="18" t="s">
        <v>276</v>
      </c>
      <c r="BE872" s="185">
        <f>IF(N872="základní",J872,0)</f>
        <v>0</v>
      </c>
      <c r="BF872" s="185">
        <f>IF(N872="snížená",J872,0)</f>
        <v>0</v>
      </c>
      <c r="BG872" s="185">
        <f>IF(N872="zákl. přenesená",J872,0)</f>
        <v>0</v>
      </c>
      <c r="BH872" s="185">
        <f>IF(N872="sníž. přenesená",J872,0)</f>
        <v>0</v>
      </c>
      <c r="BI872" s="185">
        <f>IF(N872="nulová",J872,0)</f>
        <v>0</v>
      </c>
      <c r="BJ872" s="18" t="s">
        <v>8</v>
      </c>
      <c r="BK872" s="185">
        <f>ROUND(I872*H872,0)</f>
        <v>0</v>
      </c>
      <c r="BL872" s="18" t="s">
        <v>362</v>
      </c>
      <c r="BM872" s="184" t="s">
        <v>1268</v>
      </c>
    </row>
    <row r="873" s="13" customFormat="1">
      <c r="A873" s="13"/>
      <c r="B873" s="186"/>
      <c r="C873" s="13"/>
      <c r="D873" s="187" t="s">
        <v>284</v>
      </c>
      <c r="E873" s="188" t="s">
        <v>1</v>
      </c>
      <c r="F873" s="189" t="s">
        <v>160</v>
      </c>
      <c r="G873" s="13"/>
      <c r="H873" s="190">
        <v>655.30899999999997</v>
      </c>
      <c r="I873" s="191"/>
      <c r="J873" s="13"/>
      <c r="K873" s="13"/>
      <c r="L873" s="186"/>
      <c r="M873" s="192"/>
      <c r="N873" s="193"/>
      <c r="O873" s="193"/>
      <c r="P873" s="193"/>
      <c r="Q873" s="193"/>
      <c r="R873" s="193"/>
      <c r="S873" s="193"/>
      <c r="T873" s="194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188" t="s">
        <v>284</v>
      </c>
      <c r="AU873" s="188" t="s">
        <v>85</v>
      </c>
      <c r="AV873" s="13" t="s">
        <v>85</v>
      </c>
      <c r="AW873" s="13" t="s">
        <v>33</v>
      </c>
      <c r="AX873" s="13" t="s">
        <v>8</v>
      </c>
      <c r="AY873" s="188" t="s">
        <v>276</v>
      </c>
    </row>
    <row r="874" s="2" customFormat="1" ht="16.5" customHeight="1">
      <c r="A874" s="37"/>
      <c r="B874" s="172"/>
      <c r="C874" s="173" t="s">
        <v>1269</v>
      </c>
      <c r="D874" s="173" t="s">
        <v>278</v>
      </c>
      <c r="E874" s="174" t="s">
        <v>1270</v>
      </c>
      <c r="F874" s="175" t="s">
        <v>1271</v>
      </c>
      <c r="G874" s="176" t="s">
        <v>291</v>
      </c>
      <c r="H874" s="177">
        <v>682.67499999999995</v>
      </c>
      <c r="I874" s="178"/>
      <c r="J874" s="179">
        <f>ROUND(I874*H874,0)</f>
        <v>0</v>
      </c>
      <c r="K874" s="175" t="s">
        <v>282</v>
      </c>
      <c r="L874" s="38"/>
      <c r="M874" s="180" t="s">
        <v>1</v>
      </c>
      <c r="N874" s="181" t="s">
        <v>42</v>
      </c>
      <c r="O874" s="76"/>
      <c r="P874" s="182">
        <f>O874*H874</f>
        <v>0</v>
      </c>
      <c r="Q874" s="182">
        <v>2.0999999999999999E-05</v>
      </c>
      <c r="R874" s="182">
        <f>Q874*H874</f>
        <v>0.014336174999999998</v>
      </c>
      <c r="S874" s="182">
        <v>0</v>
      </c>
      <c r="T874" s="183">
        <f>S874*H874</f>
        <v>0</v>
      </c>
      <c r="U874" s="37"/>
      <c r="V874" s="37"/>
      <c r="W874" s="37"/>
      <c r="X874" s="37"/>
      <c r="Y874" s="37"/>
      <c r="Z874" s="37"/>
      <c r="AA874" s="37"/>
      <c r="AB874" s="37"/>
      <c r="AC874" s="37"/>
      <c r="AD874" s="37"/>
      <c r="AE874" s="37"/>
      <c r="AR874" s="184" t="s">
        <v>362</v>
      </c>
      <c r="AT874" s="184" t="s">
        <v>278</v>
      </c>
      <c r="AU874" s="184" t="s">
        <v>85</v>
      </c>
      <c r="AY874" s="18" t="s">
        <v>276</v>
      </c>
      <c r="BE874" s="185">
        <f>IF(N874="základní",J874,0)</f>
        <v>0</v>
      </c>
      <c r="BF874" s="185">
        <f>IF(N874="snížená",J874,0)</f>
        <v>0</v>
      </c>
      <c r="BG874" s="185">
        <f>IF(N874="zákl. přenesená",J874,0)</f>
        <v>0</v>
      </c>
      <c r="BH874" s="185">
        <f>IF(N874="sníž. přenesená",J874,0)</f>
        <v>0</v>
      </c>
      <c r="BI874" s="185">
        <f>IF(N874="nulová",J874,0)</f>
        <v>0</v>
      </c>
      <c r="BJ874" s="18" t="s">
        <v>8</v>
      </c>
      <c r="BK874" s="185">
        <f>ROUND(I874*H874,0)</f>
        <v>0</v>
      </c>
      <c r="BL874" s="18" t="s">
        <v>362</v>
      </c>
      <c r="BM874" s="184" t="s">
        <v>1272</v>
      </c>
    </row>
    <row r="875" s="13" customFormat="1">
      <c r="A875" s="13"/>
      <c r="B875" s="186"/>
      <c r="C875" s="13"/>
      <c r="D875" s="187" t="s">
        <v>284</v>
      </c>
      <c r="E875" s="188" t="s">
        <v>1</v>
      </c>
      <c r="F875" s="189" t="s">
        <v>1225</v>
      </c>
      <c r="G875" s="13"/>
      <c r="H875" s="190">
        <v>256.94999999999999</v>
      </c>
      <c r="I875" s="191"/>
      <c r="J875" s="13"/>
      <c r="K875" s="13"/>
      <c r="L875" s="186"/>
      <c r="M875" s="192"/>
      <c r="N875" s="193"/>
      <c r="O875" s="193"/>
      <c r="P875" s="193"/>
      <c r="Q875" s="193"/>
      <c r="R875" s="193"/>
      <c r="S875" s="193"/>
      <c r="T875" s="194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188" t="s">
        <v>284</v>
      </c>
      <c r="AU875" s="188" t="s">
        <v>85</v>
      </c>
      <c r="AV875" s="13" t="s">
        <v>85</v>
      </c>
      <c r="AW875" s="13" t="s">
        <v>33</v>
      </c>
      <c r="AX875" s="13" t="s">
        <v>77</v>
      </c>
      <c r="AY875" s="188" t="s">
        <v>276</v>
      </c>
    </row>
    <row r="876" s="13" customFormat="1">
      <c r="A876" s="13"/>
      <c r="B876" s="186"/>
      <c r="C876" s="13"/>
      <c r="D876" s="187" t="s">
        <v>284</v>
      </c>
      <c r="E876" s="188" t="s">
        <v>1</v>
      </c>
      <c r="F876" s="189" t="s">
        <v>1226</v>
      </c>
      <c r="G876" s="13"/>
      <c r="H876" s="190">
        <v>271.22500000000002</v>
      </c>
      <c r="I876" s="191"/>
      <c r="J876" s="13"/>
      <c r="K876" s="13"/>
      <c r="L876" s="186"/>
      <c r="M876" s="192"/>
      <c r="N876" s="193"/>
      <c r="O876" s="193"/>
      <c r="P876" s="193"/>
      <c r="Q876" s="193"/>
      <c r="R876" s="193"/>
      <c r="S876" s="193"/>
      <c r="T876" s="194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188" t="s">
        <v>284</v>
      </c>
      <c r="AU876" s="188" t="s">
        <v>85</v>
      </c>
      <c r="AV876" s="13" t="s">
        <v>85</v>
      </c>
      <c r="AW876" s="13" t="s">
        <v>33</v>
      </c>
      <c r="AX876" s="13" t="s">
        <v>77</v>
      </c>
      <c r="AY876" s="188" t="s">
        <v>276</v>
      </c>
    </row>
    <row r="877" s="14" customFormat="1">
      <c r="A877" s="14"/>
      <c r="B877" s="195"/>
      <c r="C877" s="14"/>
      <c r="D877" s="187" t="s">
        <v>284</v>
      </c>
      <c r="E877" s="196" t="s">
        <v>176</v>
      </c>
      <c r="F877" s="197" t="s">
        <v>1273</v>
      </c>
      <c r="G877" s="14"/>
      <c r="H877" s="198">
        <v>528.17499999999995</v>
      </c>
      <c r="I877" s="199"/>
      <c r="J877" s="14"/>
      <c r="K877" s="14"/>
      <c r="L877" s="195"/>
      <c r="M877" s="200"/>
      <c r="N877" s="201"/>
      <c r="O877" s="201"/>
      <c r="P877" s="201"/>
      <c r="Q877" s="201"/>
      <c r="R877" s="201"/>
      <c r="S877" s="201"/>
      <c r="T877" s="202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196" t="s">
        <v>284</v>
      </c>
      <c r="AU877" s="196" t="s">
        <v>85</v>
      </c>
      <c r="AV877" s="14" t="s">
        <v>88</v>
      </c>
      <c r="AW877" s="14" t="s">
        <v>33</v>
      </c>
      <c r="AX877" s="14" t="s">
        <v>77</v>
      </c>
      <c r="AY877" s="196" t="s">
        <v>276</v>
      </c>
    </row>
    <row r="878" s="13" customFormat="1">
      <c r="A878" s="13"/>
      <c r="B878" s="186"/>
      <c r="C878" s="13"/>
      <c r="D878" s="187" t="s">
        <v>284</v>
      </c>
      <c r="E878" s="188" t="s">
        <v>1</v>
      </c>
      <c r="F878" s="189" t="s">
        <v>1274</v>
      </c>
      <c r="G878" s="13"/>
      <c r="H878" s="190">
        <v>136.5</v>
      </c>
      <c r="I878" s="191"/>
      <c r="J878" s="13"/>
      <c r="K878" s="13"/>
      <c r="L878" s="186"/>
      <c r="M878" s="192"/>
      <c r="N878" s="193"/>
      <c r="O878" s="193"/>
      <c r="P878" s="193"/>
      <c r="Q878" s="193"/>
      <c r="R878" s="193"/>
      <c r="S878" s="193"/>
      <c r="T878" s="194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188" t="s">
        <v>284</v>
      </c>
      <c r="AU878" s="188" t="s">
        <v>85</v>
      </c>
      <c r="AV878" s="13" t="s">
        <v>85</v>
      </c>
      <c r="AW878" s="13" t="s">
        <v>33</v>
      </c>
      <c r="AX878" s="13" t="s">
        <v>77</v>
      </c>
      <c r="AY878" s="188" t="s">
        <v>276</v>
      </c>
    </row>
    <row r="879" s="13" customFormat="1">
      <c r="A879" s="13"/>
      <c r="B879" s="186"/>
      <c r="C879" s="13"/>
      <c r="D879" s="187" t="s">
        <v>284</v>
      </c>
      <c r="E879" s="188" t="s">
        <v>1</v>
      </c>
      <c r="F879" s="189" t="s">
        <v>1275</v>
      </c>
      <c r="G879" s="13"/>
      <c r="H879" s="190">
        <v>18</v>
      </c>
      <c r="I879" s="191"/>
      <c r="J879" s="13"/>
      <c r="K879" s="13"/>
      <c r="L879" s="186"/>
      <c r="M879" s="192"/>
      <c r="N879" s="193"/>
      <c r="O879" s="193"/>
      <c r="P879" s="193"/>
      <c r="Q879" s="193"/>
      <c r="R879" s="193"/>
      <c r="S879" s="193"/>
      <c r="T879" s="194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188" t="s">
        <v>284</v>
      </c>
      <c r="AU879" s="188" t="s">
        <v>85</v>
      </c>
      <c r="AV879" s="13" t="s">
        <v>85</v>
      </c>
      <c r="AW879" s="13" t="s">
        <v>33</v>
      </c>
      <c r="AX879" s="13" t="s">
        <v>77</v>
      </c>
      <c r="AY879" s="188" t="s">
        <v>276</v>
      </c>
    </row>
    <row r="880" s="14" customFormat="1">
      <c r="A880" s="14"/>
      <c r="B880" s="195"/>
      <c r="C880" s="14"/>
      <c r="D880" s="187" t="s">
        <v>284</v>
      </c>
      <c r="E880" s="196" t="s">
        <v>178</v>
      </c>
      <c r="F880" s="197" t="s">
        <v>1276</v>
      </c>
      <c r="G880" s="14"/>
      <c r="H880" s="198">
        <v>154.5</v>
      </c>
      <c r="I880" s="199"/>
      <c r="J880" s="14"/>
      <c r="K880" s="14"/>
      <c r="L880" s="195"/>
      <c r="M880" s="200"/>
      <c r="N880" s="201"/>
      <c r="O880" s="201"/>
      <c r="P880" s="201"/>
      <c r="Q880" s="201"/>
      <c r="R880" s="201"/>
      <c r="S880" s="201"/>
      <c r="T880" s="202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196" t="s">
        <v>284</v>
      </c>
      <c r="AU880" s="196" t="s">
        <v>85</v>
      </c>
      <c r="AV880" s="14" t="s">
        <v>88</v>
      </c>
      <c r="AW880" s="14" t="s">
        <v>33</v>
      </c>
      <c r="AX880" s="14" t="s">
        <v>77</v>
      </c>
      <c r="AY880" s="196" t="s">
        <v>276</v>
      </c>
    </row>
    <row r="881" s="15" customFormat="1">
      <c r="A881" s="15"/>
      <c r="B881" s="203"/>
      <c r="C881" s="15"/>
      <c r="D881" s="187" t="s">
        <v>284</v>
      </c>
      <c r="E881" s="204" t="s">
        <v>1</v>
      </c>
      <c r="F881" s="205" t="s">
        <v>303</v>
      </c>
      <c r="G881" s="15"/>
      <c r="H881" s="206">
        <v>682.67499999999995</v>
      </c>
      <c r="I881" s="207"/>
      <c r="J881" s="15"/>
      <c r="K881" s="15"/>
      <c r="L881" s="203"/>
      <c r="M881" s="208"/>
      <c r="N881" s="209"/>
      <c r="O881" s="209"/>
      <c r="P881" s="209"/>
      <c r="Q881" s="209"/>
      <c r="R881" s="209"/>
      <c r="S881" s="209"/>
      <c r="T881" s="210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T881" s="204" t="s">
        <v>284</v>
      </c>
      <c r="AU881" s="204" t="s">
        <v>85</v>
      </c>
      <c r="AV881" s="15" t="s">
        <v>91</v>
      </c>
      <c r="AW881" s="15" t="s">
        <v>33</v>
      </c>
      <c r="AX881" s="15" t="s">
        <v>8</v>
      </c>
      <c r="AY881" s="204" t="s">
        <v>276</v>
      </c>
    </row>
    <row r="882" s="2" customFormat="1" ht="16.5" customHeight="1">
      <c r="A882" s="37"/>
      <c r="B882" s="172"/>
      <c r="C882" s="211" t="s">
        <v>1277</v>
      </c>
      <c r="D882" s="211" t="s">
        <v>311</v>
      </c>
      <c r="E882" s="212" t="s">
        <v>1278</v>
      </c>
      <c r="F882" s="213" t="s">
        <v>1279</v>
      </c>
      <c r="G882" s="214" t="s">
        <v>297</v>
      </c>
      <c r="H882" s="215">
        <v>1.8020000000000001</v>
      </c>
      <c r="I882" s="216"/>
      <c r="J882" s="217">
        <f>ROUND(I882*H882,0)</f>
        <v>0</v>
      </c>
      <c r="K882" s="213" t="s">
        <v>282</v>
      </c>
      <c r="L882" s="218"/>
      <c r="M882" s="219" t="s">
        <v>1</v>
      </c>
      <c r="N882" s="220" t="s">
        <v>42</v>
      </c>
      <c r="O882" s="76"/>
      <c r="P882" s="182">
        <f>O882*H882</f>
        <v>0</v>
      </c>
      <c r="Q882" s="182">
        <v>0.55000000000000004</v>
      </c>
      <c r="R882" s="182">
        <f>Q882*H882</f>
        <v>0.99110000000000009</v>
      </c>
      <c r="S882" s="182">
        <v>0</v>
      </c>
      <c r="T882" s="183">
        <f>S882*H882</f>
        <v>0</v>
      </c>
      <c r="U882" s="37"/>
      <c r="V882" s="37"/>
      <c r="W882" s="37"/>
      <c r="X882" s="37"/>
      <c r="Y882" s="37"/>
      <c r="Z882" s="37"/>
      <c r="AA882" s="37"/>
      <c r="AB882" s="37"/>
      <c r="AC882" s="37"/>
      <c r="AD882" s="37"/>
      <c r="AE882" s="37"/>
      <c r="AR882" s="184" t="s">
        <v>445</v>
      </c>
      <c r="AT882" s="184" t="s">
        <v>311</v>
      </c>
      <c r="AU882" s="184" t="s">
        <v>85</v>
      </c>
      <c r="AY882" s="18" t="s">
        <v>276</v>
      </c>
      <c r="BE882" s="185">
        <f>IF(N882="základní",J882,0)</f>
        <v>0</v>
      </c>
      <c r="BF882" s="185">
        <f>IF(N882="snížená",J882,0)</f>
        <v>0</v>
      </c>
      <c r="BG882" s="185">
        <f>IF(N882="zákl. přenesená",J882,0)</f>
        <v>0</v>
      </c>
      <c r="BH882" s="185">
        <f>IF(N882="sníž. přenesená",J882,0)</f>
        <v>0</v>
      </c>
      <c r="BI882" s="185">
        <f>IF(N882="nulová",J882,0)</f>
        <v>0</v>
      </c>
      <c r="BJ882" s="18" t="s">
        <v>8</v>
      </c>
      <c r="BK882" s="185">
        <f>ROUND(I882*H882,0)</f>
        <v>0</v>
      </c>
      <c r="BL882" s="18" t="s">
        <v>362</v>
      </c>
      <c r="BM882" s="184" t="s">
        <v>1280</v>
      </c>
    </row>
    <row r="883" s="13" customFormat="1">
      <c r="A883" s="13"/>
      <c r="B883" s="186"/>
      <c r="C883" s="13"/>
      <c r="D883" s="187" t="s">
        <v>284</v>
      </c>
      <c r="E883" s="188" t="s">
        <v>1</v>
      </c>
      <c r="F883" s="189" t="s">
        <v>1281</v>
      </c>
      <c r="G883" s="13"/>
      <c r="H883" s="190">
        <v>1.3939999999999999</v>
      </c>
      <c r="I883" s="191"/>
      <c r="J883" s="13"/>
      <c r="K883" s="13"/>
      <c r="L883" s="186"/>
      <c r="M883" s="192"/>
      <c r="N883" s="193"/>
      <c r="O883" s="193"/>
      <c r="P883" s="193"/>
      <c r="Q883" s="193"/>
      <c r="R883" s="193"/>
      <c r="S883" s="193"/>
      <c r="T883" s="194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188" t="s">
        <v>284</v>
      </c>
      <c r="AU883" s="188" t="s">
        <v>85</v>
      </c>
      <c r="AV883" s="13" t="s">
        <v>85</v>
      </c>
      <c r="AW883" s="13" t="s">
        <v>33</v>
      </c>
      <c r="AX883" s="13" t="s">
        <v>77</v>
      </c>
      <c r="AY883" s="188" t="s">
        <v>276</v>
      </c>
    </row>
    <row r="884" s="13" customFormat="1">
      <c r="A884" s="13"/>
      <c r="B884" s="186"/>
      <c r="C884" s="13"/>
      <c r="D884" s="187" t="s">
        <v>284</v>
      </c>
      <c r="E884" s="188" t="s">
        <v>1</v>
      </c>
      <c r="F884" s="189" t="s">
        <v>1282</v>
      </c>
      <c r="G884" s="13"/>
      <c r="H884" s="190">
        <v>0.40799999999999997</v>
      </c>
      <c r="I884" s="191"/>
      <c r="J884" s="13"/>
      <c r="K884" s="13"/>
      <c r="L884" s="186"/>
      <c r="M884" s="192"/>
      <c r="N884" s="193"/>
      <c r="O884" s="193"/>
      <c r="P884" s="193"/>
      <c r="Q884" s="193"/>
      <c r="R884" s="193"/>
      <c r="S884" s="193"/>
      <c r="T884" s="194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188" t="s">
        <v>284</v>
      </c>
      <c r="AU884" s="188" t="s">
        <v>85</v>
      </c>
      <c r="AV884" s="13" t="s">
        <v>85</v>
      </c>
      <c r="AW884" s="13" t="s">
        <v>33</v>
      </c>
      <c r="AX884" s="13" t="s">
        <v>77</v>
      </c>
      <c r="AY884" s="188" t="s">
        <v>276</v>
      </c>
    </row>
    <row r="885" s="14" customFormat="1">
      <c r="A885" s="14"/>
      <c r="B885" s="195"/>
      <c r="C885" s="14"/>
      <c r="D885" s="187" t="s">
        <v>284</v>
      </c>
      <c r="E885" s="196" t="s">
        <v>1</v>
      </c>
      <c r="F885" s="197" t="s">
        <v>288</v>
      </c>
      <c r="G885" s="14"/>
      <c r="H885" s="198">
        <v>1.8020000000000001</v>
      </c>
      <c r="I885" s="199"/>
      <c r="J885" s="14"/>
      <c r="K885" s="14"/>
      <c r="L885" s="195"/>
      <c r="M885" s="200"/>
      <c r="N885" s="201"/>
      <c r="O885" s="201"/>
      <c r="P885" s="201"/>
      <c r="Q885" s="201"/>
      <c r="R885" s="201"/>
      <c r="S885" s="201"/>
      <c r="T885" s="202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196" t="s">
        <v>284</v>
      </c>
      <c r="AU885" s="196" t="s">
        <v>85</v>
      </c>
      <c r="AV885" s="14" t="s">
        <v>88</v>
      </c>
      <c r="AW885" s="14" t="s">
        <v>33</v>
      </c>
      <c r="AX885" s="14" t="s">
        <v>8</v>
      </c>
      <c r="AY885" s="196" t="s">
        <v>276</v>
      </c>
    </row>
    <row r="886" s="2" customFormat="1" ht="24.15" customHeight="1">
      <c r="A886" s="37"/>
      <c r="B886" s="172"/>
      <c r="C886" s="173" t="s">
        <v>1283</v>
      </c>
      <c r="D886" s="173" t="s">
        <v>278</v>
      </c>
      <c r="E886" s="174" t="s">
        <v>1284</v>
      </c>
      <c r="F886" s="175" t="s">
        <v>1285</v>
      </c>
      <c r="G886" s="176" t="s">
        <v>297</v>
      </c>
      <c r="H886" s="177">
        <v>31.137</v>
      </c>
      <c r="I886" s="178"/>
      <c r="J886" s="179">
        <f>ROUND(I886*H886,0)</f>
        <v>0</v>
      </c>
      <c r="K886" s="175" t="s">
        <v>282</v>
      </c>
      <c r="L886" s="38"/>
      <c r="M886" s="180" t="s">
        <v>1</v>
      </c>
      <c r="N886" s="181" t="s">
        <v>42</v>
      </c>
      <c r="O886" s="76"/>
      <c r="P886" s="182">
        <f>O886*H886</f>
        <v>0</v>
      </c>
      <c r="Q886" s="182">
        <v>0.022837798999999999</v>
      </c>
      <c r="R886" s="182">
        <f>Q886*H886</f>
        <v>0.711100547463</v>
      </c>
      <c r="S886" s="182">
        <v>0</v>
      </c>
      <c r="T886" s="183">
        <f>S886*H886</f>
        <v>0</v>
      </c>
      <c r="U886" s="37"/>
      <c r="V886" s="37"/>
      <c r="W886" s="37"/>
      <c r="X886" s="37"/>
      <c r="Y886" s="37"/>
      <c r="Z886" s="37"/>
      <c r="AA886" s="37"/>
      <c r="AB886" s="37"/>
      <c r="AC886" s="37"/>
      <c r="AD886" s="37"/>
      <c r="AE886" s="37"/>
      <c r="AR886" s="184" t="s">
        <v>362</v>
      </c>
      <c r="AT886" s="184" t="s">
        <v>278</v>
      </c>
      <c r="AU886" s="184" t="s">
        <v>85</v>
      </c>
      <c r="AY886" s="18" t="s">
        <v>276</v>
      </c>
      <c r="BE886" s="185">
        <f>IF(N886="základní",J886,0)</f>
        <v>0</v>
      </c>
      <c r="BF886" s="185">
        <f>IF(N886="snížená",J886,0)</f>
        <v>0</v>
      </c>
      <c r="BG886" s="185">
        <f>IF(N886="zákl. přenesená",J886,0)</f>
        <v>0</v>
      </c>
      <c r="BH886" s="185">
        <f>IF(N886="sníž. přenesená",J886,0)</f>
        <v>0</v>
      </c>
      <c r="BI886" s="185">
        <f>IF(N886="nulová",J886,0)</f>
        <v>0</v>
      </c>
      <c r="BJ886" s="18" t="s">
        <v>8</v>
      </c>
      <c r="BK886" s="185">
        <f>ROUND(I886*H886,0)</f>
        <v>0</v>
      </c>
      <c r="BL886" s="18" t="s">
        <v>362</v>
      </c>
      <c r="BM886" s="184" t="s">
        <v>1286</v>
      </c>
    </row>
    <row r="887" s="13" customFormat="1">
      <c r="A887" s="13"/>
      <c r="B887" s="186"/>
      <c r="C887" s="13"/>
      <c r="D887" s="187" t="s">
        <v>284</v>
      </c>
      <c r="E887" s="188" t="s">
        <v>1</v>
      </c>
      <c r="F887" s="189" t="s">
        <v>1198</v>
      </c>
      <c r="G887" s="13"/>
      <c r="H887" s="190">
        <v>0.46100000000000002</v>
      </c>
      <c r="I887" s="191"/>
      <c r="J887" s="13"/>
      <c r="K887" s="13"/>
      <c r="L887" s="186"/>
      <c r="M887" s="192"/>
      <c r="N887" s="193"/>
      <c r="O887" s="193"/>
      <c r="P887" s="193"/>
      <c r="Q887" s="193"/>
      <c r="R887" s="193"/>
      <c r="S887" s="193"/>
      <c r="T887" s="194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188" t="s">
        <v>284</v>
      </c>
      <c r="AU887" s="188" t="s">
        <v>85</v>
      </c>
      <c r="AV887" s="13" t="s">
        <v>85</v>
      </c>
      <c r="AW887" s="13" t="s">
        <v>33</v>
      </c>
      <c r="AX887" s="13" t="s">
        <v>77</v>
      </c>
      <c r="AY887" s="188" t="s">
        <v>276</v>
      </c>
    </row>
    <row r="888" s="13" customFormat="1">
      <c r="A888" s="13"/>
      <c r="B888" s="186"/>
      <c r="C888" s="13"/>
      <c r="D888" s="187" t="s">
        <v>284</v>
      </c>
      <c r="E888" s="188" t="s">
        <v>1</v>
      </c>
      <c r="F888" s="189" t="s">
        <v>1199</v>
      </c>
      <c r="G888" s="13"/>
      <c r="H888" s="190">
        <v>13.310000000000001</v>
      </c>
      <c r="I888" s="191"/>
      <c r="J888" s="13"/>
      <c r="K888" s="13"/>
      <c r="L888" s="186"/>
      <c r="M888" s="192"/>
      <c r="N888" s="193"/>
      <c r="O888" s="193"/>
      <c r="P888" s="193"/>
      <c r="Q888" s="193"/>
      <c r="R888" s="193"/>
      <c r="S888" s="193"/>
      <c r="T888" s="194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188" t="s">
        <v>284</v>
      </c>
      <c r="AU888" s="188" t="s">
        <v>85</v>
      </c>
      <c r="AV888" s="13" t="s">
        <v>85</v>
      </c>
      <c r="AW888" s="13" t="s">
        <v>33</v>
      </c>
      <c r="AX888" s="13" t="s">
        <v>77</v>
      </c>
      <c r="AY888" s="188" t="s">
        <v>276</v>
      </c>
    </row>
    <row r="889" s="13" customFormat="1">
      <c r="A889" s="13"/>
      <c r="B889" s="186"/>
      <c r="C889" s="13"/>
      <c r="D889" s="187" t="s">
        <v>284</v>
      </c>
      <c r="E889" s="188" t="s">
        <v>1</v>
      </c>
      <c r="F889" s="189" t="s">
        <v>1200</v>
      </c>
      <c r="G889" s="13"/>
      <c r="H889" s="190">
        <v>15.727</v>
      </c>
      <c r="I889" s="191"/>
      <c r="J889" s="13"/>
      <c r="K889" s="13"/>
      <c r="L889" s="186"/>
      <c r="M889" s="192"/>
      <c r="N889" s="193"/>
      <c r="O889" s="193"/>
      <c r="P889" s="193"/>
      <c r="Q889" s="193"/>
      <c r="R889" s="193"/>
      <c r="S889" s="193"/>
      <c r="T889" s="194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188" t="s">
        <v>284</v>
      </c>
      <c r="AU889" s="188" t="s">
        <v>85</v>
      </c>
      <c r="AV889" s="13" t="s">
        <v>85</v>
      </c>
      <c r="AW889" s="13" t="s">
        <v>33</v>
      </c>
      <c r="AX889" s="13" t="s">
        <v>77</v>
      </c>
      <c r="AY889" s="188" t="s">
        <v>276</v>
      </c>
    </row>
    <row r="890" s="13" customFormat="1">
      <c r="A890" s="13"/>
      <c r="B890" s="186"/>
      <c r="C890" s="13"/>
      <c r="D890" s="187" t="s">
        <v>284</v>
      </c>
      <c r="E890" s="188" t="s">
        <v>1</v>
      </c>
      <c r="F890" s="189" t="s">
        <v>1201</v>
      </c>
      <c r="G890" s="13"/>
      <c r="H890" s="190">
        <v>1.268</v>
      </c>
      <c r="I890" s="191"/>
      <c r="J890" s="13"/>
      <c r="K890" s="13"/>
      <c r="L890" s="186"/>
      <c r="M890" s="192"/>
      <c r="N890" s="193"/>
      <c r="O890" s="193"/>
      <c r="P890" s="193"/>
      <c r="Q890" s="193"/>
      <c r="R890" s="193"/>
      <c r="S890" s="193"/>
      <c r="T890" s="194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188" t="s">
        <v>284</v>
      </c>
      <c r="AU890" s="188" t="s">
        <v>85</v>
      </c>
      <c r="AV890" s="13" t="s">
        <v>85</v>
      </c>
      <c r="AW890" s="13" t="s">
        <v>33</v>
      </c>
      <c r="AX890" s="13" t="s">
        <v>77</v>
      </c>
      <c r="AY890" s="188" t="s">
        <v>276</v>
      </c>
    </row>
    <row r="891" s="13" customFormat="1">
      <c r="A891" s="13"/>
      <c r="B891" s="186"/>
      <c r="C891" s="13"/>
      <c r="D891" s="187" t="s">
        <v>284</v>
      </c>
      <c r="E891" s="188" t="s">
        <v>1</v>
      </c>
      <c r="F891" s="189" t="s">
        <v>1202</v>
      </c>
      <c r="G891" s="13"/>
      <c r="H891" s="190">
        <v>0.371</v>
      </c>
      <c r="I891" s="191"/>
      <c r="J891" s="13"/>
      <c r="K891" s="13"/>
      <c r="L891" s="186"/>
      <c r="M891" s="192"/>
      <c r="N891" s="193"/>
      <c r="O891" s="193"/>
      <c r="P891" s="193"/>
      <c r="Q891" s="193"/>
      <c r="R891" s="193"/>
      <c r="S891" s="193"/>
      <c r="T891" s="194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188" t="s">
        <v>284</v>
      </c>
      <c r="AU891" s="188" t="s">
        <v>85</v>
      </c>
      <c r="AV891" s="13" t="s">
        <v>85</v>
      </c>
      <c r="AW891" s="13" t="s">
        <v>33</v>
      </c>
      <c r="AX891" s="13" t="s">
        <v>77</v>
      </c>
      <c r="AY891" s="188" t="s">
        <v>276</v>
      </c>
    </row>
    <row r="892" s="14" customFormat="1">
      <c r="A892" s="14"/>
      <c r="B892" s="195"/>
      <c r="C892" s="14"/>
      <c r="D892" s="187" t="s">
        <v>284</v>
      </c>
      <c r="E892" s="196" t="s">
        <v>1</v>
      </c>
      <c r="F892" s="197" t="s">
        <v>288</v>
      </c>
      <c r="G892" s="14"/>
      <c r="H892" s="198">
        <v>31.137</v>
      </c>
      <c r="I892" s="199"/>
      <c r="J892" s="14"/>
      <c r="K892" s="14"/>
      <c r="L892" s="195"/>
      <c r="M892" s="200"/>
      <c r="N892" s="201"/>
      <c r="O892" s="201"/>
      <c r="P892" s="201"/>
      <c r="Q892" s="201"/>
      <c r="R892" s="201"/>
      <c r="S892" s="201"/>
      <c r="T892" s="202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196" t="s">
        <v>284</v>
      </c>
      <c r="AU892" s="196" t="s">
        <v>85</v>
      </c>
      <c r="AV892" s="14" t="s">
        <v>88</v>
      </c>
      <c r="AW892" s="14" t="s">
        <v>33</v>
      </c>
      <c r="AX892" s="14" t="s">
        <v>8</v>
      </c>
      <c r="AY892" s="196" t="s">
        <v>276</v>
      </c>
    </row>
    <row r="893" s="2" customFormat="1" ht="24.15" customHeight="1">
      <c r="A893" s="37"/>
      <c r="B893" s="172"/>
      <c r="C893" s="173" t="s">
        <v>1287</v>
      </c>
      <c r="D893" s="173" t="s">
        <v>278</v>
      </c>
      <c r="E893" s="174" t="s">
        <v>1288</v>
      </c>
      <c r="F893" s="175" t="s">
        <v>1289</v>
      </c>
      <c r="G893" s="176" t="s">
        <v>281</v>
      </c>
      <c r="H893" s="177">
        <v>21</v>
      </c>
      <c r="I893" s="178"/>
      <c r="J893" s="179">
        <f>ROUND(I893*H893,0)</f>
        <v>0</v>
      </c>
      <c r="K893" s="175" t="s">
        <v>282</v>
      </c>
      <c r="L893" s="38"/>
      <c r="M893" s="180" t="s">
        <v>1</v>
      </c>
      <c r="N893" s="181" t="s">
        <v>42</v>
      </c>
      <c r="O893" s="76"/>
      <c r="P893" s="182">
        <f>O893*H893</f>
        <v>0</v>
      </c>
      <c r="Q893" s="182">
        <v>0.011309400000000001</v>
      </c>
      <c r="R893" s="182">
        <f>Q893*H893</f>
        <v>0.23749740000000003</v>
      </c>
      <c r="S893" s="182">
        <v>0</v>
      </c>
      <c r="T893" s="183">
        <f>S893*H893</f>
        <v>0</v>
      </c>
      <c r="U893" s="37"/>
      <c r="V893" s="37"/>
      <c r="W893" s="37"/>
      <c r="X893" s="37"/>
      <c r="Y893" s="37"/>
      <c r="Z893" s="37"/>
      <c r="AA893" s="37"/>
      <c r="AB893" s="37"/>
      <c r="AC893" s="37"/>
      <c r="AD893" s="37"/>
      <c r="AE893" s="37"/>
      <c r="AR893" s="184" t="s">
        <v>362</v>
      </c>
      <c r="AT893" s="184" t="s">
        <v>278</v>
      </c>
      <c r="AU893" s="184" t="s">
        <v>85</v>
      </c>
      <c r="AY893" s="18" t="s">
        <v>276</v>
      </c>
      <c r="BE893" s="185">
        <f>IF(N893="základní",J893,0)</f>
        <v>0</v>
      </c>
      <c r="BF893" s="185">
        <f>IF(N893="snížená",J893,0)</f>
        <v>0</v>
      </c>
      <c r="BG893" s="185">
        <f>IF(N893="zákl. přenesená",J893,0)</f>
        <v>0</v>
      </c>
      <c r="BH893" s="185">
        <f>IF(N893="sníž. přenesená",J893,0)</f>
        <v>0</v>
      </c>
      <c r="BI893" s="185">
        <f>IF(N893="nulová",J893,0)</f>
        <v>0</v>
      </c>
      <c r="BJ893" s="18" t="s">
        <v>8</v>
      </c>
      <c r="BK893" s="185">
        <f>ROUND(I893*H893,0)</f>
        <v>0</v>
      </c>
      <c r="BL893" s="18" t="s">
        <v>362</v>
      </c>
      <c r="BM893" s="184" t="s">
        <v>1290</v>
      </c>
    </row>
    <row r="894" s="13" customFormat="1">
      <c r="A894" s="13"/>
      <c r="B894" s="186"/>
      <c r="C894" s="13"/>
      <c r="D894" s="187" t="s">
        <v>284</v>
      </c>
      <c r="E894" s="188" t="s">
        <v>1</v>
      </c>
      <c r="F894" s="189" t="s">
        <v>1291</v>
      </c>
      <c r="G894" s="13"/>
      <c r="H894" s="190">
        <v>21</v>
      </c>
      <c r="I894" s="191"/>
      <c r="J894" s="13"/>
      <c r="K894" s="13"/>
      <c r="L894" s="186"/>
      <c r="M894" s="192"/>
      <c r="N894" s="193"/>
      <c r="O894" s="193"/>
      <c r="P894" s="193"/>
      <c r="Q894" s="193"/>
      <c r="R894" s="193"/>
      <c r="S894" s="193"/>
      <c r="T894" s="194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188" t="s">
        <v>284</v>
      </c>
      <c r="AU894" s="188" t="s">
        <v>85</v>
      </c>
      <c r="AV894" s="13" t="s">
        <v>85</v>
      </c>
      <c r="AW894" s="13" t="s">
        <v>33</v>
      </c>
      <c r="AX894" s="13" t="s">
        <v>77</v>
      </c>
      <c r="AY894" s="188" t="s">
        <v>276</v>
      </c>
    </row>
    <row r="895" s="14" customFormat="1">
      <c r="A895" s="14"/>
      <c r="B895" s="195"/>
      <c r="C895" s="14"/>
      <c r="D895" s="187" t="s">
        <v>284</v>
      </c>
      <c r="E895" s="196" t="s">
        <v>1292</v>
      </c>
      <c r="F895" s="197" t="s">
        <v>288</v>
      </c>
      <c r="G895" s="14"/>
      <c r="H895" s="198">
        <v>21</v>
      </c>
      <c r="I895" s="199"/>
      <c r="J895" s="14"/>
      <c r="K895" s="14"/>
      <c r="L895" s="195"/>
      <c r="M895" s="200"/>
      <c r="N895" s="201"/>
      <c r="O895" s="201"/>
      <c r="P895" s="201"/>
      <c r="Q895" s="201"/>
      <c r="R895" s="201"/>
      <c r="S895" s="201"/>
      <c r="T895" s="202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196" t="s">
        <v>284</v>
      </c>
      <c r="AU895" s="196" t="s">
        <v>85</v>
      </c>
      <c r="AV895" s="14" t="s">
        <v>88</v>
      </c>
      <c r="AW895" s="14" t="s">
        <v>33</v>
      </c>
      <c r="AX895" s="14" t="s">
        <v>8</v>
      </c>
      <c r="AY895" s="196" t="s">
        <v>276</v>
      </c>
    </row>
    <row r="896" s="2" customFormat="1" ht="33" customHeight="1">
      <c r="A896" s="37"/>
      <c r="B896" s="172"/>
      <c r="C896" s="173" t="s">
        <v>1293</v>
      </c>
      <c r="D896" s="173" t="s">
        <v>278</v>
      </c>
      <c r="E896" s="174" t="s">
        <v>1294</v>
      </c>
      <c r="F896" s="175" t="s">
        <v>1295</v>
      </c>
      <c r="G896" s="176" t="s">
        <v>281</v>
      </c>
      <c r="H896" s="177">
        <v>45.299999999999997</v>
      </c>
      <c r="I896" s="178"/>
      <c r="J896" s="179">
        <f>ROUND(I896*H896,0)</f>
        <v>0</v>
      </c>
      <c r="K896" s="175" t="s">
        <v>282</v>
      </c>
      <c r="L896" s="38"/>
      <c r="M896" s="180" t="s">
        <v>1</v>
      </c>
      <c r="N896" s="181" t="s">
        <v>42</v>
      </c>
      <c r="O896" s="76"/>
      <c r="P896" s="182">
        <f>O896*H896</f>
        <v>0</v>
      </c>
      <c r="Q896" s="182">
        <v>0.0226476</v>
      </c>
      <c r="R896" s="182">
        <f>Q896*H896</f>
        <v>1.02593628</v>
      </c>
      <c r="S896" s="182">
        <v>0</v>
      </c>
      <c r="T896" s="183">
        <f>S896*H896</f>
        <v>0</v>
      </c>
      <c r="U896" s="37"/>
      <c r="V896" s="37"/>
      <c r="W896" s="37"/>
      <c r="X896" s="37"/>
      <c r="Y896" s="37"/>
      <c r="Z896" s="37"/>
      <c r="AA896" s="37"/>
      <c r="AB896" s="37"/>
      <c r="AC896" s="37"/>
      <c r="AD896" s="37"/>
      <c r="AE896" s="37"/>
      <c r="AR896" s="184" t="s">
        <v>362</v>
      </c>
      <c r="AT896" s="184" t="s">
        <v>278</v>
      </c>
      <c r="AU896" s="184" t="s">
        <v>85</v>
      </c>
      <c r="AY896" s="18" t="s">
        <v>276</v>
      </c>
      <c r="BE896" s="185">
        <f>IF(N896="základní",J896,0)</f>
        <v>0</v>
      </c>
      <c r="BF896" s="185">
        <f>IF(N896="snížená",J896,0)</f>
        <v>0</v>
      </c>
      <c r="BG896" s="185">
        <f>IF(N896="zákl. přenesená",J896,0)</f>
        <v>0</v>
      </c>
      <c r="BH896" s="185">
        <f>IF(N896="sníž. přenesená",J896,0)</f>
        <v>0</v>
      </c>
      <c r="BI896" s="185">
        <f>IF(N896="nulová",J896,0)</f>
        <v>0</v>
      </c>
      <c r="BJ896" s="18" t="s">
        <v>8</v>
      </c>
      <c r="BK896" s="185">
        <f>ROUND(I896*H896,0)</f>
        <v>0</v>
      </c>
      <c r="BL896" s="18" t="s">
        <v>362</v>
      </c>
      <c r="BM896" s="184" t="s">
        <v>1296</v>
      </c>
    </row>
    <row r="897" s="13" customFormat="1">
      <c r="A897" s="13"/>
      <c r="B897" s="186"/>
      <c r="C897" s="13"/>
      <c r="D897" s="187" t="s">
        <v>284</v>
      </c>
      <c r="E897" s="188" t="s">
        <v>1</v>
      </c>
      <c r="F897" s="189" t="s">
        <v>1297</v>
      </c>
      <c r="G897" s="13"/>
      <c r="H897" s="190">
        <v>45.299999999999997</v>
      </c>
      <c r="I897" s="191"/>
      <c r="J897" s="13"/>
      <c r="K897" s="13"/>
      <c r="L897" s="186"/>
      <c r="M897" s="192"/>
      <c r="N897" s="193"/>
      <c r="O897" s="193"/>
      <c r="P897" s="193"/>
      <c r="Q897" s="193"/>
      <c r="R897" s="193"/>
      <c r="S897" s="193"/>
      <c r="T897" s="194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188" t="s">
        <v>284</v>
      </c>
      <c r="AU897" s="188" t="s">
        <v>85</v>
      </c>
      <c r="AV897" s="13" t="s">
        <v>85</v>
      </c>
      <c r="AW897" s="13" t="s">
        <v>33</v>
      </c>
      <c r="AX897" s="13" t="s">
        <v>77</v>
      </c>
      <c r="AY897" s="188" t="s">
        <v>276</v>
      </c>
    </row>
    <row r="898" s="14" customFormat="1">
      <c r="A898" s="14"/>
      <c r="B898" s="195"/>
      <c r="C898" s="14"/>
      <c r="D898" s="187" t="s">
        <v>284</v>
      </c>
      <c r="E898" s="196" t="s">
        <v>1298</v>
      </c>
      <c r="F898" s="197" t="s">
        <v>288</v>
      </c>
      <c r="G898" s="14"/>
      <c r="H898" s="198">
        <v>45.299999999999997</v>
      </c>
      <c r="I898" s="199"/>
      <c r="J898" s="14"/>
      <c r="K898" s="14"/>
      <c r="L898" s="195"/>
      <c r="M898" s="200"/>
      <c r="N898" s="201"/>
      <c r="O898" s="201"/>
      <c r="P898" s="201"/>
      <c r="Q898" s="201"/>
      <c r="R898" s="201"/>
      <c r="S898" s="201"/>
      <c r="T898" s="202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196" t="s">
        <v>284</v>
      </c>
      <c r="AU898" s="196" t="s">
        <v>85</v>
      </c>
      <c r="AV898" s="14" t="s">
        <v>88</v>
      </c>
      <c r="AW898" s="14" t="s">
        <v>33</v>
      </c>
      <c r="AX898" s="14" t="s">
        <v>8</v>
      </c>
      <c r="AY898" s="196" t="s">
        <v>276</v>
      </c>
    </row>
    <row r="899" s="2" customFormat="1" ht="16.5" customHeight="1">
      <c r="A899" s="37"/>
      <c r="B899" s="172"/>
      <c r="C899" s="173" t="s">
        <v>1299</v>
      </c>
      <c r="D899" s="173" t="s">
        <v>278</v>
      </c>
      <c r="E899" s="174" t="s">
        <v>1300</v>
      </c>
      <c r="F899" s="175" t="s">
        <v>1301</v>
      </c>
      <c r="G899" s="176" t="s">
        <v>291</v>
      </c>
      <c r="H899" s="177">
        <v>156.69999999999999</v>
      </c>
      <c r="I899" s="178"/>
      <c r="J899" s="179">
        <f>ROUND(I899*H899,0)</f>
        <v>0</v>
      </c>
      <c r="K899" s="175" t="s">
        <v>282</v>
      </c>
      <c r="L899" s="38"/>
      <c r="M899" s="180" t="s">
        <v>1</v>
      </c>
      <c r="N899" s="181" t="s">
        <v>42</v>
      </c>
      <c r="O899" s="76"/>
      <c r="P899" s="182">
        <f>O899*H899</f>
        <v>0</v>
      </c>
      <c r="Q899" s="182">
        <v>1.0504E-05</v>
      </c>
      <c r="R899" s="182">
        <f>Q899*H899</f>
        <v>0.0016459767999999998</v>
      </c>
      <c r="S899" s="182">
        <v>0</v>
      </c>
      <c r="T899" s="183">
        <f>S899*H899</f>
        <v>0</v>
      </c>
      <c r="U899" s="37"/>
      <c r="V899" s="37"/>
      <c r="W899" s="37"/>
      <c r="X899" s="37"/>
      <c r="Y899" s="37"/>
      <c r="Z899" s="37"/>
      <c r="AA899" s="37"/>
      <c r="AB899" s="37"/>
      <c r="AC899" s="37"/>
      <c r="AD899" s="37"/>
      <c r="AE899" s="37"/>
      <c r="AR899" s="184" t="s">
        <v>362</v>
      </c>
      <c r="AT899" s="184" t="s">
        <v>278</v>
      </c>
      <c r="AU899" s="184" t="s">
        <v>85</v>
      </c>
      <c r="AY899" s="18" t="s">
        <v>276</v>
      </c>
      <c r="BE899" s="185">
        <f>IF(N899="základní",J899,0)</f>
        <v>0</v>
      </c>
      <c r="BF899" s="185">
        <f>IF(N899="snížená",J899,0)</f>
        <v>0</v>
      </c>
      <c r="BG899" s="185">
        <f>IF(N899="zákl. přenesená",J899,0)</f>
        <v>0</v>
      </c>
      <c r="BH899" s="185">
        <f>IF(N899="sníž. přenesená",J899,0)</f>
        <v>0</v>
      </c>
      <c r="BI899" s="185">
        <f>IF(N899="nulová",J899,0)</f>
        <v>0</v>
      </c>
      <c r="BJ899" s="18" t="s">
        <v>8</v>
      </c>
      <c r="BK899" s="185">
        <f>ROUND(I899*H899,0)</f>
        <v>0</v>
      </c>
      <c r="BL899" s="18" t="s">
        <v>362</v>
      </c>
      <c r="BM899" s="184" t="s">
        <v>1302</v>
      </c>
    </row>
    <row r="900" s="13" customFormat="1">
      <c r="A900" s="13"/>
      <c r="B900" s="186"/>
      <c r="C900" s="13"/>
      <c r="D900" s="187" t="s">
        <v>284</v>
      </c>
      <c r="E900" s="188" t="s">
        <v>1</v>
      </c>
      <c r="F900" s="189" t="s">
        <v>1303</v>
      </c>
      <c r="G900" s="13"/>
      <c r="H900" s="190">
        <v>58.350000000000001</v>
      </c>
      <c r="I900" s="191"/>
      <c r="J900" s="13"/>
      <c r="K900" s="13"/>
      <c r="L900" s="186"/>
      <c r="M900" s="192"/>
      <c r="N900" s="193"/>
      <c r="O900" s="193"/>
      <c r="P900" s="193"/>
      <c r="Q900" s="193"/>
      <c r="R900" s="193"/>
      <c r="S900" s="193"/>
      <c r="T900" s="194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188" t="s">
        <v>284</v>
      </c>
      <c r="AU900" s="188" t="s">
        <v>85</v>
      </c>
      <c r="AV900" s="13" t="s">
        <v>85</v>
      </c>
      <c r="AW900" s="13" t="s">
        <v>33</v>
      </c>
      <c r="AX900" s="13" t="s">
        <v>77</v>
      </c>
      <c r="AY900" s="188" t="s">
        <v>276</v>
      </c>
    </row>
    <row r="901" s="13" customFormat="1">
      <c r="A901" s="13"/>
      <c r="B901" s="186"/>
      <c r="C901" s="13"/>
      <c r="D901" s="187" t="s">
        <v>284</v>
      </c>
      <c r="E901" s="188" t="s">
        <v>1</v>
      </c>
      <c r="F901" s="189" t="s">
        <v>1304</v>
      </c>
      <c r="G901" s="13"/>
      <c r="H901" s="190">
        <v>14.85</v>
      </c>
      <c r="I901" s="191"/>
      <c r="J901" s="13"/>
      <c r="K901" s="13"/>
      <c r="L901" s="186"/>
      <c r="M901" s="192"/>
      <c r="N901" s="193"/>
      <c r="O901" s="193"/>
      <c r="P901" s="193"/>
      <c r="Q901" s="193"/>
      <c r="R901" s="193"/>
      <c r="S901" s="193"/>
      <c r="T901" s="194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188" t="s">
        <v>284</v>
      </c>
      <c r="AU901" s="188" t="s">
        <v>85</v>
      </c>
      <c r="AV901" s="13" t="s">
        <v>85</v>
      </c>
      <c r="AW901" s="13" t="s">
        <v>33</v>
      </c>
      <c r="AX901" s="13" t="s">
        <v>77</v>
      </c>
      <c r="AY901" s="188" t="s">
        <v>276</v>
      </c>
    </row>
    <row r="902" s="14" customFormat="1">
      <c r="A902" s="14"/>
      <c r="B902" s="195"/>
      <c r="C902" s="14"/>
      <c r="D902" s="187" t="s">
        <v>284</v>
      </c>
      <c r="E902" s="196" t="s">
        <v>184</v>
      </c>
      <c r="F902" s="197" t="s">
        <v>288</v>
      </c>
      <c r="G902" s="14"/>
      <c r="H902" s="198">
        <v>73.200000000000003</v>
      </c>
      <c r="I902" s="199"/>
      <c r="J902" s="14"/>
      <c r="K902" s="14"/>
      <c r="L902" s="195"/>
      <c r="M902" s="200"/>
      <c r="N902" s="201"/>
      <c r="O902" s="201"/>
      <c r="P902" s="201"/>
      <c r="Q902" s="201"/>
      <c r="R902" s="201"/>
      <c r="S902" s="201"/>
      <c r="T902" s="202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196" t="s">
        <v>284</v>
      </c>
      <c r="AU902" s="196" t="s">
        <v>85</v>
      </c>
      <c r="AV902" s="14" t="s">
        <v>88</v>
      </c>
      <c r="AW902" s="14" t="s">
        <v>33</v>
      </c>
      <c r="AX902" s="14" t="s">
        <v>77</v>
      </c>
      <c r="AY902" s="196" t="s">
        <v>276</v>
      </c>
    </row>
    <row r="903" s="13" customFormat="1">
      <c r="A903" s="13"/>
      <c r="B903" s="186"/>
      <c r="C903" s="13"/>
      <c r="D903" s="187" t="s">
        <v>284</v>
      </c>
      <c r="E903" s="188" t="s">
        <v>1</v>
      </c>
      <c r="F903" s="189" t="s">
        <v>1305</v>
      </c>
      <c r="G903" s="13"/>
      <c r="H903" s="190">
        <v>83.5</v>
      </c>
      <c r="I903" s="191"/>
      <c r="J903" s="13"/>
      <c r="K903" s="13"/>
      <c r="L903" s="186"/>
      <c r="M903" s="192"/>
      <c r="N903" s="193"/>
      <c r="O903" s="193"/>
      <c r="P903" s="193"/>
      <c r="Q903" s="193"/>
      <c r="R903" s="193"/>
      <c r="S903" s="193"/>
      <c r="T903" s="194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188" t="s">
        <v>284</v>
      </c>
      <c r="AU903" s="188" t="s">
        <v>85</v>
      </c>
      <c r="AV903" s="13" t="s">
        <v>85</v>
      </c>
      <c r="AW903" s="13" t="s">
        <v>33</v>
      </c>
      <c r="AX903" s="13" t="s">
        <v>77</v>
      </c>
      <c r="AY903" s="188" t="s">
        <v>276</v>
      </c>
    </row>
    <row r="904" s="14" customFormat="1">
      <c r="A904" s="14"/>
      <c r="B904" s="195"/>
      <c r="C904" s="14"/>
      <c r="D904" s="187" t="s">
        <v>284</v>
      </c>
      <c r="E904" s="196" t="s">
        <v>154</v>
      </c>
      <c r="F904" s="197" t="s">
        <v>288</v>
      </c>
      <c r="G904" s="14"/>
      <c r="H904" s="198">
        <v>83.5</v>
      </c>
      <c r="I904" s="199"/>
      <c r="J904" s="14"/>
      <c r="K904" s="14"/>
      <c r="L904" s="195"/>
      <c r="M904" s="200"/>
      <c r="N904" s="201"/>
      <c r="O904" s="201"/>
      <c r="P904" s="201"/>
      <c r="Q904" s="201"/>
      <c r="R904" s="201"/>
      <c r="S904" s="201"/>
      <c r="T904" s="202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196" t="s">
        <v>284</v>
      </c>
      <c r="AU904" s="196" t="s">
        <v>85</v>
      </c>
      <c r="AV904" s="14" t="s">
        <v>88</v>
      </c>
      <c r="AW904" s="14" t="s">
        <v>33</v>
      </c>
      <c r="AX904" s="14" t="s">
        <v>77</v>
      </c>
      <c r="AY904" s="196" t="s">
        <v>276</v>
      </c>
    </row>
    <row r="905" s="15" customFormat="1">
      <c r="A905" s="15"/>
      <c r="B905" s="203"/>
      <c r="C905" s="15"/>
      <c r="D905" s="187" t="s">
        <v>284</v>
      </c>
      <c r="E905" s="204" t="s">
        <v>1</v>
      </c>
      <c r="F905" s="205" t="s">
        <v>303</v>
      </c>
      <c r="G905" s="15"/>
      <c r="H905" s="206">
        <v>156.69999999999999</v>
      </c>
      <c r="I905" s="207"/>
      <c r="J905" s="15"/>
      <c r="K905" s="15"/>
      <c r="L905" s="203"/>
      <c r="M905" s="208"/>
      <c r="N905" s="209"/>
      <c r="O905" s="209"/>
      <c r="P905" s="209"/>
      <c r="Q905" s="209"/>
      <c r="R905" s="209"/>
      <c r="S905" s="209"/>
      <c r="T905" s="210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04" t="s">
        <v>284</v>
      </c>
      <c r="AU905" s="204" t="s">
        <v>85</v>
      </c>
      <c r="AV905" s="15" t="s">
        <v>91</v>
      </c>
      <c r="AW905" s="15" t="s">
        <v>33</v>
      </c>
      <c r="AX905" s="15" t="s">
        <v>8</v>
      </c>
      <c r="AY905" s="204" t="s">
        <v>276</v>
      </c>
    </row>
    <row r="906" s="2" customFormat="1" ht="21.75" customHeight="1">
      <c r="A906" s="37"/>
      <c r="B906" s="172"/>
      <c r="C906" s="211" t="s">
        <v>1306</v>
      </c>
      <c r="D906" s="211" t="s">
        <v>311</v>
      </c>
      <c r="E906" s="212" t="s">
        <v>1307</v>
      </c>
      <c r="F906" s="213" t="s">
        <v>1308</v>
      </c>
      <c r="G906" s="214" t="s">
        <v>297</v>
      </c>
      <c r="H906" s="215">
        <v>1.26</v>
      </c>
      <c r="I906" s="216"/>
      <c r="J906" s="217">
        <f>ROUND(I906*H906,0)</f>
        <v>0</v>
      </c>
      <c r="K906" s="213" t="s">
        <v>282</v>
      </c>
      <c r="L906" s="218"/>
      <c r="M906" s="219" t="s">
        <v>1</v>
      </c>
      <c r="N906" s="220" t="s">
        <v>42</v>
      </c>
      <c r="O906" s="76"/>
      <c r="P906" s="182">
        <f>O906*H906</f>
        <v>0</v>
      </c>
      <c r="Q906" s="182">
        <v>0.55000000000000004</v>
      </c>
      <c r="R906" s="182">
        <f>Q906*H906</f>
        <v>0.69300000000000006</v>
      </c>
      <c r="S906" s="182">
        <v>0</v>
      </c>
      <c r="T906" s="183">
        <f>S906*H906</f>
        <v>0</v>
      </c>
      <c r="U906" s="37"/>
      <c r="V906" s="37"/>
      <c r="W906" s="37"/>
      <c r="X906" s="37"/>
      <c r="Y906" s="37"/>
      <c r="Z906" s="37"/>
      <c r="AA906" s="37"/>
      <c r="AB906" s="37"/>
      <c r="AC906" s="37"/>
      <c r="AD906" s="37"/>
      <c r="AE906" s="37"/>
      <c r="AR906" s="184" t="s">
        <v>445</v>
      </c>
      <c r="AT906" s="184" t="s">
        <v>311</v>
      </c>
      <c r="AU906" s="184" t="s">
        <v>85</v>
      </c>
      <c r="AY906" s="18" t="s">
        <v>276</v>
      </c>
      <c r="BE906" s="185">
        <f>IF(N906="základní",J906,0)</f>
        <v>0</v>
      </c>
      <c r="BF906" s="185">
        <f>IF(N906="snížená",J906,0)</f>
        <v>0</v>
      </c>
      <c r="BG906" s="185">
        <f>IF(N906="zákl. přenesená",J906,0)</f>
        <v>0</v>
      </c>
      <c r="BH906" s="185">
        <f>IF(N906="sníž. přenesená",J906,0)</f>
        <v>0</v>
      </c>
      <c r="BI906" s="185">
        <f>IF(N906="nulová",J906,0)</f>
        <v>0</v>
      </c>
      <c r="BJ906" s="18" t="s">
        <v>8</v>
      </c>
      <c r="BK906" s="185">
        <f>ROUND(I906*H906,0)</f>
        <v>0</v>
      </c>
      <c r="BL906" s="18" t="s">
        <v>362</v>
      </c>
      <c r="BM906" s="184" t="s">
        <v>1309</v>
      </c>
    </row>
    <row r="907" s="13" customFormat="1">
      <c r="A907" s="13"/>
      <c r="B907" s="186"/>
      <c r="C907" s="13"/>
      <c r="D907" s="187" t="s">
        <v>284</v>
      </c>
      <c r="E907" s="188" t="s">
        <v>1</v>
      </c>
      <c r="F907" s="189" t="s">
        <v>1310</v>
      </c>
      <c r="G907" s="13"/>
      <c r="H907" s="190">
        <v>0.70899999999999996</v>
      </c>
      <c r="I907" s="191"/>
      <c r="J907" s="13"/>
      <c r="K907" s="13"/>
      <c r="L907" s="186"/>
      <c r="M907" s="192"/>
      <c r="N907" s="193"/>
      <c r="O907" s="193"/>
      <c r="P907" s="193"/>
      <c r="Q907" s="193"/>
      <c r="R907" s="193"/>
      <c r="S907" s="193"/>
      <c r="T907" s="194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188" t="s">
        <v>284</v>
      </c>
      <c r="AU907" s="188" t="s">
        <v>85</v>
      </c>
      <c r="AV907" s="13" t="s">
        <v>85</v>
      </c>
      <c r="AW907" s="13" t="s">
        <v>33</v>
      </c>
      <c r="AX907" s="13" t="s">
        <v>77</v>
      </c>
      <c r="AY907" s="188" t="s">
        <v>276</v>
      </c>
    </row>
    <row r="908" s="13" customFormat="1">
      <c r="A908" s="13"/>
      <c r="B908" s="186"/>
      <c r="C908" s="13"/>
      <c r="D908" s="187" t="s">
        <v>284</v>
      </c>
      <c r="E908" s="188" t="s">
        <v>1</v>
      </c>
      <c r="F908" s="189" t="s">
        <v>1311</v>
      </c>
      <c r="G908" s="13"/>
      <c r="H908" s="190">
        <v>0.55100000000000005</v>
      </c>
      <c r="I908" s="191"/>
      <c r="J908" s="13"/>
      <c r="K908" s="13"/>
      <c r="L908" s="186"/>
      <c r="M908" s="192"/>
      <c r="N908" s="193"/>
      <c r="O908" s="193"/>
      <c r="P908" s="193"/>
      <c r="Q908" s="193"/>
      <c r="R908" s="193"/>
      <c r="S908" s="193"/>
      <c r="T908" s="194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188" t="s">
        <v>284</v>
      </c>
      <c r="AU908" s="188" t="s">
        <v>85</v>
      </c>
      <c r="AV908" s="13" t="s">
        <v>85</v>
      </c>
      <c r="AW908" s="13" t="s">
        <v>33</v>
      </c>
      <c r="AX908" s="13" t="s">
        <v>77</v>
      </c>
      <c r="AY908" s="188" t="s">
        <v>276</v>
      </c>
    </row>
    <row r="909" s="14" customFormat="1">
      <c r="A909" s="14"/>
      <c r="B909" s="195"/>
      <c r="C909" s="14"/>
      <c r="D909" s="187" t="s">
        <v>284</v>
      </c>
      <c r="E909" s="196" t="s">
        <v>1</v>
      </c>
      <c r="F909" s="197" t="s">
        <v>288</v>
      </c>
      <c r="G909" s="14"/>
      <c r="H909" s="198">
        <v>1.26</v>
      </c>
      <c r="I909" s="199"/>
      <c r="J909" s="14"/>
      <c r="K909" s="14"/>
      <c r="L909" s="195"/>
      <c r="M909" s="200"/>
      <c r="N909" s="201"/>
      <c r="O909" s="201"/>
      <c r="P909" s="201"/>
      <c r="Q909" s="201"/>
      <c r="R909" s="201"/>
      <c r="S909" s="201"/>
      <c r="T909" s="202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196" t="s">
        <v>284</v>
      </c>
      <c r="AU909" s="196" t="s">
        <v>85</v>
      </c>
      <c r="AV909" s="14" t="s">
        <v>88</v>
      </c>
      <c r="AW909" s="14" t="s">
        <v>33</v>
      </c>
      <c r="AX909" s="14" t="s">
        <v>8</v>
      </c>
      <c r="AY909" s="196" t="s">
        <v>276</v>
      </c>
    </row>
    <row r="910" s="2" customFormat="1" ht="33" customHeight="1">
      <c r="A910" s="37"/>
      <c r="B910" s="172"/>
      <c r="C910" s="173" t="s">
        <v>1312</v>
      </c>
      <c r="D910" s="173" t="s">
        <v>278</v>
      </c>
      <c r="E910" s="174" t="s">
        <v>1313</v>
      </c>
      <c r="F910" s="175" t="s">
        <v>1314</v>
      </c>
      <c r="G910" s="176" t="s">
        <v>314</v>
      </c>
      <c r="H910" s="177">
        <v>21.640999999999998</v>
      </c>
      <c r="I910" s="178"/>
      <c r="J910" s="179">
        <f>ROUND(I910*H910,0)</f>
        <v>0</v>
      </c>
      <c r="K910" s="175" t="s">
        <v>282</v>
      </c>
      <c r="L910" s="38"/>
      <c r="M910" s="180" t="s">
        <v>1</v>
      </c>
      <c r="N910" s="181" t="s">
        <v>42</v>
      </c>
      <c r="O910" s="76"/>
      <c r="P910" s="182">
        <f>O910*H910</f>
        <v>0</v>
      </c>
      <c r="Q910" s="182">
        <v>0</v>
      </c>
      <c r="R910" s="182">
        <f>Q910*H910</f>
        <v>0</v>
      </c>
      <c r="S910" s="182">
        <v>0</v>
      </c>
      <c r="T910" s="183">
        <f>S910*H910</f>
        <v>0</v>
      </c>
      <c r="U910" s="37"/>
      <c r="V910" s="37"/>
      <c r="W910" s="37"/>
      <c r="X910" s="37"/>
      <c r="Y910" s="37"/>
      <c r="Z910" s="37"/>
      <c r="AA910" s="37"/>
      <c r="AB910" s="37"/>
      <c r="AC910" s="37"/>
      <c r="AD910" s="37"/>
      <c r="AE910" s="37"/>
      <c r="AR910" s="184" t="s">
        <v>362</v>
      </c>
      <c r="AT910" s="184" t="s">
        <v>278</v>
      </c>
      <c r="AU910" s="184" t="s">
        <v>85</v>
      </c>
      <c r="AY910" s="18" t="s">
        <v>276</v>
      </c>
      <c r="BE910" s="185">
        <f>IF(N910="základní",J910,0)</f>
        <v>0</v>
      </c>
      <c r="BF910" s="185">
        <f>IF(N910="snížená",J910,0)</f>
        <v>0</v>
      </c>
      <c r="BG910" s="185">
        <f>IF(N910="zákl. přenesená",J910,0)</f>
        <v>0</v>
      </c>
      <c r="BH910" s="185">
        <f>IF(N910="sníž. přenesená",J910,0)</f>
        <v>0</v>
      </c>
      <c r="BI910" s="185">
        <f>IF(N910="nulová",J910,0)</f>
        <v>0</v>
      </c>
      <c r="BJ910" s="18" t="s">
        <v>8</v>
      </c>
      <c r="BK910" s="185">
        <f>ROUND(I910*H910,0)</f>
        <v>0</v>
      </c>
      <c r="BL910" s="18" t="s">
        <v>362</v>
      </c>
      <c r="BM910" s="184" t="s">
        <v>1315</v>
      </c>
    </row>
    <row r="911" s="12" customFormat="1" ht="22.8" customHeight="1">
      <c r="A911" s="12"/>
      <c r="B911" s="159"/>
      <c r="C911" s="12"/>
      <c r="D911" s="160" t="s">
        <v>76</v>
      </c>
      <c r="E911" s="170" t="s">
        <v>1316</v>
      </c>
      <c r="F911" s="170" t="s">
        <v>1317</v>
      </c>
      <c r="G911" s="12"/>
      <c r="H911" s="12"/>
      <c r="I911" s="162"/>
      <c r="J911" s="171">
        <f>BK911</f>
        <v>0</v>
      </c>
      <c r="K911" s="12"/>
      <c r="L911" s="159"/>
      <c r="M911" s="164"/>
      <c r="N911" s="165"/>
      <c r="O911" s="165"/>
      <c r="P911" s="166">
        <f>SUM(P912:P961)</f>
        <v>0</v>
      </c>
      <c r="Q911" s="165"/>
      <c r="R911" s="166">
        <f>SUM(R912:R961)</f>
        <v>3.8296732135000005</v>
      </c>
      <c r="S911" s="165"/>
      <c r="T911" s="167">
        <f>SUM(T912:T961)</f>
        <v>0.053249999999999999</v>
      </c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R911" s="160" t="s">
        <v>85</v>
      </c>
      <c r="AT911" s="168" t="s">
        <v>76</v>
      </c>
      <c r="AU911" s="168" t="s">
        <v>8</v>
      </c>
      <c r="AY911" s="160" t="s">
        <v>276</v>
      </c>
      <c r="BK911" s="169">
        <f>SUM(BK912:BK961)</f>
        <v>0</v>
      </c>
    </row>
    <row r="912" s="2" customFormat="1" ht="24.15" customHeight="1">
      <c r="A912" s="37"/>
      <c r="B912" s="172"/>
      <c r="C912" s="173" t="s">
        <v>1318</v>
      </c>
      <c r="D912" s="173" t="s">
        <v>278</v>
      </c>
      <c r="E912" s="174" t="s">
        <v>1319</v>
      </c>
      <c r="F912" s="175" t="s">
        <v>1320</v>
      </c>
      <c r="G912" s="176" t="s">
        <v>281</v>
      </c>
      <c r="H912" s="177">
        <v>32.200000000000003</v>
      </c>
      <c r="I912" s="178"/>
      <c r="J912" s="179">
        <f>ROUND(I912*H912,0)</f>
        <v>0</v>
      </c>
      <c r="K912" s="175" t="s">
        <v>282</v>
      </c>
      <c r="L912" s="38"/>
      <c r="M912" s="180" t="s">
        <v>1</v>
      </c>
      <c r="N912" s="181" t="s">
        <v>42</v>
      </c>
      <c r="O912" s="76"/>
      <c r="P912" s="182">
        <f>O912*H912</f>
        <v>0</v>
      </c>
      <c r="Q912" s="182">
        <v>0.045707600000000001</v>
      </c>
      <c r="R912" s="182">
        <f>Q912*H912</f>
        <v>1.4717847200000003</v>
      </c>
      <c r="S912" s="182">
        <v>0</v>
      </c>
      <c r="T912" s="183">
        <f>S912*H912</f>
        <v>0</v>
      </c>
      <c r="U912" s="37"/>
      <c r="V912" s="37"/>
      <c r="W912" s="37"/>
      <c r="X912" s="37"/>
      <c r="Y912" s="37"/>
      <c r="Z912" s="37"/>
      <c r="AA912" s="37"/>
      <c r="AB912" s="37"/>
      <c r="AC912" s="37"/>
      <c r="AD912" s="37"/>
      <c r="AE912" s="37"/>
      <c r="AR912" s="184" t="s">
        <v>362</v>
      </c>
      <c r="AT912" s="184" t="s">
        <v>278</v>
      </c>
      <c r="AU912" s="184" t="s">
        <v>85</v>
      </c>
      <c r="AY912" s="18" t="s">
        <v>276</v>
      </c>
      <c r="BE912" s="185">
        <f>IF(N912="základní",J912,0)</f>
        <v>0</v>
      </c>
      <c r="BF912" s="185">
        <f>IF(N912="snížená",J912,0)</f>
        <v>0</v>
      </c>
      <c r="BG912" s="185">
        <f>IF(N912="zákl. přenesená",J912,0)</f>
        <v>0</v>
      </c>
      <c r="BH912" s="185">
        <f>IF(N912="sníž. přenesená",J912,0)</f>
        <v>0</v>
      </c>
      <c r="BI912" s="185">
        <f>IF(N912="nulová",J912,0)</f>
        <v>0</v>
      </c>
      <c r="BJ912" s="18" t="s">
        <v>8</v>
      </c>
      <c r="BK912" s="185">
        <f>ROUND(I912*H912,0)</f>
        <v>0</v>
      </c>
      <c r="BL912" s="18" t="s">
        <v>362</v>
      </c>
      <c r="BM912" s="184" t="s">
        <v>1321</v>
      </c>
    </row>
    <row r="913" s="13" customFormat="1">
      <c r="A913" s="13"/>
      <c r="B913" s="186"/>
      <c r="C913" s="13"/>
      <c r="D913" s="187" t="s">
        <v>284</v>
      </c>
      <c r="E913" s="188" t="s">
        <v>1</v>
      </c>
      <c r="F913" s="189" t="s">
        <v>1322</v>
      </c>
      <c r="G913" s="13"/>
      <c r="H913" s="190">
        <v>18.699999999999999</v>
      </c>
      <c r="I913" s="191"/>
      <c r="J913" s="13"/>
      <c r="K913" s="13"/>
      <c r="L913" s="186"/>
      <c r="M913" s="192"/>
      <c r="N913" s="193"/>
      <c r="O913" s="193"/>
      <c r="P913" s="193"/>
      <c r="Q913" s="193"/>
      <c r="R913" s="193"/>
      <c r="S913" s="193"/>
      <c r="T913" s="194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188" t="s">
        <v>284</v>
      </c>
      <c r="AU913" s="188" t="s">
        <v>85</v>
      </c>
      <c r="AV913" s="13" t="s">
        <v>85</v>
      </c>
      <c r="AW913" s="13" t="s">
        <v>33</v>
      </c>
      <c r="AX913" s="13" t="s">
        <v>77</v>
      </c>
      <c r="AY913" s="188" t="s">
        <v>276</v>
      </c>
    </row>
    <row r="914" s="13" customFormat="1">
      <c r="A914" s="13"/>
      <c r="B914" s="186"/>
      <c r="C914" s="13"/>
      <c r="D914" s="187" t="s">
        <v>284</v>
      </c>
      <c r="E914" s="188" t="s">
        <v>1</v>
      </c>
      <c r="F914" s="189" t="s">
        <v>1323</v>
      </c>
      <c r="G914" s="13"/>
      <c r="H914" s="190">
        <v>13.5</v>
      </c>
      <c r="I914" s="191"/>
      <c r="J914" s="13"/>
      <c r="K914" s="13"/>
      <c r="L914" s="186"/>
      <c r="M914" s="192"/>
      <c r="N914" s="193"/>
      <c r="O914" s="193"/>
      <c r="P914" s="193"/>
      <c r="Q914" s="193"/>
      <c r="R914" s="193"/>
      <c r="S914" s="193"/>
      <c r="T914" s="194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188" t="s">
        <v>284</v>
      </c>
      <c r="AU914" s="188" t="s">
        <v>85</v>
      </c>
      <c r="AV914" s="13" t="s">
        <v>85</v>
      </c>
      <c r="AW914" s="13" t="s">
        <v>33</v>
      </c>
      <c r="AX914" s="13" t="s">
        <v>77</v>
      </c>
      <c r="AY914" s="188" t="s">
        <v>276</v>
      </c>
    </row>
    <row r="915" s="14" customFormat="1">
      <c r="A915" s="14"/>
      <c r="B915" s="195"/>
      <c r="C915" s="14"/>
      <c r="D915" s="187" t="s">
        <v>284</v>
      </c>
      <c r="E915" s="196" t="s">
        <v>202</v>
      </c>
      <c r="F915" s="197" t="s">
        <v>1324</v>
      </c>
      <c r="G915" s="14"/>
      <c r="H915" s="198">
        <v>32.200000000000003</v>
      </c>
      <c r="I915" s="199"/>
      <c r="J915" s="14"/>
      <c r="K915" s="14"/>
      <c r="L915" s="195"/>
      <c r="M915" s="200"/>
      <c r="N915" s="201"/>
      <c r="O915" s="201"/>
      <c r="P915" s="201"/>
      <c r="Q915" s="201"/>
      <c r="R915" s="201"/>
      <c r="S915" s="201"/>
      <c r="T915" s="202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196" t="s">
        <v>284</v>
      </c>
      <c r="AU915" s="196" t="s">
        <v>85</v>
      </c>
      <c r="AV915" s="14" t="s">
        <v>88</v>
      </c>
      <c r="AW915" s="14" t="s">
        <v>33</v>
      </c>
      <c r="AX915" s="14" t="s">
        <v>8</v>
      </c>
      <c r="AY915" s="196" t="s">
        <v>276</v>
      </c>
    </row>
    <row r="916" s="2" customFormat="1" ht="21.75" customHeight="1">
      <c r="A916" s="37"/>
      <c r="B916" s="172"/>
      <c r="C916" s="173" t="s">
        <v>1325</v>
      </c>
      <c r="D916" s="173" t="s">
        <v>278</v>
      </c>
      <c r="E916" s="174" t="s">
        <v>1326</v>
      </c>
      <c r="F916" s="175" t="s">
        <v>1327</v>
      </c>
      <c r="G916" s="176" t="s">
        <v>281</v>
      </c>
      <c r="H916" s="177">
        <v>32.200000000000003</v>
      </c>
      <c r="I916" s="178"/>
      <c r="J916" s="179">
        <f>ROUND(I916*H916,0)</f>
        <v>0</v>
      </c>
      <c r="K916" s="175" t="s">
        <v>282</v>
      </c>
      <c r="L916" s="38"/>
      <c r="M916" s="180" t="s">
        <v>1</v>
      </c>
      <c r="N916" s="181" t="s">
        <v>42</v>
      </c>
      <c r="O916" s="76"/>
      <c r="P916" s="182">
        <f>O916*H916</f>
        <v>0</v>
      </c>
      <c r="Q916" s="182">
        <v>0.00020000000000000001</v>
      </c>
      <c r="R916" s="182">
        <f>Q916*H916</f>
        <v>0.0064400000000000013</v>
      </c>
      <c r="S916" s="182">
        <v>0</v>
      </c>
      <c r="T916" s="183">
        <f>S916*H916</f>
        <v>0</v>
      </c>
      <c r="U916" s="37"/>
      <c r="V916" s="37"/>
      <c r="W916" s="37"/>
      <c r="X916" s="37"/>
      <c r="Y916" s="37"/>
      <c r="Z916" s="37"/>
      <c r="AA916" s="37"/>
      <c r="AB916" s="37"/>
      <c r="AC916" s="37"/>
      <c r="AD916" s="37"/>
      <c r="AE916" s="37"/>
      <c r="AR916" s="184" t="s">
        <v>362</v>
      </c>
      <c r="AT916" s="184" t="s">
        <v>278</v>
      </c>
      <c r="AU916" s="184" t="s">
        <v>85</v>
      </c>
      <c r="AY916" s="18" t="s">
        <v>276</v>
      </c>
      <c r="BE916" s="185">
        <f>IF(N916="základní",J916,0)</f>
        <v>0</v>
      </c>
      <c r="BF916" s="185">
        <f>IF(N916="snížená",J916,0)</f>
        <v>0</v>
      </c>
      <c r="BG916" s="185">
        <f>IF(N916="zákl. přenesená",J916,0)</f>
        <v>0</v>
      </c>
      <c r="BH916" s="185">
        <f>IF(N916="sníž. přenesená",J916,0)</f>
        <v>0</v>
      </c>
      <c r="BI916" s="185">
        <f>IF(N916="nulová",J916,0)</f>
        <v>0</v>
      </c>
      <c r="BJ916" s="18" t="s">
        <v>8</v>
      </c>
      <c r="BK916" s="185">
        <f>ROUND(I916*H916,0)</f>
        <v>0</v>
      </c>
      <c r="BL916" s="18" t="s">
        <v>362</v>
      </c>
      <c r="BM916" s="184" t="s">
        <v>1328</v>
      </c>
    </row>
    <row r="917" s="13" customFormat="1">
      <c r="A917" s="13"/>
      <c r="B917" s="186"/>
      <c r="C917" s="13"/>
      <c r="D917" s="187" t="s">
        <v>284</v>
      </c>
      <c r="E917" s="188" t="s">
        <v>1</v>
      </c>
      <c r="F917" s="189" t="s">
        <v>202</v>
      </c>
      <c r="G917" s="13"/>
      <c r="H917" s="190">
        <v>32.200000000000003</v>
      </c>
      <c r="I917" s="191"/>
      <c r="J917" s="13"/>
      <c r="K917" s="13"/>
      <c r="L917" s="186"/>
      <c r="M917" s="192"/>
      <c r="N917" s="193"/>
      <c r="O917" s="193"/>
      <c r="P917" s="193"/>
      <c r="Q917" s="193"/>
      <c r="R917" s="193"/>
      <c r="S917" s="193"/>
      <c r="T917" s="194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188" t="s">
        <v>284</v>
      </c>
      <c r="AU917" s="188" t="s">
        <v>85</v>
      </c>
      <c r="AV917" s="13" t="s">
        <v>85</v>
      </c>
      <c r="AW917" s="13" t="s">
        <v>33</v>
      </c>
      <c r="AX917" s="13" t="s">
        <v>8</v>
      </c>
      <c r="AY917" s="188" t="s">
        <v>276</v>
      </c>
    </row>
    <row r="918" s="2" customFormat="1" ht="21.75" customHeight="1">
      <c r="A918" s="37"/>
      <c r="B918" s="172"/>
      <c r="C918" s="173" t="s">
        <v>1329</v>
      </c>
      <c r="D918" s="173" t="s">
        <v>278</v>
      </c>
      <c r="E918" s="174" t="s">
        <v>1330</v>
      </c>
      <c r="F918" s="175" t="s">
        <v>1331</v>
      </c>
      <c r="G918" s="176" t="s">
        <v>281</v>
      </c>
      <c r="H918" s="177">
        <v>44.674999999999997</v>
      </c>
      <c r="I918" s="178"/>
      <c r="J918" s="179">
        <f>ROUND(I918*H918,0)</f>
        <v>0</v>
      </c>
      <c r="K918" s="175" t="s">
        <v>282</v>
      </c>
      <c r="L918" s="38"/>
      <c r="M918" s="180" t="s">
        <v>1</v>
      </c>
      <c r="N918" s="181" t="s">
        <v>42</v>
      </c>
      <c r="O918" s="76"/>
      <c r="P918" s="182">
        <f>O918*H918</f>
        <v>0</v>
      </c>
      <c r="Q918" s="182">
        <v>0</v>
      </c>
      <c r="R918" s="182">
        <f>Q918*H918</f>
        <v>0</v>
      </c>
      <c r="S918" s="182">
        <v>0</v>
      </c>
      <c r="T918" s="183">
        <f>S918*H918</f>
        <v>0</v>
      </c>
      <c r="U918" s="37"/>
      <c r="V918" s="37"/>
      <c r="W918" s="37"/>
      <c r="X918" s="37"/>
      <c r="Y918" s="37"/>
      <c r="Z918" s="37"/>
      <c r="AA918" s="37"/>
      <c r="AB918" s="37"/>
      <c r="AC918" s="37"/>
      <c r="AD918" s="37"/>
      <c r="AE918" s="37"/>
      <c r="AR918" s="184" t="s">
        <v>362</v>
      </c>
      <c r="AT918" s="184" t="s">
        <v>278</v>
      </c>
      <c r="AU918" s="184" t="s">
        <v>85</v>
      </c>
      <c r="AY918" s="18" t="s">
        <v>276</v>
      </c>
      <c r="BE918" s="185">
        <f>IF(N918="základní",J918,0)</f>
        <v>0</v>
      </c>
      <c r="BF918" s="185">
        <f>IF(N918="snížená",J918,0)</f>
        <v>0</v>
      </c>
      <c r="BG918" s="185">
        <f>IF(N918="zákl. přenesená",J918,0)</f>
        <v>0</v>
      </c>
      <c r="BH918" s="185">
        <f>IF(N918="sníž. přenesená",J918,0)</f>
        <v>0</v>
      </c>
      <c r="BI918" s="185">
        <f>IF(N918="nulová",J918,0)</f>
        <v>0</v>
      </c>
      <c r="BJ918" s="18" t="s">
        <v>8</v>
      </c>
      <c r="BK918" s="185">
        <f>ROUND(I918*H918,0)</f>
        <v>0</v>
      </c>
      <c r="BL918" s="18" t="s">
        <v>362</v>
      </c>
      <c r="BM918" s="184" t="s">
        <v>1332</v>
      </c>
    </row>
    <row r="919" s="13" customFormat="1">
      <c r="A919" s="13"/>
      <c r="B919" s="186"/>
      <c r="C919" s="13"/>
      <c r="D919" s="187" t="s">
        <v>284</v>
      </c>
      <c r="E919" s="188" t="s">
        <v>1</v>
      </c>
      <c r="F919" s="189" t="s">
        <v>202</v>
      </c>
      <c r="G919" s="13"/>
      <c r="H919" s="190">
        <v>32.200000000000003</v>
      </c>
      <c r="I919" s="191"/>
      <c r="J919" s="13"/>
      <c r="K919" s="13"/>
      <c r="L919" s="186"/>
      <c r="M919" s="192"/>
      <c r="N919" s="193"/>
      <c r="O919" s="193"/>
      <c r="P919" s="193"/>
      <c r="Q919" s="193"/>
      <c r="R919" s="193"/>
      <c r="S919" s="193"/>
      <c r="T919" s="194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188" t="s">
        <v>284</v>
      </c>
      <c r="AU919" s="188" t="s">
        <v>85</v>
      </c>
      <c r="AV919" s="13" t="s">
        <v>85</v>
      </c>
      <c r="AW919" s="13" t="s">
        <v>33</v>
      </c>
      <c r="AX919" s="13" t="s">
        <v>77</v>
      </c>
      <c r="AY919" s="188" t="s">
        <v>276</v>
      </c>
    </row>
    <row r="920" s="13" customFormat="1">
      <c r="A920" s="13"/>
      <c r="B920" s="186"/>
      <c r="C920" s="13"/>
      <c r="D920" s="187" t="s">
        <v>284</v>
      </c>
      <c r="E920" s="188" t="s">
        <v>1</v>
      </c>
      <c r="F920" s="189" t="s">
        <v>205</v>
      </c>
      <c r="G920" s="13"/>
      <c r="H920" s="190">
        <v>12.475</v>
      </c>
      <c r="I920" s="191"/>
      <c r="J920" s="13"/>
      <c r="K920" s="13"/>
      <c r="L920" s="186"/>
      <c r="M920" s="192"/>
      <c r="N920" s="193"/>
      <c r="O920" s="193"/>
      <c r="P920" s="193"/>
      <c r="Q920" s="193"/>
      <c r="R920" s="193"/>
      <c r="S920" s="193"/>
      <c r="T920" s="194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188" t="s">
        <v>284</v>
      </c>
      <c r="AU920" s="188" t="s">
        <v>85</v>
      </c>
      <c r="AV920" s="13" t="s">
        <v>85</v>
      </c>
      <c r="AW920" s="13" t="s">
        <v>33</v>
      </c>
      <c r="AX920" s="13" t="s">
        <v>77</v>
      </c>
      <c r="AY920" s="188" t="s">
        <v>276</v>
      </c>
    </row>
    <row r="921" s="14" customFormat="1">
      <c r="A921" s="14"/>
      <c r="B921" s="195"/>
      <c r="C921" s="14"/>
      <c r="D921" s="187" t="s">
        <v>284</v>
      </c>
      <c r="E921" s="196" t="s">
        <v>1</v>
      </c>
      <c r="F921" s="197" t="s">
        <v>288</v>
      </c>
      <c r="G921" s="14"/>
      <c r="H921" s="198">
        <v>44.674999999999997</v>
      </c>
      <c r="I921" s="199"/>
      <c r="J921" s="14"/>
      <c r="K921" s="14"/>
      <c r="L921" s="195"/>
      <c r="M921" s="200"/>
      <c r="N921" s="201"/>
      <c r="O921" s="201"/>
      <c r="P921" s="201"/>
      <c r="Q921" s="201"/>
      <c r="R921" s="201"/>
      <c r="S921" s="201"/>
      <c r="T921" s="202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196" t="s">
        <v>284</v>
      </c>
      <c r="AU921" s="196" t="s">
        <v>85</v>
      </c>
      <c r="AV921" s="14" t="s">
        <v>88</v>
      </c>
      <c r="AW921" s="14" t="s">
        <v>33</v>
      </c>
      <c r="AX921" s="14" t="s">
        <v>8</v>
      </c>
      <c r="AY921" s="196" t="s">
        <v>276</v>
      </c>
    </row>
    <row r="922" s="2" customFormat="1" ht="24.15" customHeight="1">
      <c r="A922" s="37"/>
      <c r="B922" s="172"/>
      <c r="C922" s="211" t="s">
        <v>1333</v>
      </c>
      <c r="D922" s="211" t="s">
        <v>311</v>
      </c>
      <c r="E922" s="212" t="s">
        <v>1334</v>
      </c>
      <c r="F922" s="213" t="s">
        <v>1335</v>
      </c>
      <c r="G922" s="214" t="s">
        <v>281</v>
      </c>
      <c r="H922" s="215">
        <v>33.810000000000002</v>
      </c>
      <c r="I922" s="216"/>
      <c r="J922" s="217">
        <f>ROUND(I922*H922,0)</f>
        <v>0</v>
      </c>
      <c r="K922" s="213" t="s">
        <v>693</v>
      </c>
      <c r="L922" s="218"/>
      <c r="M922" s="219" t="s">
        <v>1</v>
      </c>
      <c r="N922" s="220" t="s">
        <v>42</v>
      </c>
      <c r="O922" s="76"/>
      <c r="P922" s="182">
        <f>O922*H922</f>
        <v>0</v>
      </c>
      <c r="Q922" s="182">
        <v>0.0030000000000000001</v>
      </c>
      <c r="R922" s="182">
        <f>Q922*H922</f>
        <v>0.10143000000000001</v>
      </c>
      <c r="S922" s="182">
        <v>0</v>
      </c>
      <c r="T922" s="183">
        <f>S922*H922</f>
        <v>0</v>
      </c>
      <c r="U922" s="37"/>
      <c r="V922" s="37"/>
      <c r="W922" s="37"/>
      <c r="X922" s="37"/>
      <c r="Y922" s="37"/>
      <c r="Z922" s="37"/>
      <c r="AA922" s="37"/>
      <c r="AB922" s="37"/>
      <c r="AC922" s="37"/>
      <c r="AD922" s="37"/>
      <c r="AE922" s="37"/>
      <c r="AR922" s="184" t="s">
        <v>445</v>
      </c>
      <c r="AT922" s="184" t="s">
        <v>311</v>
      </c>
      <c r="AU922" s="184" t="s">
        <v>85</v>
      </c>
      <c r="AY922" s="18" t="s">
        <v>276</v>
      </c>
      <c r="BE922" s="185">
        <f>IF(N922="základní",J922,0)</f>
        <v>0</v>
      </c>
      <c r="BF922" s="185">
        <f>IF(N922="snížená",J922,0)</f>
        <v>0</v>
      </c>
      <c r="BG922" s="185">
        <f>IF(N922="zákl. přenesená",J922,0)</f>
        <v>0</v>
      </c>
      <c r="BH922" s="185">
        <f>IF(N922="sníž. přenesená",J922,0)</f>
        <v>0</v>
      </c>
      <c r="BI922" s="185">
        <f>IF(N922="nulová",J922,0)</f>
        <v>0</v>
      </c>
      <c r="BJ922" s="18" t="s">
        <v>8</v>
      </c>
      <c r="BK922" s="185">
        <f>ROUND(I922*H922,0)</f>
        <v>0</v>
      </c>
      <c r="BL922" s="18" t="s">
        <v>362</v>
      </c>
      <c r="BM922" s="184" t="s">
        <v>1336</v>
      </c>
    </row>
    <row r="923" s="13" customFormat="1">
      <c r="A923" s="13"/>
      <c r="B923" s="186"/>
      <c r="C923" s="13"/>
      <c r="D923" s="187" t="s">
        <v>284</v>
      </c>
      <c r="E923" s="188" t="s">
        <v>1</v>
      </c>
      <c r="F923" s="189" t="s">
        <v>1337</v>
      </c>
      <c r="G923" s="13"/>
      <c r="H923" s="190">
        <v>33.810000000000002</v>
      </c>
      <c r="I923" s="191"/>
      <c r="J923" s="13"/>
      <c r="K923" s="13"/>
      <c r="L923" s="186"/>
      <c r="M923" s="192"/>
      <c r="N923" s="193"/>
      <c r="O923" s="193"/>
      <c r="P923" s="193"/>
      <c r="Q923" s="193"/>
      <c r="R923" s="193"/>
      <c r="S923" s="193"/>
      <c r="T923" s="194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188" t="s">
        <v>284</v>
      </c>
      <c r="AU923" s="188" t="s">
        <v>85</v>
      </c>
      <c r="AV923" s="13" t="s">
        <v>85</v>
      </c>
      <c r="AW923" s="13" t="s">
        <v>33</v>
      </c>
      <c r="AX923" s="13" t="s">
        <v>8</v>
      </c>
      <c r="AY923" s="188" t="s">
        <v>276</v>
      </c>
    </row>
    <row r="924" s="2" customFormat="1" ht="24.15" customHeight="1">
      <c r="A924" s="37"/>
      <c r="B924" s="172"/>
      <c r="C924" s="211" t="s">
        <v>1338</v>
      </c>
      <c r="D924" s="211" t="s">
        <v>311</v>
      </c>
      <c r="E924" s="212" t="s">
        <v>1339</v>
      </c>
      <c r="F924" s="213" t="s">
        <v>1340</v>
      </c>
      <c r="G924" s="214" t="s">
        <v>281</v>
      </c>
      <c r="H924" s="215">
        <v>13.099</v>
      </c>
      <c r="I924" s="216"/>
      <c r="J924" s="217">
        <f>ROUND(I924*H924,0)</f>
        <v>0</v>
      </c>
      <c r="K924" s="213" t="s">
        <v>282</v>
      </c>
      <c r="L924" s="218"/>
      <c r="M924" s="219" t="s">
        <v>1</v>
      </c>
      <c r="N924" s="220" t="s">
        <v>42</v>
      </c>
      <c r="O924" s="76"/>
      <c r="P924" s="182">
        <f>O924*H924</f>
        <v>0</v>
      </c>
      <c r="Q924" s="182">
        <v>0.0044999999999999997</v>
      </c>
      <c r="R924" s="182">
        <f>Q924*H924</f>
        <v>0.058945499999999998</v>
      </c>
      <c r="S924" s="182">
        <v>0</v>
      </c>
      <c r="T924" s="183">
        <f>S924*H924</f>
        <v>0</v>
      </c>
      <c r="U924" s="37"/>
      <c r="V924" s="37"/>
      <c r="W924" s="37"/>
      <c r="X924" s="37"/>
      <c r="Y924" s="37"/>
      <c r="Z924" s="37"/>
      <c r="AA924" s="37"/>
      <c r="AB924" s="37"/>
      <c r="AC924" s="37"/>
      <c r="AD924" s="37"/>
      <c r="AE924" s="37"/>
      <c r="AR924" s="184" t="s">
        <v>445</v>
      </c>
      <c r="AT924" s="184" t="s">
        <v>311</v>
      </c>
      <c r="AU924" s="184" t="s">
        <v>85</v>
      </c>
      <c r="AY924" s="18" t="s">
        <v>276</v>
      </c>
      <c r="BE924" s="185">
        <f>IF(N924="základní",J924,0)</f>
        <v>0</v>
      </c>
      <c r="BF924" s="185">
        <f>IF(N924="snížená",J924,0)</f>
        <v>0</v>
      </c>
      <c r="BG924" s="185">
        <f>IF(N924="zákl. přenesená",J924,0)</f>
        <v>0</v>
      </c>
      <c r="BH924" s="185">
        <f>IF(N924="sníž. přenesená",J924,0)</f>
        <v>0</v>
      </c>
      <c r="BI924" s="185">
        <f>IF(N924="nulová",J924,0)</f>
        <v>0</v>
      </c>
      <c r="BJ924" s="18" t="s">
        <v>8</v>
      </c>
      <c r="BK924" s="185">
        <f>ROUND(I924*H924,0)</f>
        <v>0</v>
      </c>
      <c r="BL924" s="18" t="s">
        <v>362</v>
      </c>
      <c r="BM924" s="184" t="s">
        <v>1341</v>
      </c>
    </row>
    <row r="925" s="13" customFormat="1">
      <c r="A925" s="13"/>
      <c r="B925" s="186"/>
      <c r="C925" s="13"/>
      <c r="D925" s="187" t="s">
        <v>284</v>
      </c>
      <c r="E925" s="188" t="s">
        <v>1</v>
      </c>
      <c r="F925" s="189" t="s">
        <v>1342</v>
      </c>
      <c r="G925" s="13"/>
      <c r="H925" s="190">
        <v>13.099</v>
      </c>
      <c r="I925" s="191"/>
      <c r="J925" s="13"/>
      <c r="K925" s="13"/>
      <c r="L925" s="186"/>
      <c r="M925" s="192"/>
      <c r="N925" s="193"/>
      <c r="O925" s="193"/>
      <c r="P925" s="193"/>
      <c r="Q925" s="193"/>
      <c r="R925" s="193"/>
      <c r="S925" s="193"/>
      <c r="T925" s="194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188" t="s">
        <v>284</v>
      </c>
      <c r="AU925" s="188" t="s">
        <v>85</v>
      </c>
      <c r="AV925" s="13" t="s">
        <v>85</v>
      </c>
      <c r="AW925" s="13" t="s">
        <v>33</v>
      </c>
      <c r="AX925" s="13" t="s">
        <v>8</v>
      </c>
      <c r="AY925" s="188" t="s">
        <v>276</v>
      </c>
    </row>
    <row r="926" s="2" customFormat="1" ht="16.5" customHeight="1">
      <c r="A926" s="37"/>
      <c r="B926" s="172"/>
      <c r="C926" s="173" t="s">
        <v>1343</v>
      </c>
      <c r="D926" s="173" t="s">
        <v>278</v>
      </c>
      <c r="E926" s="174" t="s">
        <v>1344</v>
      </c>
      <c r="F926" s="175" t="s">
        <v>1345</v>
      </c>
      <c r="G926" s="176" t="s">
        <v>281</v>
      </c>
      <c r="H926" s="177">
        <v>12.475</v>
      </c>
      <c r="I926" s="178"/>
      <c r="J926" s="179">
        <f>ROUND(I926*H926,0)</f>
        <v>0</v>
      </c>
      <c r="K926" s="175" t="s">
        <v>282</v>
      </c>
      <c r="L926" s="38"/>
      <c r="M926" s="180" t="s">
        <v>1</v>
      </c>
      <c r="N926" s="181" t="s">
        <v>42</v>
      </c>
      <c r="O926" s="76"/>
      <c r="P926" s="182">
        <f>O926*H926</f>
        <v>0</v>
      </c>
      <c r="Q926" s="182">
        <v>0.00010000000000000001</v>
      </c>
      <c r="R926" s="182">
        <f>Q926*H926</f>
        <v>0.0012475000000000001</v>
      </c>
      <c r="S926" s="182">
        <v>0</v>
      </c>
      <c r="T926" s="183">
        <f>S926*H926</f>
        <v>0</v>
      </c>
      <c r="U926" s="37"/>
      <c r="V926" s="37"/>
      <c r="W926" s="37"/>
      <c r="X926" s="37"/>
      <c r="Y926" s="37"/>
      <c r="Z926" s="37"/>
      <c r="AA926" s="37"/>
      <c r="AB926" s="37"/>
      <c r="AC926" s="37"/>
      <c r="AD926" s="37"/>
      <c r="AE926" s="37"/>
      <c r="AR926" s="184" t="s">
        <v>362</v>
      </c>
      <c r="AT926" s="184" t="s">
        <v>278</v>
      </c>
      <c r="AU926" s="184" t="s">
        <v>85</v>
      </c>
      <c r="AY926" s="18" t="s">
        <v>276</v>
      </c>
      <c r="BE926" s="185">
        <f>IF(N926="základní",J926,0)</f>
        <v>0</v>
      </c>
      <c r="BF926" s="185">
        <f>IF(N926="snížená",J926,0)</f>
        <v>0</v>
      </c>
      <c r="BG926" s="185">
        <f>IF(N926="zákl. přenesená",J926,0)</f>
        <v>0</v>
      </c>
      <c r="BH926" s="185">
        <f>IF(N926="sníž. přenesená",J926,0)</f>
        <v>0</v>
      </c>
      <c r="BI926" s="185">
        <f>IF(N926="nulová",J926,0)</f>
        <v>0</v>
      </c>
      <c r="BJ926" s="18" t="s">
        <v>8</v>
      </c>
      <c r="BK926" s="185">
        <f>ROUND(I926*H926,0)</f>
        <v>0</v>
      </c>
      <c r="BL926" s="18" t="s">
        <v>362</v>
      </c>
      <c r="BM926" s="184" t="s">
        <v>1346</v>
      </c>
    </row>
    <row r="927" s="13" customFormat="1">
      <c r="A927" s="13"/>
      <c r="B927" s="186"/>
      <c r="C927" s="13"/>
      <c r="D927" s="187" t="s">
        <v>284</v>
      </c>
      <c r="E927" s="188" t="s">
        <v>1</v>
      </c>
      <c r="F927" s="189" t="s">
        <v>205</v>
      </c>
      <c r="G927" s="13"/>
      <c r="H927" s="190">
        <v>12.475</v>
      </c>
      <c r="I927" s="191"/>
      <c r="J927" s="13"/>
      <c r="K927" s="13"/>
      <c r="L927" s="186"/>
      <c r="M927" s="192"/>
      <c r="N927" s="193"/>
      <c r="O927" s="193"/>
      <c r="P927" s="193"/>
      <c r="Q927" s="193"/>
      <c r="R927" s="193"/>
      <c r="S927" s="193"/>
      <c r="T927" s="194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188" t="s">
        <v>284</v>
      </c>
      <c r="AU927" s="188" t="s">
        <v>85</v>
      </c>
      <c r="AV927" s="13" t="s">
        <v>85</v>
      </c>
      <c r="AW927" s="13" t="s">
        <v>33</v>
      </c>
      <c r="AX927" s="13" t="s">
        <v>8</v>
      </c>
      <c r="AY927" s="188" t="s">
        <v>276</v>
      </c>
    </row>
    <row r="928" s="2" customFormat="1" ht="24.15" customHeight="1">
      <c r="A928" s="37"/>
      <c r="B928" s="172"/>
      <c r="C928" s="173" t="s">
        <v>1347</v>
      </c>
      <c r="D928" s="173" t="s">
        <v>278</v>
      </c>
      <c r="E928" s="174" t="s">
        <v>1348</v>
      </c>
      <c r="F928" s="175" t="s">
        <v>1349</v>
      </c>
      <c r="G928" s="176" t="s">
        <v>281</v>
      </c>
      <c r="H928" s="177">
        <v>12.475</v>
      </c>
      <c r="I928" s="178"/>
      <c r="J928" s="179">
        <f>ROUND(I928*H928,0)</f>
        <v>0</v>
      </c>
      <c r="K928" s="175" t="s">
        <v>282</v>
      </c>
      <c r="L928" s="38"/>
      <c r="M928" s="180" t="s">
        <v>1</v>
      </c>
      <c r="N928" s="181" t="s">
        <v>42</v>
      </c>
      <c r="O928" s="76"/>
      <c r="P928" s="182">
        <f>O928*H928</f>
        <v>0</v>
      </c>
      <c r="Q928" s="182">
        <v>0.026144259999999999</v>
      </c>
      <c r="R928" s="182">
        <f>Q928*H928</f>
        <v>0.32614964349999997</v>
      </c>
      <c r="S928" s="182">
        <v>0</v>
      </c>
      <c r="T928" s="183">
        <f>S928*H928</f>
        <v>0</v>
      </c>
      <c r="U928" s="37"/>
      <c r="V928" s="37"/>
      <c r="W928" s="37"/>
      <c r="X928" s="37"/>
      <c r="Y928" s="37"/>
      <c r="Z928" s="37"/>
      <c r="AA928" s="37"/>
      <c r="AB928" s="37"/>
      <c r="AC928" s="37"/>
      <c r="AD928" s="37"/>
      <c r="AE928" s="37"/>
      <c r="AR928" s="184" t="s">
        <v>362</v>
      </c>
      <c r="AT928" s="184" t="s">
        <v>278</v>
      </c>
      <c r="AU928" s="184" t="s">
        <v>85</v>
      </c>
      <c r="AY928" s="18" t="s">
        <v>276</v>
      </c>
      <c r="BE928" s="185">
        <f>IF(N928="základní",J928,0)</f>
        <v>0</v>
      </c>
      <c r="BF928" s="185">
        <f>IF(N928="snížená",J928,0)</f>
        <v>0</v>
      </c>
      <c r="BG928" s="185">
        <f>IF(N928="zákl. přenesená",J928,0)</f>
        <v>0</v>
      </c>
      <c r="BH928" s="185">
        <f>IF(N928="sníž. přenesená",J928,0)</f>
        <v>0</v>
      </c>
      <c r="BI928" s="185">
        <f>IF(N928="nulová",J928,0)</f>
        <v>0</v>
      </c>
      <c r="BJ928" s="18" t="s">
        <v>8</v>
      </c>
      <c r="BK928" s="185">
        <f>ROUND(I928*H928,0)</f>
        <v>0</v>
      </c>
      <c r="BL928" s="18" t="s">
        <v>362</v>
      </c>
      <c r="BM928" s="184" t="s">
        <v>1350</v>
      </c>
    </row>
    <row r="929" s="13" customFormat="1">
      <c r="A929" s="13"/>
      <c r="B929" s="186"/>
      <c r="C929" s="13"/>
      <c r="D929" s="187" t="s">
        <v>284</v>
      </c>
      <c r="E929" s="188" t="s">
        <v>1</v>
      </c>
      <c r="F929" s="189" t="s">
        <v>1351</v>
      </c>
      <c r="G929" s="13"/>
      <c r="H929" s="190">
        <v>10.945</v>
      </c>
      <c r="I929" s="191"/>
      <c r="J929" s="13"/>
      <c r="K929" s="13"/>
      <c r="L929" s="186"/>
      <c r="M929" s="192"/>
      <c r="N929" s="193"/>
      <c r="O929" s="193"/>
      <c r="P929" s="193"/>
      <c r="Q929" s="193"/>
      <c r="R929" s="193"/>
      <c r="S929" s="193"/>
      <c r="T929" s="194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188" t="s">
        <v>284</v>
      </c>
      <c r="AU929" s="188" t="s">
        <v>85</v>
      </c>
      <c r="AV929" s="13" t="s">
        <v>85</v>
      </c>
      <c r="AW929" s="13" t="s">
        <v>33</v>
      </c>
      <c r="AX929" s="13" t="s">
        <v>77</v>
      </c>
      <c r="AY929" s="188" t="s">
        <v>276</v>
      </c>
    </row>
    <row r="930" s="13" customFormat="1">
      <c r="A930" s="13"/>
      <c r="B930" s="186"/>
      <c r="C930" s="13"/>
      <c r="D930" s="187" t="s">
        <v>284</v>
      </c>
      <c r="E930" s="188" t="s">
        <v>1</v>
      </c>
      <c r="F930" s="189" t="s">
        <v>1352</v>
      </c>
      <c r="G930" s="13"/>
      <c r="H930" s="190">
        <v>1.53</v>
      </c>
      <c r="I930" s="191"/>
      <c r="J930" s="13"/>
      <c r="K930" s="13"/>
      <c r="L930" s="186"/>
      <c r="M930" s="192"/>
      <c r="N930" s="193"/>
      <c r="O930" s="193"/>
      <c r="P930" s="193"/>
      <c r="Q930" s="193"/>
      <c r="R930" s="193"/>
      <c r="S930" s="193"/>
      <c r="T930" s="194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188" t="s">
        <v>284</v>
      </c>
      <c r="AU930" s="188" t="s">
        <v>85</v>
      </c>
      <c r="AV930" s="13" t="s">
        <v>85</v>
      </c>
      <c r="AW930" s="13" t="s">
        <v>33</v>
      </c>
      <c r="AX930" s="13" t="s">
        <v>77</v>
      </c>
      <c r="AY930" s="188" t="s">
        <v>276</v>
      </c>
    </row>
    <row r="931" s="14" customFormat="1">
      <c r="A931" s="14"/>
      <c r="B931" s="195"/>
      <c r="C931" s="14"/>
      <c r="D931" s="187" t="s">
        <v>284</v>
      </c>
      <c r="E931" s="196" t="s">
        <v>205</v>
      </c>
      <c r="F931" s="197" t="s">
        <v>288</v>
      </c>
      <c r="G931" s="14"/>
      <c r="H931" s="198">
        <v>12.475</v>
      </c>
      <c r="I931" s="199"/>
      <c r="J931" s="14"/>
      <c r="K931" s="14"/>
      <c r="L931" s="195"/>
      <c r="M931" s="200"/>
      <c r="N931" s="201"/>
      <c r="O931" s="201"/>
      <c r="P931" s="201"/>
      <c r="Q931" s="201"/>
      <c r="R931" s="201"/>
      <c r="S931" s="201"/>
      <c r="T931" s="202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196" t="s">
        <v>284</v>
      </c>
      <c r="AU931" s="196" t="s">
        <v>85</v>
      </c>
      <c r="AV931" s="14" t="s">
        <v>88</v>
      </c>
      <c r="AW931" s="14" t="s">
        <v>33</v>
      </c>
      <c r="AX931" s="14" t="s">
        <v>8</v>
      </c>
      <c r="AY931" s="196" t="s">
        <v>276</v>
      </c>
    </row>
    <row r="932" s="2" customFormat="1" ht="24.15" customHeight="1">
      <c r="A932" s="37"/>
      <c r="B932" s="172"/>
      <c r="C932" s="173" t="s">
        <v>1353</v>
      </c>
      <c r="D932" s="173" t="s">
        <v>278</v>
      </c>
      <c r="E932" s="174" t="s">
        <v>1354</v>
      </c>
      <c r="F932" s="175" t="s">
        <v>1355</v>
      </c>
      <c r="G932" s="176" t="s">
        <v>281</v>
      </c>
      <c r="H932" s="177">
        <v>42.5</v>
      </c>
      <c r="I932" s="178"/>
      <c r="J932" s="179">
        <f>ROUND(I932*H932,0)</f>
        <v>0</v>
      </c>
      <c r="K932" s="175" t="s">
        <v>282</v>
      </c>
      <c r="L932" s="38"/>
      <c r="M932" s="180" t="s">
        <v>1</v>
      </c>
      <c r="N932" s="181" t="s">
        <v>42</v>
      </c>
      <c r="O932" s="76"/>
      <c r="P932" s="182">
        <f>O932*H932</f>
        <v>0</v>
      </c>
      <c r="Q932" s="182">
        <v>0.024880019999999999</v>
      </c>
      <c r="R932" s="182">
        <f>Q932*H932</f>
        <v>1.0574008500000001</v>
      </c>
      <c r="S932" s="182">
        <v>0</v>
      </c>
      <c r="T932" s="183">
        <f>S932*H932</f>
        <v>0</v>
      </c>
      <c r="U932" s="37"/>
      <c r="V932" s="37"/>
      <c r="W932" s="37"/>
      <c r="X932" s="37"/>
      <c r="Y932" s="37"/>
      <c r="Z932" s="37"/>
      <c r="AA932" s="37"/>
      <c r="AB932" s="37"/>
      <c r="AC932" s="37"/>
      <c r="AD932" s="37"/>
      <c r="AE932" s="37"/>
      <c r="AR932" s="184" t="s">
        <v>362</v>
      </c>
      <c r="AT932" s="184" t="s">
        <v>278</v>
      </c>
      <c r="AU932" s="184" t="s">
        <v>85</v>
      </c>
      <c r="AY932" s="18" t="s">
        <v>276</v>
      </c>
      <c r="BE932" s="185">
        <f>IF(N932="základní",J932,0)</f>
        <v>0</v>
      </c>
      <c r="BF932" s="185">
        <f>IF(N932="snížená",J932,0)</f>
        <v>0</v>
      </c>
      <c r="BG932" s="185">
        <f>IF(N932="zákl. přenesená",J932,0)</f>
        <v>0</v>
      </c>
      <c r="BH932" s="185">
        <f>IF(N932="sníž. přenesená",J932,0)</f>
        <v>0</v>
      </c>
      <c r="BI932" s="185">
        <f>IF(N932="nulová",J932,0)</f>
        <v>0</v>
      </c>
      <c r="BJ932" s="18" t="s">
        <v>8</v>
      </c>
      <c r="BK932" s="185">
        <f>ROUND(I932*H932,0)</f>
        <v>0</v>
      </c>
      <c r="BL932" s="18" t="s">
        <v>362</v>
      </c>
      <c r="BM932" s="184" t="s">
        <v>1356</v>
      </c>
    </row>
    <row r="933" s="13" customFormat="1">
      <c r="A933" s="13"/>
      <c r="B933" s="186"/>
      <c r="C933" s="13"/>
      <c r="D933" s="187" t="s">
        <v>284</v>
      </c>
      <c r="E933" s="188" t="s">
        <v>1</v>
      </c>
      <c r="F933" s="189" t="s">
        <v>1357</v>
      </c>
      <c r="G933" s="13"/>
      <c r="H933" s="190">
        <v>42.5</v>
      </c>
      <c r="I933" s="191"/>
      <c r="J933" s="13"/>
      <c r="K933" s="13"/>
      <c r="L933" s="186"/>
      <c r="M933" s="192"/>
      <c r="N933" s="193"/>
      <c r="O933" s="193"/>
      <c r="P933" s="193"/>
      <c r="Q933" s="193"/>
      <c r="R933" s="193"/>
      <c r="S933" s="193"/>
      <c r="T933" s="194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188" t="s">
        <v>284</v>
      </c>
      <c r="AU933" s="188" t="s">
        <v>85</v>
      </c>
      <c r="AV933" s="13" t="s">
        <v>85</v>
      </c>
      <c r="AW933" s="13" t="s">
        <v>33</v>
      </c>
      <c r="AX933" s="13" t="s">
        <v>77</v>
      </c>
      <c r="AY933" s="188" t="s">
        <v>276</v>
      </c>
    </row>
    <row r="934" s="14" customFormat="1">
      <c r="A934" s="14"/>
      <c r="B934" s="195"/>
      <c r="C934" s="14"/>
      <c r="D934" s="187" t="s">
        <v>284</v>
      </c>
      <c r="E934" s="196" t="s">
        <v>208</v>
      </c>
      <c r="F934" s="197" t="s">
        <v>1358</v>
      </c>
      <c r="G934" s="14"/>
      <c r="H934" s="198">
        <v>42.5</v>
      </c>
      <c r="I934" s="199"/>
      <c r="J934" s="14"/>
      <c r="K934" s="14"/>
      <c r="L934" s="195"/>
      <c r="M934" s="200"/>
      <c r="N934" s="201"/>
      <c r="O934" s="201"/>
      <c r="P934" s="201"/>
      <c r="Q934" s="201"/>
      <c r="R934" s="201"/>
      <c r="S934" s="201"/>
      <c r="T934" s="202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196" t="s">
        <v>284</v>
      </c>
      <c r="AU934" s="196" t="s">
        <v>85</v>
      </c>
      <c r="AV934" s="14" t="s">
        <v>88</v>
      </c>
      <c r="AW934" s="14" t="s">
        <v>33</v>
      </c>
      <c r="AX934" s="14" t="s">
        <v>8</v>
      </c>
      <c r="AY934" s="196" t="s">
        <v>276</v>
      </c>
    </row>
    <row r="935" s="2" customFormat="1" ht="16.5" customHeight="1">
      <c r="A935" s="37"/>
      <c r="B935" s="172"/>
      <c r="C935" s="173" t="s">
        <v>1359</v>
      </c>
      <c r="D935" s="173" t="s">
        <v>278</v>
      </c>
      <c r="E935" s="174" t="s">
        <v>1360</v>
      </c>
      <c r="F935" s="175" t="s">
        <v>1361</v>
      </c>
      <c r="G935" s="176" t="s">
        <v>281</v>
      </c>
      <c r="H935" s="177">
        <v>67.099999999999994</v>
      </c>
      <c r="I935" s="178"/>
      <c r="J935" s="179">
        <f>ROUND(I935*H935,0)</f>
        <v>0</v>
      </c>
      <c r="K935" s="175" t="s">
        <v>282</v>
      </c>
      <c r="L935" s="38"/>
      <c r="M935" s="180" t="s">
        <v>1</v>
      </c>
      <c r="N935" s="181" t="s">
        <v>42</v>
      </c>
      <c r="O935" s="76"/>
      <c r="P935" s="182">
        <f>O935*H935</f>
        <v>0</v>
      </c>
      <c r="Q935" s="182">
        <v>0.00010000000000000001</v>
      </c>
      <c r="R935" s="182">
        <f>Q935*H935</f>
        <v>0.0067099999999999998</v>
      </c>
      <c r="S935" s="182">
        <v>0</v>
      </c>
      <c r="T935" s="183">
        <f>S935*H935</f>
        <v>0</v>
      </c>
      <c r="U935" s="37"/>
      <c r="V935" s="37"/>
      <c r="W935" s="37"/>
      <c r="X935" s="37"/>
      <c r="Y935" s="37"/>
      <c r="Z935" s="37"/>
      <c r="AA935" s="37"/>
      <c r="AB935" s="37"/>
      <c r="AC935" s="37"/>
      <c r="AD935" s="37"/>
      <c r="AE935" s="37"/>
      <c r="AR935" s="184" t="s">
        <v>362</v>
      </c>
      <c r="AT935" s="184" t="s">
        <v>278</v>
      </c>
      <c r="AU935" s="184" t="s">
        <v>85</v>
      </c>
      <c r="AY935" s="18" t="s">
        <v>276</v>
      </c>
      <c r="BE935" s="185">
        <f>IF(N935="základní",J935,0)</f>
        <v>0</v>
      </c>
      <c r="BF935" s="185">
        <f>IF(N935="snížená",J935,0)</f>
        <v>0</v>
      </c>
      <c r="BG935" s="185">
        <f>IF(N935="zákl. přenesená",J935,0)</f>
        <v>0</v>
      </c>
      <c r="BH935" s="185">
        <f>IF(N935="sníž. přenesená",J935,0)</f>
        <v>0</v>
      </c>
      <c r="BI935" s="185">
        <f>IF(N935="nulová",J935,0)</f>
        <v>0</v>
      </c>
      <c r="BJ935" s="18" t="s">
        <v>8</v>
      </c>
      <c r="BK935" s="185">
        <f>ROUND(I935*H935,0)</f>
        <v>0</v>
      </c>
      <c r="BL935" s="18" t="s">
        <v>362</v>
      </c>
      <c r="BM935" s="184" t="s">
        <v>1362</v>
      </c>
    </row>
    <row r="936" s="13" customFormat="1">
      <c r="A936" s="13"/>
      <c r="B936" s="186"/>
      <c r="C936" s="13"/>
      <c r="D936" s="187" t="s">
        <v>284</v>
      </c>
      <c r="E936" s="188" t="s">
        <v>1</v>
      </c>
      <c r="F936" s="189" t="s">
        <v>208</v>
      </c>
      <c r="G936" s="13"/>
      <c r="H936" s="190">
        <v>42.5</v>
      </c>
      <c r="I936" s="191"/>
      <c r="J936" s="13"/>
      <c r="K936" s="13"/>
      <c r="L936" s="186"/>
      <c r="M936" s="192"/>
      <c r="N936" s="193"/>
      <c r="O936" s="193"/>
      <c r="P936" s="193"/>
      <c r="Q936" s="193"/>
      <c r="R936" s="193"/>
      <c r="S936" s="193"/>
      <c r="T936" s="194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188" t="s">
        <v>284</v>
      </c>
      <c r="AU936" s="188" t="s">
        <v>85</v>
      </c>
      <c r="AV936" s="13" t="s">
        <v>85</v>
      </c>
      <c r="AW936" s="13" t="s">
        <v>33</v>
      </c>
      <c r="AX936" s="13" t="s">
        <v>77</v>
      </c>
      <c r="AY936" s="188" t="s">
        <v>276</v>
      </c>
    </row>
    <row r="937" s="13" customFormat="1">
      <c r="A937" s="13"/>
      <c r="B937" s="186"/>
      <c r="C937" s="13"/>
      <c r="D937" s="187" t="s">
        <v>284</v>
      </c>
      <c r="E937" s="188" t="s">
        <v>1</v>
      </c>
      <c r="F937" s="189" t="s">
        <v>1363</v>
      </c>
      <c r="G937" s="13"/>
      <c r="H937" s="190">
        <v>4.7999999999999998</v>
      </c>
      <c r="I937" s="191"/>
      <c r="J937" s="13"/>
      <c r="K937" s="13"/>
      <c r="L937" s="186"/>
      <c r="M937" s="192"/>
      <c r="N937" s="193"/>
      <c r="O937" s="193"/>
      <c r="P937" s="193"/>
      <c r="Q937" s="193"/>
      <c r="R937" s="193"/>
      <c r="S937" s="193"/>
      <c r="T937" s="194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188" t="s">
        <v>284</v>
      </c>
      <c r="AU937" s="188" t="s">
        <v>85</v>
      </c>
      <c r="AV937" s="13" t="s">
        <v>85</v>
      </c>
      <c r="AW937" s="13" t="s">
        <v>33</v>
      </c>
      <c r="AX937" s="13" t="s">
        <v>77</v>
      </c>
      <c r="AY937" s="188" t="s">
        <v>276</v>
      </c>
    </row>
    <row r="938" s="13" customFormat="1">
      <c r="A938" s="13"/>
      <c r="B938" s="186"/>
      <c r="C938" s="13"/>
      <c r="D938" s="187" t="s">
        <v>284</v>
      </c>
      <c r="E938" s="188" t="s">
        <v>1</v>
      </c>
      <c r="F938" s="189" t="s">
        <v>1364</v>
      </c>
      <c r="G938" s="13"/>
      <c r="H938" s="190">
        <v>19.800000000000001</v>
      </c>
      <c r="I938" s="191"/>
      <c r="J938" s="13"/>
      <c r="K938" s="13"/>
      <c r="L938" s="186"/>
      <c r="M938" s="192"/>
      <c r="N938" s="193"/>
      <c r="O938" s="193"/>
      <c r="P938" s="193"/>
      <c r="Q938" s="193"/>
      <c r="R938" s="193"/>
      <c r="S938" s="193"/>
      <c r="T938" s="194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188" t="s">
        <v>284</v>
      </c>
      <c r="AU938" s="188" t="s">
        <v>85</v>
      </c>
      <c r="AV938" s="13" t="s">
        <v>85</v>
      </c>
      <c r="AW938" s="13" t="s">
        <v>33</v>
      </c>
      <c r="AX938" s="13" t="s">
        <v>77</v>
      </c>
      <c r="AY938" s="188" t="s">
        <v>276</v>
      </c>
    </row>
    <row r="939" s="14" customFormat="1">
      <c r="A939" s="14"/>
      <c r="B939" s="195"/>
      <c r="C939" s="14"/>
      <c r="D939" s="187" t="s">
        <v>284</v>
      </c>
      <c r="E939" s="196" t="s">
        <v>1</v>
      </c>
      <c r="F939" s="197" t="s">
        <v>288</v>
      </c>
      <c r="G939" s="14"/>
      <c r="H939" s="198">
        <v>67.099999999999994</v>
      </c>
      <c r="I939" s="199"/>
      <c r="J939" s="14"/>
      <c r="K939" s="14"/>
      <c r="L939" s="195"/>
      <c r="M939" s="200"/>
      <c r="N939" s="201"/>
      <c r="O939" s="201"/>
      <c r="P939" s="201"/>
      <c r="Q939" s="201"/>
      <c r="R939" s="201"/>
      <c r="S939" s="201"/>
      <c r="T939" s="202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196" t="s">
        <v>284</v>
      </c>
      <c r="AU939" s="196" t="s">
        <v>85</v>
      </c>
      <c r="AV939" s="14" t="s">
        <v>88</v>
      </c>
      <c r="AW939" s="14" t="s">
        <v>33</v>
      </c>
      <c r="AX939" s="14" t="s">
        <v>8</v>
      </c>
      <c r="AY939" s="196" t="s">
        <v>276</v>
      </c>
    </row>
    <row r="940" s="2" customFormat="1" ht="21.75" customHeight="1">
      <c r="A940" s="37"/>
      <c r="B940" s="172"/>
      <c r="C940" s="173" t="s">
        <v>1365</v>
      </c>
      <c r="D940" s="173" t="s">
        <v>278</v>
      </c>
      <c r="E940" s="174" t="s">
        <v>1366</v>
      </c>
      <c r="F940" s="175" t="s">
        <v>1367</v>
      </c>
      <c r="G940" s="176" t="s">
        <v>281</v>
      </c>
      <c r="H940" s="177">
        <v>85</v>
      </c>
      <c r="I940" s="178"/>
      <c r="J940" s="179">
        <f>ROUND(I940*H940,0)</f>
        <v>0</v>
      </c>
      <c r="K940" s="175" t="s">
        <v>282</v>
      </c>
      <c r="L940" s="38"/>
      <c r="M940" s="180" t="s">
        <v>1</v>
      </c>
      <c r="N940" s="181" t="s">
        <v>42</v>
      </c>
      <c r="O940" s="76"/>
      <c r="P940" s="182">
        <f>O940*H940</f>
        <v>0</v>
      </c>
      <c r="Q940" s="182">
        <v>0</v>
      </c>
      <c r="R940" s="182">
        <f>Q940*H940</f>
        <v>0</v>
      </c>
      <c r="S940" s="182">
        <v>0</v>
      </c>
      <c r="T940" s="183">
        <f>S940*H940</f>
        <v>0</v>
      </c>
      <c r="U940" s="37"/>
      <c r="V940" s="37"/>
      <c r="W940" s="37"/>
      <c r="X940" s="37"/>
      <c r="Y940" s="37"/>
      <c r="Z940" s="37"/>
      <c r="AA940" s="37"/>
      <c r="AB940" s="37"/>
      <c r="AC940" s="37"/>
      <c r="AD940" s="37"/>
      <c r="AE940" s="37"/>
      <c r="AR940" s="184" t="s">
        <v>362</v>
      </c>
      <c r="AT940" s="184" t="s">
        <v>278</v>
      </c>
      <c r="AU940" s="184" t="s">
        <v>85</v>
      </c>
      <c r="AY940" s="18" t="s">
        <v>276</v>
      </c>
      <c r="BE940" s="185">
        <f>IF(N940="základní",J940,0)</f>
        <v>0</v>
      </c>
      <c r="BF940" s="185">
        <f>IF(N940="snížená",J940,0)</f>
        <v>0</v>
      </c>
      <c r="BG940" s="185">
        <f>IF(N940="zákl. přenesená",J940,0)</f>
        <v>0</v>
      </c>
      <c r="BH940" s="185">
        <f>IF(N940="sníž. přenesená",J940,0)</f>
        <v>0</v>
      </c>
      <c r="BI940" s="185">
        <f>IF(N940="nulová",J940,0)</f>
        <v>0</v>
      </c>
      <c r="BJ940" s="18" t="s">
        <v>8</v>
      </c>
      <c r="BK940" s="185">
        <f>ROUND(I940*H940,0)</f>
        <v>0</v>
      </c>
      <c r="BL940" s="18" t="s">
        <v>362</v>
      </c>
      <c r="BM940" s="184" t="s">
        <v>1368</v>
      </c>
    </row>
    <row r="941" s="13" customFormat="1">
      <c r="A941" s="13"/>
      <c r="B941" s="186"/>
      <c r="C941" s="13"/>
      <c r="D941" s="187" t="s">
        <v>284</v>
      </c>
      <c r="E941" s="188" t="s">
        <v>1</v>
      </c>
      <c r="F941" s="189" t="s">
        <v>1369</v>
      </c>
      <c r="G941" s="13"/>
      <c r="H941" s="190">
        <v>85</v>
      </c>
      <c r="I941" s="191"/>
      <c r="J941" s="13"/>
      <c r="K941" s="13"/>
      <c r="L941" s="186"/>
      <c r="M941" s="192"/>
      <c r="N941" s="193"/>
      <c r="O941" s="193"/>
      <c r="P941" s="193"/>
      <c r="Q941" s="193"/>
      <c r="R941" s="193"/>
      <c r="S941" s="193"/>
      <c r="T941" s="194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188" t="s">
        <v>284</v>
      </c>
      <c r="AU941" s="188" t="s">
        <v>85</v>
      </c>
      <c r="AV941" s="13" t="s">
        <v>85</v>
      </c>
      <c r="AW941" s="13" t="s">
        <v>33</v>
      </c>
      <c r="AX941" s="13" t="s">
        <v>8</v>
      </c>
      <c r="AY941" s="188" t="s">
        <v>276</v>
      </c>
    </row>
    <row r="942" s="2" customFormat="1" ht="24.15" customHeight="1">
      <c r="A942" s="37"/>
      <c r="B942" s="172"/>
      <c r="C942" s="211" t="s">
        <v>1370</v>
      </c>
      <c r="D942" s="211" t="s">
        <v>311</v>
      </c>
      <c r="E942" s="212" t="s">
        <v>1140</v>
      </c>
      <c r="F942" s="213" t="s">
        <v>1141</v>
      </c>
      <c r="G942" s="214" t="s">
        <v>281</v>
      </c>
      <c r="H942" s="215">
        <v>89.25</v>
      </c>
      <c r="I942" s="216"/>
      <c r="J942" s="217">
        <f>ROUND(I942*H942,0)</f>
        <v>0</v>
      </c>
      <c r="K942" s="213" t="s">
        <v>282</v>
      </c>
      <c r="L942" s="218"/>
      <c r="M942" s="219" t="s">
        <v>1</v>
      </c>
      <c r="N942" s="220" t="s">
        <v>42</v>
      </c>
      <c r="O942" s="76"/>
      <c r="P942" s="182">
        <f>O942*H942</f>
        <v>0</v>
      </c>
      <c r="Q942" s="182">
        <v>0.0028</v>
      </c>
      <c r="R942" s="182">
        <f>Q942*H942</f>
        <v>0.24990000000000001</v>
      </c>
      <c r="S942" s="182">
        <v>0</v>
      </c>
      <c r="T942" s="183">
        <f>S942*H942</f>
        <v>0</v>
      </c>
      <c r="U942" s="37"/>
      <c r="V942" s="37"/>
      <c r="W942" s="37"/>
      <c r="X942" s="37"/>
      <c r="Y942" s="37"/>
      <c r="Z942" s="37"/>
      <c r="AA942" s="37"/>
      <c r="AB942" s="37"/>
      <c r="AC942" s="37"/>
      <c r="AD942" s="37"/>
      <c r="AE942" s="37"/>
      <c r="AR942" s="184" t="s">
        <v>445</v>
      </c>
      <c r="AT942" s="184" t="s">
        <v>311</v>
      </c>
      <c r="AU942" s="184" t="s">
        <v>85</v>
      </c>
      <c r="AY942" s="18" t="s">
        <v>276</v>
      </c>
      <c r="BE942" s="185">
        <f>IF(N942="základní",J942,0)</f>
        <v>0</v>
      </c>
      <c r="BF942" s="185">
        <f>IF(N942="snížená",J942,0)</f>
        <v>0</v>
      </c>
      <c r="BG942" s="185">
        <f>IF(N942="zákl. přenesená",J942,0)</f>
        <v>0</v>
      </c>
      <c r="BH942" s="185">
        <f>IF(N942="sníž. přenesená",J942,0)</f>
        <v>0</v>
      </c>
      <c r="BI942" s="185">
        <f>IF(N942="nulová",J942,0)</f>
        <v>0</v>
      </c>
      <c r="BJ942" s="18" t="s">
        <v>8</v>
      </c>
      <c r="BK942" s="185">
        <f>ROUND(I942*H942,0)</f>
        <v>0</v>
      </c>
      <c r="BL942" s="18" t="s">
        <v>362</v>
      </c>
      <c r="BM942" s="184" t="s">
        <v>1371</v>
      </c>
    </row>
    <row r="943" s="13" customFormat="1">
      <c r="A943" s="13"/>
      <c r="B943" s="186"/>
      <c r="C943" s="13"/>
      <c r="D943" s="187" t="s">
        <v>284</v>
      </c>
      <c r="E943" s="188" t="s">
        <v>1</v>
      </c>
      <c r="F943" s="189" t="s">
        <v>1372</v>
      </c>
      <c r="G943" s="13"/>
      <c r="H943" s="190">
        <v>89.25</v>
      </c>
      <c r="I943" s="191"/>
      <c r="J943" s="13"/>
      <c r="K943" s="13"/>
      <c r="L943" s="186"/>
      <c r="M943" s="192"/>
      <c r="N943" s="193"/>
      <c r="O943" s="193"/>
      <c r="P943" s="193"/>
      <c r="Q943" s="193"/>
      <c r="R943" s="193"/>
      <c r="S943" s="193"/>
      <c r="T943" s="194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188" t="s">
        <v>284</v>
      </c>
      <c r="AU943" s="188" t="s">
        <v>85</v>
      </c>
      <c r="AV943" s="13" t="s">
        <v>85</v>
      </c>
      <c r="AW943" s="13" t="s">
        <v>33</v>
      </c>
      <c r="AX943" s="13" t="s">
        <v>8</v>
      </c>
      <c r="AY943" s="188" t="s">
        <v>276</v>
      </c>
    </row>
    <row r="944" s="2" customFormat="1" ht="24.15" customHeight="1">
      <c r="A944" s="37"/>
      <c r="B944" s="172"/>
      <c r="C944" s="173" t="s">
        <v>1373</v>
      </c>
      <c r="D944" s="173" t="s">
        <v>278</v>
      </c>
      <c r="E944" s="174" t="s">
        <v>1374</v>
      </c>
      <c r="F944" s="175" t="s">
        <v>1375</v>
      </c>
      <c r="G944" s="176" t="s">
        <v>281</v>
      </c>
      <c r="H944" s="177">
        <v>5</v>
      </c>
      <c r="I944" s="178"/>
      <c r="J944" s="179">
        <f>ROUND(I944*H944,0)</f>
        <v>0</v>
      </c>
      <c r="K944" s="175" t="s">
        <v>282</v>
      </c>
      <c r="L944" s="38"/>
      <c r="M944" s="180" t="s">
        <v>1</v>
      </c>
      <c r="N944" s="181" t="s">
        <v>42</v>
      </c>
      <c r="O944" s="76"/>
      <c r="P944" s="182">
        <f>O944*H944</f>
        <v>0</v>
      </c>
      <c r="Q944" s="182">
        <v>0</v>
      </c>
      <c r="R944" s="182">
        <f>Q944*H944</f>
        <v>0</v>
      </c>
      <c r="S944" s="182">
        <v>0.01065</v>
      </c>
      <c r="T944" s="183">
        <f>S944*H944</f>
        <v>0.053249999999999999</v>
      </c>
      <c r="U944" s="37"/>
      <c r="V944" s="37"/>
      <c r="W944" s="37"/>
      <c r="X944" s="37"/>
      <c r="Y944" s="37"/>
      <c r="Z944" s="37"/>
      <c r="AA944" s="37"/>
      <c r="AB944" s="37"/>
      <c r="AC944" s="37"/>
      <c r="AD944" s="37"/>
      <c r="AE944" s="37"/>
      <c r="AR944" s="184" t="s">
        <v>362</v>
      </c>
      <c r="AT944" s="184" t="s">
        <v>278</v>
      </c>
      <c r="AU944" s="184" t="s">
        <v>85</v>
      </c>
      <c r="AY944" s="18" t="s">
        <v>276</v>
      </c>
      <c r="BE944" s="185">
        <f>IF(N944="základní",J944,0)</f>
        <v>0</v>
      </c>
      <c r="BF944" s="185">
        <f>IF(N944="snížená",J944,0)</f>
        <v>0</v>
      </c>
      <c r="BG944" s="185">
        <f>IF(N944="zákl. přenesená",J944,0)</f>
        <v>0</v>
      </c>
      <c r="BH944" s="185">
        <f>IF(N944="sníž. přenesená",J944,0)</f>
        <v>0</v>
      </c>
      <c r="BI944" s="185">
        <f>IF(N944="nulová",J944,0)</f>
        <v>0</v>
      </c>
      <c r="BJ944" s="18" t="s">
        <v>8</v>
      </c>
      <c r="BK944" s="185">
        <f>ROUND(I944*H944,0)</f>
        <v>0</v>
      </c>
      <c r="BL944" s="18" t="s">
        <v>362</v>
      </c>
      <c r="BM944" s="184" t="s">
        <v>1376</v>
      </c>
    </row>
    <row r="945" s="13" customFormat="1">
      <c r="A945" s="13"/>
      <c r="B945" s="186"/>
      <c r="C945" s="13"/>
      <c r="D945" s="187" t="s">
        <v>284</v>
      </c>
      <c r="E945" s="188" t="s">
        <v>1</v>
      </c>
      <c r="F945" s="189" t="s">
        <v>1377</v>
      </c>
      <c r="G945" s="13"/>
      <c r="H945" s="190">
        <v>5</v>
      </c>
      <c r="I945" s="191"/>
      <c r="J945" s="13"/>
      <c r="K945" s="13"/>
      <c r="L945" s="186"/>
      <c r="M945" s="192"/>
      <c r="N945" s="193"/>
      <c r="O945" s="193"/>
      <c r="P945" s="193"/>
      <c r="Q945" s="193"/>
      <c r="R945" s="193"/>
      <c r="S945" s="193"/>
      <c r="T945" s="194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188" t="s">
        <v>284</v>
      </c>
      <c r="AU945" s="188" t="s">
        <v>85</v>
      </c>
      <c r="AV945" s="13" t="s">
        <v>85</v>
      </c>
      <c r="AW945" s="13" t="s">
        <v>33</v>
      </c>
      <c r="AX945" s="13" t="s">
        <v>8</v>
      </c>
      <c r="AY945" s="188" t="s">
        <v>276</v>
      </c>
    </row>
    <row r="946" s="2" customFormat="1" ht="24.15" customHeight="1">
      <c r="A946" s="37"/>
      <c r="B946" s="172"/>
      <c r="C946" s="173" t="s">
        <v>1378</v>
      </c>
      <c r="D946" s="173" t="s">
        <v>278</v>
      </c>
      <c r="E946" s="174" t="s">
        <v>1379</v>
      </c>
      <c r="F946" s="175" t="s">
        <v>1380</v>
      </c>
      <c r="G946" s="176" t="s">
        <v>291</v>
      </c>
      <c r="H946" s="177">
        <v>6</v>
      </c>
      <c r="I946" s="178"/>
      <c r="J946" s="179">
        <f>ROUND(I946*H946,0)</f>
        <v>0</v>
      </c>
      <c r="K946" s="175" t="s">
        <v>282</v>
      </c>
      <c r="L946" s="38"/>
      <c r="M946" s="180" t="s">
        <v>1</v>
      </c>
      <c r="N946" s="181" t="s">
        <v>42</v>
      </c>
      <c r="O946" s="76"/>
      <c r="P946" s="182">
        <f>O946*H946</f>
        <v>0</v>
      </c>
      <c r="Q946" s="182">
        <v>0.012952200000000001</v>
      </c>
      <c r="R946" s="182">
        <f>Q946*H946</f>
        <v>0.07771320000000001</v>
      </c>
      <c r="S946" s="182">
        <v>0</v>
      </c>
      <c r="T946" s="183">
        <f>S946*H946</f>
        <v>0</v>
      </c>
      <c r="U946" s="37"/>
      <c r="V946" s="37"/>
      <c r="W946" s="37"/>
      <c r="X946" s="37"/>
      <c r="Y946" s="37"/>
      <c r="Z946" s="37"/>
      <c r="AA946" s="37"/>
      <c r="AB946" s="37"/>
      <c r="AC946" s="37"/>
      <c r="AD946" s="37"/>
      <c r="AE946" s="37"/>
      <c r="AR946" s="184" t="s">
        <v>362</v>
      </c>
      <c r="AT946" s="184" t="s">
        <v>278</v>
      </c>
      <c r="AU946" s="184" t="s">
        <v>85</v>
      </c>
      <c r="AY946" s="18" t="s">
        <v>276</v>
      </c>
      <c r="BE946" s="185">
        <f>IF(N946="základní",J946,0)</f>
        <v>0</v>
      </c>
      <c r="BF946" s="185">
        <f>IF(N946="snížená",J946,0)</f>
        <v>0</v>
      </c>
      <c r="BG946" s="185">
        <f>IF(N946="zákl. přenesená",J946,0)</f>
        <v>0</v>
      </c>
      <c r="BH946" s="185">
        <f>IF(N946="sníž. přenesená",J946,0)</f>
        <v>0</v>
      </c>
      <c r="BI946" s="185">
        <f>IF(N946="nulová",J946,0)</f>
        <v>0</v>
      </c>
      <c r="BJ946" s="18" t="s">
        <v>8</v>
      </c>
      <c r="BK946" s="185">
        <f>ROUND(I946*H946,0)</f>
        <v>0</v>
      </c>
      <c r="BL946" s="18" t="s">
        <v>362</v>
      </c>
      <c r="BM946" s="184" t="s">
        <v>1381</v>
      </c>
    </row>
    <row r="947" s="13" customFormat="1">
      <c r="A947" s="13"/>
      <c r="B947" s="186"/>
      <c r="C947" s="13"/>
      <c r="D947" s="187" t="s">
        <v>284</v>
      </c>
      <c r="E947" s="188" t="s">
        <v>1</v>
      </c>
      <c r="F947" s="189" t="s">
        <v>1382</v>
      </c>
      <c r="G947" s="13"/>
      <c r="H947" s="190">
        <v>6</v>
      </c>
      <c r="I947" s="191"/>
      <c r="J947" s="13"/>
      <c r="K947" s="13"/>
      <c r="L947" s="186"/>
      <c r="M947" s="192"/>
      <c r="N947" s="193"/>
      <c r="O947" s="193"/>
      <c r="P947" s="193"/>
      <c r="Q947" s="193"/>
      <c r="R947" s="193"/>
      <c r="S947" s="193"/>
      <c r="T947" s="194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188" t="s">
        <v>284</v>
      </c>
      <c r="AU947" s="188" t="s">
        <v>85</v>
      </c>
      <c r="AV947" s="13" t="s">
        <v>85</v>
      </c>
      <c r="AW947" s="13" t="s">
        <v>33</v>
      </c>
      <c r="AX947" s="13" t="s">
        <v>77</v>
      </c>
      <c r="AY947" s="188" t="s">
        <v>276</v>
      </c>
    </row>
    <row r="948" s="14" customFormat="1">
      <c r="A948" s="14"/>
      <c r="B948" s="195"/>
      <c r="C948" s="14"/>
      <c r="D948" s="187" t="s">
        <v>284</v>
      </c>
      <c r="E948" s="196" t="s">
        <v>211</v>
      </c>
      <c r="F948" s="197" t="s">
        <v>288</v>
      </c>
      <c r="G948" s="14"/>
      <c r="H948" s="198">
        <v>6</v>
      </c>
      <c r="I948" s="199"/>
      <c r="J948" s="14"/>
      <c r="K948" s="14"/>
      <c r="L948" s="195"/>
      <c r="M948" s="200"/>
      <c r="N948" s="201"/>
      <c r="O948" s="201"/>
      <c r="P948" s="201"/>
      <c r="Q948" s="201"/>
      <c r="R948" s="201"/>
      <c r="S948" s="201"/>
      <c r="T948" s="202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196" t="s">
        <v>284</v>
      </c>
      <c r="AU948" s="196" t="s">
        <v>85</v>
      </c>
      <c r="AV948" s="14" t="s">
        <v>88</v>
      </c>
      <c r="AW948" s="14" t="s">
        <v>33</v>
      </c>
      <c r="AX948" s="14" t="s">
        <v>8</v>
      </c>
      <c r="AY948" s="196" t="s">
        <v>276</v>
      </c>
    </row>
    <row r="949" s="2" customFormat="1" ht="24.15" customHeight="1">
      <c r="A949" s="37"/>
      <c r="B949" s="172"/>
      <c r="C949" s="173" t="s">
        <v>1383</v>
      </c>
      <c r="D949" s="173" t="s">
        <v>278</v>
      </c>
      <c r="E949" s="174" t="s">
        <v>1384</v>
      </c>
      <c r="F949" s="175" t="s">
        <v>1385</v>
      </c>
      <c r="G949" s="176" t="s">
        <v>291</v>
      </c>
      <c r="H949" s="177">
        <v>16.5</v>
      </c>
      <c r="I949" s="178"/>
      <c r="J949" s="179">
        <f>ROUND(I949*H949,0)</f>
        <v>0</v>
      </c>
      <c r="K949" s="175" t="s">
        <v>282</v>
      </c>
      <c r="L949" s="38"/>
      <c r="M949" s="180" t="s">
        <v>1</v>
      </c>
      <c r="N949" s="181" t="s">
        <v>42</v>
      </c>
      <c r="O949" s="76"/>
      <c r="P949" s="182">
        <f>O949*H949</f>
        <v>0</v>
      </c>
      <c r="Q949" s="182">
        <v>0.024159199999999999</v>
      </c>
      <c r="R949" s="182">
        <f>Q949*H949</f>
        <v>0.3986268</v>
      </c>
      <c r="S949" s="182">
        <v>0</v>
      </c>
      <c r="T949" s="183">
        <f>S949*H949</f>
        <v>0</v>
      </c>
      <c r="U949" s="37"/>
      <c r="V949" s="37"/>
      <c r="W949" s="37"/>
      <c r="X949" s="37"/>
      <c r="Y949" s="37"/>
      <c r="Z949" s="37"/>
      <c r="AA949" s="37"/>
      <c r="AB949" s="37"/>
      <c r="AC949" s="37"/>
      <c r="AD949" s="37"/>
      <c r="AE949" s="37"/>
      <c r="AR949" s="184" t="s">
        <v>362</v>
      </c>
      <c r="AT949" s="184" t="s">
        <v>278</v>
      </c>
      <c r="AU949" s="184" t="s">
        <v>85</v>
      </c>
      <c r="AY949" s="18" t="s">
        <v>276</v>
      </c>
      <c r="BE949" s="185">
        <f>IF(N949="základní",J949,0)</f>
        <v>0</v>
      </c>
      <c r="BF949" s="185">
        <f>IF(N949="snížená",J949,0)</f>
        <v>0</v>
      </c>
      <c r="BG949" s="185">
        <f>IF(N949="zákl. přenesená",J949,0)</f>
        <v>0</v>
      </c>
      <c r="BH949" s="185">
        <f>IF(N949="sníž. přenesená",J949,0)</f>
        <v>0</v>
      </c>
      <c r="BI949" s="185">
        <f>IF(N949="nulová",J949,0)</f>
        <v>0</v>
      </c>
      <c r="BJ949" s="18" t="s">
        <v>8</v>
      </c>
      <c r="BK949" s="185">
        <f>ROUND(I949*H949,0)</f>
        <v>0</v>
      </c>
      <c r="BL949" s="18" t="s">
        <v>362</v>
      </c>
      <c r="BM949" s="184" t="s">
        <v>1386</v>
      </c>
    </row>
    <row r="950" s="13" customFormat="1">
      <c r="A950" s="13"/>
      <c r="B950" s="186"/>
      <c r="C950" s="13"/>
      <c r="D950" s="187" t="s">
        <v>284</v>
      </c>
      <c r="E950" s="188" t="s">
        <v>1</v>
      </c>
      <c r="F950" s="189" t="s">
        <v>1387</v>
      </c>
      <c r="G950" s="13"/>
      <c r="H950" s="190">
        <v>6.5</v>
      </c>
      <c r="I950" s="191"/>
      <c r="J950" s="13"/>
      <c r="K950" s="13"/>
      <c r="L950" s="186"/>
      <c r="M950" s="192"/>
      <c r="N950" s="193"/>
      <c r="O950" s="193"/>
      <c r="P950" s="193"/>
      <c r="Q950" s="193"/>
      <c r="R950" s="193"/>
      <c r="S950" s="193"/>
      <c r="T950" s="194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188" t="s">
        <v>284</v>
      </c>
      <c r="AU950" s="188" t="s">
        <v>85</v>
      </c>
      <c r="AV950" s="13" t="s">
        <v>85</v>
      </c>
      <c r="AW950" s="13" t="s">
        <v>33</v>
      </c>
      <c r="AX950" s="13" t="s">
        <v>77</v>
      </c>
      <c r="AY950" s="188" t="s">
        <v>276</v>
      </c>
    </row>
    <row r="951" s="13" customFormat="1">
      <c r="A951" s="13"/>
      <c r="B951" s="186"/>
      <c r="C951" s="13"/>
      <c r="D951" s="187" t="s">
        <v>284</v>
      </c>
      <c r="E951" s="188" t="s">
        <v>1</v>
      </c>
      <c r="F951" s="189" t="s">
        <v>1388</v>
      </c>
      <c r="G951" s="13"/>
      <c r="H951" s="190">
        <v>10</v>
      </c>
      <c r="I951" s="191"/>
      <c r="J951" s="13"/>
      <c r="K951" s="13"/>
      <c r="L951" s="186"/>
      <c r="M951" s="192"/>
      <c r="N951" s="193"/>
      <c r="O951" s="193"/>
      <c r="P951" s="193"/>
      <c r="Q951" s="193"/>
      <c r="R951" s="193"/>
      <c r="S951" s="193"/>
      <c r="T951" s="194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188" t="s">
        <v>284</v>
      </c>
      <c r="AU951" s="188" t="s">
        <v>85</v>
      </c>
      <c r="AV951" s="13" t="s">
        <v>85</v>
      </c>
      <c r="AW951" s="13" t="s">
        <v>33</v>
      </c>
      <c r="AX951" s="13" t="s">
        <v>77</v>
      </c>
      <c r="AY951" s="188" t="s">
        <v>276</v>
      </c>
    </row>
    <row r="952" s="14" customFormat="1">
      <c r="A952" s="14"/>
      <c r="B952" s="195"/>
      <c r="C952" s="14"/>
      <c r="D952" s="187" t="s">
        <v>284</v>
      </c>
      <c r="E952" s="196" t="s">
        <v>214</v>
      </c>
      <c r="F952" s="197" t="s">
        <v>288</v>
      </c>
      <c r="G952" s="14"/>
      <c r="H952" s="198">
        <v>16.5</v>
      </c>
      <c r="I952" s="199"/>
      <c r="J952" s="14"/>
      <c r="K952" s="14"/>
      <c r="L952" s="195"/>
      <c r="M952" s="200"/>
      <c r="N952" s="201"/>
      <c r="O952" s="201"/>
      <c r="P952" s="201"/>
      <c r="Q952" s="201"/>
      <c r="R952" s="201"/>
      <c r="S952" s="201"/>
      <c r="T952" s="202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196" t="s">
        <v>284</v>
      </c>
      <c r="AU952" s="196" t="s">
        <v>85</v>
      </c>
      <c r="AV952" s="14" t="s">
        <v>88</v>
      </c>
      <c r="AW952" s="14" t="s">
        <v>33</v>
      </c>
      <c r="AX952" s="14" t="s">
        <v>8</v>
      </c>
      <c r="AY952" s="196" t="s">
        <v>276</v>
      </c>
    </row>
    <row r="953" s="2" customFormat="1" ht="21.75" customHeight="1">
      <c r="A953" s="37"/>
      <c r="B953" s="172"/>
      <c r="C953" s="173" t="s">
        <v>1389</v>
      </c>
      <c r="D953" s="173" t="s">
        <v>278</v>
      </c>
      <c r="E953" s="174" t="s">
        <v>1390</v>
      </c>
      <c r="F953" s="175" t="s">
        <v>1391</v>
      </c>
      <c r="G953" s="176" t="s">
        <v>342</v>
      </c>
      <c r="H953" s="177">
        <v>1</v>
      </c>
      <c r="I953" s="178"/>
      <c r="J953" s="179">
        <f>ROUND(I953*H953,0)</f>
        <v>0</v>
      </c>
      <c r="K953" s="175" t="s">
        <v>282</v>
      </c>
      <c r="L953" s="38"/>
      <c r="M953" s="180" t="s">
        <v>1</v>
      </c>
      <c r="N953" s="181" t="s">
        <v>42</v>
      </c>
      <c r="O953" s="76"/>
      <c r="P953" s="182">
        <f>O953*H953</f>
        <v>0</v>
      </c>
      <c r="Q953" s="182">
        <v>0.00022000000000000001</v>
      </c>
      <c r="R953" s="182">
        <f>Q953*H953</f>
        <v>0.00022000000000000001</v>
      </c>
      <c r="S953" s="182">
        <v>0</v>
      </c>
      <c r="T953" s="183">
        <f>S953*H953</f>
        <v>0</v>
      </c>
      <c r="U953" s="37"/>
      <c r="V953" s="37"/>
      <c r="W953" s="37"/>
      <c r="X953" s="37"/>
      <c r="Y953" s="37"/>
      <c r="Z953" s="37"/>
      <c r="AA953" s="37"/>
      <c r="AB953" s="37"/>
      <c r="AC953" s="37"/>
      <c r="AD953" s="37"/>
      <c r="AE953" s="37"/>
      <c r="AR953" s="184" t="s">
        <v>362</v>
      </c>
      <c r="AT953" s="184" t="s">
        <v>278</v>
      </c>
      <c r="AU953" s="184" t="s">
        <v>85</v>
      </c>
      <c r="AY953" s="18" t="s">
        <v>276</v>
      </c>
      <c r="BE953" s="185">
        <f>IF(N953="základní",J953,0)</f>
        <v>0</v>
      </c>
      <c r="BF953" s="185">
        <f>IF(N953="snížená",J953,0)</f>
        <v>0</v>
      </c>
      <c r="BG953" s="185">
        <f>IF(N953="zákl. přenesená",J953,0)</f>
        <v>0</v>
      </c>
      <c r="BH953" s="185">
        <f>IF(N953="sníž. přenesená",J953,0)</f>
        <v>0</v>
      </c>
      <c r="BI953" s="185">
        <f>IF(N953="nulová",J953,0)</f>
        <v>0</v>
      </c>
      <c r="BJ953" s="18" t="s">
        <v>8</v>
      </c>
      <c r="BK953" s="185">
        <f>ROUND(I953*H953,0)</f>
        <v>0</v>
      </c>
      <c r="BL953" s="18" t="s">
        <v>362</v>
      </c>
      <c r="BM953" s="184" t="s">
        <v>1392</v>
      </c>
    </row>
    <row r="954" s="13" customFormat="1">
      <c r="A954" s="13"/>
      <c r="B954" s="186"/>
      <c r="C954" s="13"/>
      <c r="D954" s="187" t="s">
        <v>284</v>
      </c>
      <c r="E954" s="188" t="s">
        <v>1</v>
      </c>
      <c r="F954" s="189" t="s">
        <v>1393</v>
      </c>
      <c r="G954" s="13"/>
      <c r="H954" s="190">
        <v>1</v>
      </c>
      <c r="I954" s="191"/>
      <c r="J954" s="13"/>
      <c r="K954" s="13"/>
      <c r="L954" s="186"/>
      <c r="M954" s="192"/>
      <c r="N954" s="193"/>
      <c r="O954" s="193"/>
      <c r="P954" s="193"/>
      <c r="Q954" s="193"/>
      <c r="R954" s="193"/>
      <c r="S954" s="193"/>
      <c r="T954" s="194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188" t="s">
        <v>284</v>
      </c>
      <c r="AU954" s="188" t="s">
        <v>85</v>
      </c>
      <c r="AV954" s="13" t="s">
        <v>85</v>
      </c>
      <c r="AW954" s="13" t="s">
        <v>33</v>
      </c>
      <c r="AX954" s="13" t="s">
        <v>8</v>
      </c>
      <c r="AY954" s="188" t="s">
        <v>276</v>
      </c>
    </row>
    <row r="955" s="2" customFormat="1" ht="33" customHeight="1">
      <c r="A955" s="37"/>
      <c r="B955" s="172"/>
      <c r="C955" s="211" t="s">
        <v>1394</v>
      </c>
      <c r="D955" s="211" t="s">
        <v>311</v>
      </c>
      <c r="E955" s="212" t="s">
        <v>1395</v>
      </c>
      <c r="F955" s="213" t="s">
        <v>1396</v>
      </c>
      <c r="G955" s="214" t="s">
        <v>342</v>
      </c>
      <c r="H955" s="215">
        <v>1</v>
      </c>
      <c r="I955" s="216"/>
      <c r="J955" s="217">
        <f>ROUND(I955*H955,0)</f>
        <v>0</v>
      </c>
      <c r="K955" s="213" t="s">
        <v>282</v>
      </c>
      <c r="L955" s="218"/>
      <c r="M955" s="219" t="s">
        <v>1</v>
      </c>
      <c r="N955" s="220" t="s">
        <v>42</v>
      </c>
      <c r="O955" s="76"/>
      <c r="P955" s="182">
        <f>O955*H955</f>
        <v>0</v>
      </c>
      <c r="Q955" s="182">
        <v>0.017860000000000001</v>
      </c>
      <c r="R955" s="182">
        <f>Q955*H955</f>
        <v>0.017860000000000001</v>
      </c>
      <c r="S955" s="182">
        <v>0</v>
      </c>
      <c r="T955" s="183">
        <f>S955*H955</f>
        <v>0</v>
      </c>
      <c r="U955" s="37"/>
      <c r="V955" s="37"/>
      <c r="W955" s="37"/>
      <c r="X955" s="37"/>
      <c r="Y955" s="37"/>
      <c r="Z955" s="37"/>
      <c r="AA955" s="37"/>
      <c r="AB955" s="37"/>
      <c r="AC955" s="37"/>
      <c r="AD955" s="37"/>
      <c r="AE955" s="37"/>
      <c r="AR955" s="184" t="s">
        <v>445</v>
      </c>
      <c r="AT955" s="184" t="s">
        <v>311</v>
      </c>
      <c r="AU955" s="184" t="s">
        <v>85</v>
      </c>
      <c r="AY955" s="18" t="s">
        <v>276</v>
      </c>
      <c r="BE955" s="185">
        <f>IF(N955="základní",J955,0)</f>
        <v>0</v>
      </c>
      <c r="BF955" s="185">
        <f>IF(N955="snížená",J955,0)</f>
        <v>0</v>
      </c>
      <c r="BG955" s="185">
        <f>IF(N955="zákl. přenesená",J955,0)</f>
        <v>0</v>
      </c>
      <c r="BH955" s="185">
        <f>IF(N955="sníž. přenesená",J955,0)</f>
        <v>0</v>
      </c>
      <c r="BI955" s="185">
        <f>IF(N955="nulová",J955,0)</f>
        <v>0</v>
      </c>
      <c r="BJ955" s="18" t="s">
        <v>8</v>
      </c>
      <c r="BK955" s="185">
        <f>ROUND(I955*H955,0)</f>
        <v>0</v>
      </c>
      <c r="BL955" s="18" t="s">
        <v>362</v>
      </c>
      <c r="BM955" s="184" t="s">
        <v>1397</v>
      </c>
    </row>
    <row r="956" s="13" customFormat="1">
      <c r="A956" s="13"/>
      <c r="B956" s="186"/>
      <c r="C956" s="13"/>
      <c r="D956" s="187" t="s">
        <v>284</v>
      </c>
      <c r="E956" s="188" t="s">
        <v>1</v>
      </c>
      <c r="F956" s="189" t="s">
        <v>1393</v>
      </c>
      <c r="G956" s="13"/>
      <c r="H956" s="190">
        <v>1</v>
      </c>
      <c r="I956" s="191"/>
      <c r="J956" s="13"/>
      <c r="K956" s="13"/>
      <c r="L956" s="186"/>
      <c r="M956" s="192"/>
      <c r="N956" s="193"/>
      <c r="O956" s="193"/>
      <c r="P956" s="193"/>
      <c r="Q956" s="193"/>
      <c r="R956" s="193"/>
      <c r="S956" s="193"/>
      <c r="T956" s="194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188" t="s">
        <v>284</v>
      </c>
      <c r="AU956" s="188" t="s">
        <v>85</v>
      </c>
      <c r="AV956" s="13" t="s">
        <v>85</v>
      </c>
      <c r="AW956" s="13" t="s">
        <v>33</v>
      </c>
      <c r="AX956" s="13" t="s">
        <v>8</v>
      </c>
      <c r="AY956" s="188" t="s">
        <v>276</v>
      </c>
    </row>
    <row r="957" s="2" customFormat="1" ht="33" customHeight="1">
      <c r="A957" s="37"/>
      <c r="B957" s="172"/>
      <c r="C957" s="173" t="s">
        <v>1398</v>
      </c>
      <c r="D957" s="173" t="s">
        <v>278</v>
      </c>
      <c r="E957" s="174" t="s">
        <v>1399</v>
      </c>
      <c r="F957" s="175" t="s">
        <v>1400</v>
      </c>
      <c r="G957" s="176" t="s">
        <v>281</v>
      </c>
      <c r="H957" s="177">
        <v>5</v>
      </c>
      <c r="I957" s="178"/>
      <c r="J957" s="179">
        <f>ROUND(I957*H957,0)</f>
        <v>0</v>
      </c>
      <c r="K957" s="175" t="s">
        <v>282</v>
      </c>
      <c r="L957" s="38"/>
      <c r="M957" s="180" t="s">
        <v>1</v>
      </c>
      <c r="N957" s="181" t="s">
        <v>42</v>
      </c>
      <c r="O957" s="76"/>
      <c r="P957" s="182">
        <f>O957*H957</f>
        <v>0</v>
      </c>
      <c r="Q957" s="182">
        <v>0.0070489999999999997</v>
      </c>
      <c r="R957" s="182">
        <f>Q957*H957</f>
        <v>0.035244999999999999</v>
      </c>
      <c r="S957" s="182">
        <v>0</v>
      </c>
      <c r="T957" s="183">
        <f>S957*H957</f>
        <v>0</v>
      </c>
      <c r="U957" s="37"/>
      <c r="V957" s="37"/>
      <c r="W957" s="37"/>
      <c r="X957" s="37"/>
      <c r="Y957" s="37"/>
      <c r="Z957" s="37"/>
      <c r="AA957" s="37"/>
      <c r="AB957" s="37"/>
      <c r="AC957" s="37"/>
      <c r="AD957" s="37"/>
      <c r="AE957" s="37"/>
      <c r="AR957" s="184" t="s">
        <v>362</v>
      </c>
      <c r="AT957" s="184" t="s">
        <v>278</v>
      </c>
      <c r="AU957" s="184" t="s">
        <v>85</v>
      </c>
      <c r="AY957" s="18" t="s">
        <v>276</v>
      </c>
      <c r="BE957" s="185">
        <f>IF(N957="základní",J957,0)</f>
        <v>0</v>
      </c>
      <c r="BF957" s="185">
        <f>IF(N957="snížená",J957,0)</f>
        <v>0</v>
      </c>
      <c r="BG957" s="185">
        <f>IF(N957="zákl. přenesená",J957,0)</f>
        <v>0</v>
      </c>
      <c r="BH957" s="185">
        <f>IF(N957="sníž. přenesená",J957,0)</f>
        <v>0</v>
      </c>
      <c r="BI957" s="185">
        <f>IF(N957="nulová",J957,0)</f>
        <v>0</v>
      </c>
      <c r="BJ957" s="18" t="s">
        <v>8</v>
      </c>
      <c r="BK957" s="185">
        <f>ROUND(I957*H957,0)</f>
        <v>0</v>
      </c>
      <c r="BL957" s="18" t="s">
        <v>362</v>
      </c>
      <c r="BM957" s="184" t="s">
        <v>1401</v>
      </c>
    </row>
    <row r="958" s="13" customFormat="1">
      <c r="A958" s="13"/>
      <c r="B958" s="186"/>
      <c r="C958" s="13"/>
      <c r="D958" s="187" t="s">
        <v>284</v>
      </c>
      <c r="E958" s="188" t="s">
        <v>1</v>
      </c>
      <c r="F958" s="189" t="s">
        <v>1377</v>
      </c>
      <c r="G958" s="13"/>
      <c r="H958" s="190">
        <v>5</v>
      </c>
      <c r="I958" s="191"/>
      <c r="J958" s="13"/>
      <c r="K958" s="13"/>
      <c r="L958" s="186"/>
      <c r="M958" s="192"/>
      <c r="N958" s="193"/>
      <c r="O958" s="193"/>
      <c r="P958" s="193"/>
      <c r="Q958" s="193"/>
      <c r="R958" s="193"/>
      <c r="S958" s="193"/>
      <c r="T958" s="194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188" t="s">
        <v>284</v>
      </c>
      <c r="AU958" s="188" t="s">
        <v>85</v>
      </c>
      <c r="AV958" s="13" t="s">
        <v>85</v>
      </c>
      <c r="AW958" s="13" t="s">
        <v>33</v>
      </c>
      <c r="AX958" s="13" t="s">
        <v>8</v>
      </c>
      <c r="AY958" s="188" t="s">
        <v>276</v>
      </c>
    </row>
    <row r="959" s="2" customFormat="1" ht="24.15" customHeight="1">
      <c r="A959" s="37"/>
      <c r="B959" s="172"/>
      <c r="C959" s="211" t="s">
        <v>1402</v>
      </c>
      <c r="D959" s="211" t="s">
        <v>311</v>
      </c>
      <c r="E959" s="212" t="s">
        <v>1403</v>
      </c>
      <c r="F959" s="213" t="s">
        <v>1404</v>
      </c>
      <c r="G959" s="214" t="s">
        <v>281</v>
      </c>
      <c r="H959" s="215">
        <v>5</v>
      </c>
      <c r="I959" s="216"/>
      <c r="J959" s="217">
        <f>ROUND(I959*H959,0)</f>
        <v>0</v>
      </c>
      <c r="K959" s="213" t="s">
        <v>282</v>
      </c>
      <c r="L959" s="218"/>
      <c r="M959" s="219" t="s">
        <v>1</v>
      </c>
      <c r="N959" s="220" t="s">
        <v>42</v>
      </c>
      <c r="O959" s="76"/>
      <c r="P959" s="182">
        <f>O959*H959</f>
        <v>0</v>
      </c>
      <c r="Q959" s="182">
        <v>0.0040000000000000001</v>
      </c>
      <c r="R959" s="182">
        <f>Q959*H959</f>
        <v>0.02</v>
      </c>
      <c r="S959" s="182">
        <v>0</v>
      </c>
      <c r="T959" s="183">
        <f>S959*H959</f>
        <v>0</v>
      </c>
      <c r="U959" s="37"/>
      <c r="V959" s="37"/>
      <c r="W959" s="37"/>
      <c r="X959" s="37"/>
      <c r="Y959" s="37"/>
      <c r="Z959" s="37"/>
      <c r="AA959" s="37"/>
      <c r="AB959" s="37"/>
      <c r="AC959" s="37"/>
      <c r="AD959" s="37"/>
      <c r="AE959" s="37"/>
      <c r="AR959" s="184" t="s">
        <v>445</v>
      </c>
      <c r="AT959" s="184" t="s">
        <v>311</v>
      </c>
      <c r="AU959" s="184" t="s">
        <v>85</v>
      </c>
      <c r="AY959" s="18" t="s">
        <v>276</v>
      </c>
      <c r="BE959" s="185">
        <f>IF(N959="základní",J959,0)</f>
        <v>0</v>
      </c>
      <c r="BF959" s="185">
        <f>IF(N959="snížená",J959,0)</f>
        <v>0</v>
      </c>
      <c r="BG959" s="185">
        <f>IF(N959="zákl. přenesená",J959,0)</f>
        <v>0</v>
      </c>
      <c r="BH959" s="185">
        <f>IF(N959="sníž. přenesená",J959,0)</f>
        <v>0</v>
      </c>
      <c r="BI959" s="185">
        <f>IF(N959="nulová",J959,0)</f>
        <v>0</v>
      </c>
      <c r="BJ959" s="18" t="s">
        <v>8</v>
      </c>
      <c r="BK959" s="185">
        <f>ROUND(I959*H959,0)</f>
        <v>0</v>
      </c>
      <c r="BL959" s="18" t="s">
        <v>362</v>
      </c>
      <c r="BM959" s="184" t="s">
        <v>1405</v>
      </c>
    </row>
    <row r="960" s="13" customFormat="1">
      <c r="A960" s="13"/>
      <c r="B960" s="186"/>
      <c r="C960" s="13"/>
      <c r="D960" s="187" t="s">
        <v>284</v>
      </c>
      <c r="E960" s="188" t="s">
        <v>1</v>
      </c>
      <c r="F960" s="189" t="s">
        <v>1377</v>
      </c>
      <c r="G960" s="13"/>
      <c r="H960" s="190">
        <v>5</v>
      </c>
      <c r="I960" s="191"/>
      <c r="J960" s="13"/>
      <c r="K960" s="13"/>
      <c r="L960" s="186"/>
      <c r="M960" s="192"/>
      <c r="N960" s="193"/>
      <c r="O960" s="193"/>
      <c r="P960" s="193"/>
      <c r="Q960" s="193"/>
      <c r="R960" s="193"/>
      <c r="S960" s="193"/>
      <c r="T960" s="194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188" t="s">
        <v>284</v>
      </c>
      <c r="AU960" s="188" t="s">
        <v>85</v>
      </c>
      <c r="AV960" s="13" t="s">
        <v>85</v>
      </c>
      <c r="AW960" s="13" t="s">
        <v>33</v>
      </c>
      <c r="AX960" s="13" t="s">
        <v>8</v>
      </c>
      <c r="AY960" s="188" t="s">
        <v>276</v>
      </c>
    </row>
    <row r="961" s="2" customFormat="1" ht="37.8" customHeight="1">
      <c r="A961" s="37"/>
      <c r="B961" s="172"/>
      <c r="C961" s="173" t="s">
        <v>1406</v>
      </c>
      <c r="D961" s="173" t="s">
        <v>278</v>
      </c>
      <c r="E961" s="174" t="s">
        <v>1407</v>
      </c>
      <c r="F961" s="175" t="s">
        <v>1408</v>
      </c>
      <c r="G961" s="176" t="s">
        <v>314</v>
      </c>
      <c r="H961" s="177">
        <v>3.8300000000000001</v>
      </c>
      <c r="I961" s="178"/>
      <c r="J961" s="179">
        <f>ROUND(I961*H961,0)</f>
        <v>0</v>
      </c>
      <c r="K961" s="175" t="s">
        <v>282</v>
      </c>
      <c r="L961" s="38"/>
      <c r="M961" s="180" t="s">
        <v>1</v>
      </c>
      <c r="N961" s="181" t="s">
        <v>42</v>
      </c>
      <c r="O961" s="76"/>
      <c r="P961" s="182">
        <f>O961*H961</f>
        <v>0</v>
      </c>
      <c r="Q961" s="182">
        <v>0</v>
      </c>
      <c r="R961" s="182">
        <f>Q961*H961</f>
        <v>0</v>
      </c>
      <c r="S961" s="182">
        <v>0</v>
      </c>
      <c r="T961" s="183">
        <f>S961*H961</f>
        <v>0</v>
      </c>
      <c r="U961" s="37"/>
      <c r="V961" s="37"/>
      <c r="W961" s="37"/>
      <c r="X961" s="37"/>
      <c r="Y961" s="37"/>
      <c r="Z961" s="37"/>
      <c r="AA961" s="37"/>
      <c r="AB961" s="37"/>
      <c r="AC961" s="37"/>
      <c r="AD961" s="37"/>
      <c r="AE961" s="37"/>
      <c r="AR961" s="184" t="s">
        <v>362</v>
      </c>
      <c r="AT961" s="184" t="s">
        <v>278</v>
      </c>
      <c r="AU961" s="184" t="s">
        <v>85</v>
      </c>
      <c r="AY961" s="18" t="s">
        <v>276</v>
      </c>
      <c r="BE961" s="185">
        <f>IF(N961="základní",J961,0)</f>
        <v>0</v>
      </c>
      <c r="BF961" s="185">
        <f>IF(N961="snížená",J961,0)</f>
        <v>0</v>
      </c>
      <c r="BG961" s="185">
        <f>IF(N961="zákl. přenesená",J961,0)</f>
        <v>0</v>
      </c>
      <c r="BH961" s="185">
        <f>IF(N961="sníž. přenesená",J961,0)</f>
        <v>0</v>
      </c>
      <c r="BI961" s="185">
        <f>IF(N961="nulová",J961,0)</f>
        <v>0</v>
      </c>
      <c r="BJ961" s="18" t="s">
        <v>8</v>
      </c>
      <c r="BK961" s="185">
        <f>ROUND(I961*H961,0)</f>
        <v>0</v>
      </c>
      <c r="BL961" s="18" t="s">
        <v>362</v>
      </c>
      <c r="BM961" s="184" t="s">
        <v>1409</v>
      </c>
    </row>
    <row r="962" s="12" customFormat="1" ht="22.8" customHeight="1">
      <c r="A962" s="12"/>
      <c r="B962" s="159"/>
      <c r="C962" s="12"/>
      <c r="D962" s="160" t="s">
        <v>76</v>
      </c>
      <c r="E962" s="170" t="s">
        <v>1410</v>
      </c>
      <c r="F962" s="170" t="s">
        <v>1411</v>
      </c>
      <c r="G962" s="12"/>
      <c r="H962" s="12"/>
      <c r="I962" s="162"/>
      <c r="J962" s="171">
        <f>BK962</f>
        <v>0</v>
      </c>
      <c r="K962" s="12"/>
      <c r="L962" s="159"/>
      <c r="M962" s="164"/>
      <c r="N962" s="165"/>
      <c r="O962" s="165"/>
      <c r="P962" s="166">
        <f>SUM(P963:P1100)</f>
        <v>0</v>
      </c>
      <c r="Q962" s="165"/>
      <c r="R962" s="166">
        <f>SUM(R963:R1100)</f>
        <v>2.6158957905000002</v>
      </c>
      <c r="S962" s="165"/>
      <c r="T962" s="167">
        <f>SUM(T963:T1100)</f>
        <v>4.72428414</v>
      </c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R962" s="160" t="s">
        <v>85</v>
      </c>
      <c r="AT962" s="168" t="s">
        <v>76</v>
      </c>
      <c r="AU962" s="168" t="s">
        <v>8</v>
      </c>
      <c r="AY962" s="160" t="s">
        <v>276</v>
      </c>
      <c r="BK962" s="169">
        <f>SUM(BK963:BK1100)</f>
        <v>0</v>
      </c>
    </row>
    <row r="963" s="2" customFormat="1" ht="16.5" customHeight="1">
      <c r="A963" s="37"/>
      <c r="B963" s="172"/>
      <c r="C963" s="173" t="s">
        <v>1412</v>
      </c>
      <c r="D963" s="173" t="s">
        <v>278</v>
      </c>
      <c r="E963" s="174" t="s">
        <v>1413</v>
      </c>
      <c r="F963" s="175" t="s">
        <v>1414</v>
      </c>
      <c r="G963" s="176" t="s">
        <v>281</v>
      </c>
      <c r="H963" s="177">
        <v>661.65099999999995</v>
      </c>
      <c r="I963" s="178"/>
      <c r="J963" s="179">
        <f>ROUND(I963*H963,0)</f>
        <v>0</v>
      </c>
      <c r="K963" s="175" t="s">
        <v>282</v>
      </c>
      <c r="L963" s="38"/>
      <c r="M963" s="180" t="s">
        <v>1</v>
      </c>
      <c r="N963" s="181" t="s">
        <v>42</v>
      </c>
      <c r="O963" s="76"/>
      <c r="P963" s="182">
        <f>O963*H963</f>
        <v>0</v>
      </c>
      <c r="Q963" s="182">
        <v>0</v>
      </c>
      <c r="R963" s="182">
        <f>Q963*H963</f>
        <v>0</v>
      </c>
      <c r="S963" s="182">
        <v>0.00594</v>
      </c>
      <c r="T963" s="183">
        <f>S963*H963</f>
        <v>3.9302069399999997</v>
      </c>
      <c r="U963" s="37"/>
      <c r="V963" s="37"/>
      <c r="W963" s="37"/>
      <c r="X963" s="37"/>
      <c r="Y963" s="37"/>
      <c r="Z963" s="37"/>
      <c r="AA963" s="37"/>
      <c r="AB963" s="37"/>
      <c r="AC963" s="37"/>
      <c r="AD963" s="37"/>
      <c r="AE963" s="37"/>
      <c r="AR963" s="184" t="s">
        <v>362</v>
      </c>
      <c r="AT963" s="184" t="s">
        <v>278</v>
      </c>
      <c r="AU963" s="184" t="s">
        <v>85</v>
      </c>
      <c r="AY963" s="18" t="s">
        <v>276</v>
      </c>
      <c r="BE963" s="185">
        <f>IF(N963="základní",J963,0)</f>
        <v>0</v>
      </c>
      <c r="BF963" s="185">
        <f>IF(N963="snížená",J963,0)</f>
        <v>0</v>
      </c>
      <c r="BG963" s="185">
        <f>IF(N963="zákl. přenesená",J963,0)</f>
        <v>0</v>
      </c>
      <c r="BH963" s="185">
        <f>IF(N963="sníž. přenesená",J963,0)</f>
        <v>0</v>
      </c>
      <c r="BI963" s="185">
        <f>IF(N963="nulová",J963,0)</f>
        <v>0</v>
      </c>
      <c r="BJ963" s="18" t="s">
        <v>8</v>
      </c>
      <c r="BK963" s="185">
        <f>ROUND(I963*H963,0)</f>
        <v>0</v>
      </c>
      <c r="BL963" s="18" t="s">
        <v>362</v>
      </c>
      <c r="BM963" s="184" t="s">
        <v>1415</v>
      </c>
    </row>
    <row r="964" s="13" customFormat="1">
      <c r="A964" s="13"/>
      <c r="B964" s="186"/>
      <c r="C964" s="13"/>
      <c r="D964" s="187" t="s">
        <v>284</v>
      </c>
      <c r="E964" s="188" t="s">
        <v>1</v>
      </c>
      <c r="F964" s="189" t="s">
        <v>1252</v>
      </c>
      <c r="G964" s="13"/>
      <c r="H964" s="190">
        <v>244.197</v>
      </c>
      <c r="I964" s="191"/>
      <c r="J964" s="13"/>
      <c r="K964" s="13"/>
      <c r="L964" s="186"/>
      <c r="M964" s="192"/>
      <c r="N964" s="193"/>
      <c r="O964" s="193"/>
      <c r="P964" s="193"/>
      <c r="Q964" s="193"/>
      <c r="R964" s="193"/>
      <c r="S964" s="193"/>
      <c r="T964" s="194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188" t="s">
        <v>284</v>
      </c>
      <c r="AU964" s="188" t="s">
        <v>85</v>
      </c>
      <c r="AV964" s="13" t="s">
        <v>85</v>
      </c>
      <c r="AW964" s="13" t="s">
        <v>33</v>
      </c>
      <c r="AX964" s="13" t="s">
        <v>77</v>
      </c>
      <c r="AY964" s="188" t="s">
        <v>276</v>
      </c>
    </row>
    <row r="965" s="13" customFormat="1">
      <c r="A965" s="13"/>
      <c r="B965" s="186"/>
      <c r="C965" s="13"/>
      <c r="D965" s="187" t="s">
        <v>284</v>
      </c>
      <c r="E965" s="188" t="s">
        <v>1</v>
      </c>
      <c r="F965" s="189" t="s">
        <v>1253</v>
      </c>
      <c r="G965" s="13"/>
      <c r="H965" s="190">
        <v>9.3680000000000003</v>
      </c>
      <c r="I965" s="191"/>
      <c r="J965" s="13"/>
      <c r="K965" s="13"/>
      <c r="L965" s="186"/>
      <c r="M965" s="192"/>
      <c r="N965" s="193"/>
      <c r="O965" s="193"/>
      <c r="P965" s="193"/>
      <c r="Q965" s="193"/>
      <c r="R965" s="193"/>
      <c r="S965" s="193"/>
      <c r="T965" s="194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188" t="s">
        <v>284</v>
      </c>
      <c r="AU965" s="188" t="s">
        <v>85</v>
      </c>
      <c r="AV965" s="13" t="s">
        <v>85</v>
      </c>
      <c r="AW965" s="13" t="s">
        <v>33</v>
      </c>
      <c r="AX965" s="13" t="s">
        <v>77</v>
      </c>
      <c r="AY965" s="188" t="s">
        <v>276</v>
      </c>
    </row>
    <row r="966" s="13" customFormat="1">
      <c r="A966" s="13"/>
      <c r="B966" s="186"/>
      <c r="C966" s="13"/>
      <c r="D966" s="187" t="s">
        <v>284</v>
      </c>
      <c r="E966" s="188" t="s">
        <v>1</v>
      </c>
      <c r="F966" s="189" t="s">
        <v>1254</v>
      </c>
      <c r="G966" s="13"/>
      <c r="H966" s="190">
        <v>242.304</v>
      </c>
      <c r="I966" s="191"/>
      <c r="J966" s="13"/>
      <c r="K966" s="13"/>
      <c r="L966" s="186"/>
      <c r="M966" s="192"/>
      <c r="N966" s="193"/>
      <c r="O966" s="193"/>
      <c r="P966" s="193"/>
      <c r="Q966" s="193"/>
      <c r="R966" s="193"/>
      <c r="S966" s="193"/>
      <c r="T966" s="194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188" t="s">
        <v>284</v>
      </c>
      <c r="AU966" s="188" t="s">
        <v>85</v>
      </c>
      <c r="AV966" s="13" t="s">
        <v>85</v>
      </c>
      <c r="AW966" s="13" t="s">
        <v>33</v>
      </c>
      <c r="AX966" s="13" t="s">
        <v>77</v>
      </c>
      <c r="AY966" s="188" t="s">
        <v>276</v>
      </c>
    </row>
    <row r="967" s="13" customFormat="1">
      <c r="A967" s="13"/>
      <c r="B967" s="186"/>
      <c r="C967" s="13"/>
      <c r="D967" s="187" t="s">
        <v>284</v>
      </c>
      <c r="E967" s="188" t="s">
        <v>1</v>
      </c>
      <c r="F967" s="189" t="s">
        <v>1255</v>
      </c>
      <c r="G967" s="13"/>
      <c r="H967" s="190">
        <v>9.0399999999999991</v>
      </c>
      <c r="I967" s="191"/>
      <c r="J967" s="13"/>
      <c r="K967" s="13"/>
      <c r="L967" s="186"/>
      <c r="M967" s="192"/>
      <c r="N967" s="193"/>
      <c r="O967" s="193"/>
      <c r="P967" s="193"/>
      <c r="Q967" s="193"/>
      <c r="R967" s="193"/>
      <c r="S967" s="193"/>
      <c r="T967" s="194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188" t="s">
        <v>284</v>
      </c>
      <c r="AU967" s="188" t="s">
        <v>85</v>
      </c>
      <c r="AV967" s="13" t="s">
        <v>85</v>
      </c>
      <c r="AW967" s="13" t="s">
        <v>33</v>
      </c>
      <c r="AX967" s="13" t="s">
        <v>77</v>
      </c>
      <c r="AY967" s="188" t="s">
        <v>276</v>
      </c>
    </row>
    <row r="968" s="14" customFormat="1">
      <c r="A968" s="14"/>
      <c r="B968" s="195"/>
      <c r="C968" s="14"/>
      <c r="D968" s="187" t="s">
        <v>284</v>
      </c>
      <c r="E968" s="196" t="s">
        <v>1</v>
      </c>
      <c r="F968" s="197" t="s">
        <v>1256</v>
      </c>
      <c r="G968" s="14"/>
      <c r="H968" s="198">
        <v>504.90899999999999</v>
      </c>
      <c r="I968" s="199"/>
      <c r="J968" s="14"/>
      <c r="K968" s="14"/>
      <c r="L968" s="195"/>
      <c r="M968" s="200"/>
      <c r="N968" s="201"/>
      <c r="O968" s="201"/>
      <c r="P968" s="201"/>
      <c r="Q968" s="201"/>
      <c r="R968" s="201"/>
      <c r="S968" s="201"/>
      <c r="T968" s="202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196" t="s">
        <v>284</v>
      </c>
      <c r="AU968" s="196" t="s">
        <v>85</v>
      </c>
      <c r="AV968" s="14" t="s">
        <v>88</v>
      </c>
      <c r="AW968" s="14" t="s">
        <v>33</v>
      </c>
      <c r="AX968" s="14" t="s">
        <v>77</v>
      </c>
      <c r="AY968" s="196" t="s">
        <v>276</v>
      </c>
    </row>
    <row r="969" s="13" customFormat="1">
      <c r="A969" s="13"/>
      <c r="B969" s="186"/>
      <c r="C969" s="13"/>
      <c r="D969" s="187" t="s">
        <v>284</v>
      </c>
      <c r="E969" s="188" t="s">
        <v>1</v>
      </c>
      <c r="F969" s="189" t="s">
        <v>1257</v>
      </c>
      <c r="G969" s="13"/>
      <c r="H969" s="190">
        <v>150.40000000000001</v>
      </c>
      <c r="I969" s="191"/>
      <c r="J969" s="13"/>
      <c r="K969" s="13"/>
      <c r="L969" s="186"/>
      <c r="M969" s="192"/>
      <c r="N969" s="193"/>
      <c r="O969" s="193"/>
      <c r="P969" s="193"/>
      <c r="Q969" s="193"/>
      <c r="R969" s="193"/>
      <c r="S969" s="193"/>
      <c r="T969" s="194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188" t="s">
        <v>284</v>
      </c>
      <c r="AU969" s="188" t="s">
        <v>85</v>
      </c>
      <c r="AV969" s="13" t="s">
        <v>85</v>
      </c>
      <c r="AW969" s="13" t="s">
        <v>33</v>
      </c>
      <c r="AX969" s="13" t="s">
        <v>77</v>
      </c>
      <c r="AY969" s="188" t="s">
        <v>276</v>
      </c>
    </row>
    <row r="970" s="14" customFormat="1">
      <c r="A970" s="14"/>
      <c r="B970" s="195"/>
      <c r="C970" s="14"/>
      <c r="D970" s="187" t="s">
        <v>284</v>
      </c>
      <c r="E970" s="196" t="s">
        <v>1</v>
      </c>
      <c r="F970" s="197" t="s">
        <v>1258</v>
      </c>
      <c r="G970" s="14"/>
      <c r="H970" s="198">
        <v>150.40000000000001</v>
      </c>
      <c r="I970" s="199"/>
      <c r="J970" s="14"/>
      <c r="K970" s="14"/>
      <c r="L970" s="195"/>
      <c r="M970" s="200"/>
      <c r="N970" s="201"/>
      <c r="O970" s="201"/>
      <c r="P970" s="201"/>
      <c r="Q970" s="201"/>
      <c r="R970" s="201"/>
      <c r="S970" s="201"/>
      <c r="T970" s="202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196" t="s">
        <v>284</v>
      </c>
      <c r="AU970" s="196" t="s">
        <v>85</v>
      </c>
      <c r="AV970" s="14" t="s">
        <v>88</v>
      </c>
      <c r="AW970" s="14" t="s">
        <v>33</v>
      </c>
      <c r="AX970" s="14" t="s">
        <v>77</v>
      </c>
      <c r="AY970" s="196" t="s">
        <v>276</v>
      </c>
    </row>
    <row r="971" s="15" customFormat="1">
      <c r="A971" s="15"/>
      <c r="B971" s="203"/>
      <c r="C971" s="15"/>
      <c r="D971" s="187" t="s">
        <v>284</v>
      </c>
      <c r="E971" s="204" t="s">
        <v>160</v>
      </c>
      <c r="F971" s="205" t="s">
        <v>303</v>
      </c>
      <c r="G971" s="15"/>
      <c r="H971" s="206">
        <v>655.30899999999997</v>
      </c>
      <c r="I971" s="207"/>
      <c r="J971" s="15"/>
      <c r="K971" s="15"/>
      <c r="L971" s="203"/>
      <c r="M971" s="208"/>
      <c r="N971" s="209"/>
      <c r="O971" s="209"/>
      <c r="P971" s="209"/>
      <c r="Q971" s="209"/>
      <c r="R971" s="209"/>
      <c r="S971" s="209"/>
      <c r="T971" s="210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T971" s="204" t="s">
        <v>284</v>
      </c>
      <c r="AU971" s="204" t="s">
        <v>85</v>
      </c>
      <c r="AV971" s="15" t="s">
        <v>91</v>
      </c>
      <c r="AW971" s="15" t="s">
        <v>33</v>
      </c>
      <c r="AX971" s="15" t="s">
        <v>77</v>
      </c>
      <c r="AY971" s="204" t="s">
        <v>276</v>
      </c>
    </row>
    <row r="972" s="13" customFormat="1">
      <c r="A972" s="13"/>
      <c r="B972" s="186"/>
      <c r="C972" s="13"/>
      <c r="D972" s="187" t="s">
        <v>284</v>
      </c>
      <c r="E972" s="188" t="s">
        <v>1</v>
      </c>
      <c r="F972" s="189" t="s">
        <v>1416</v>
      </c>
      <c r="G972" s="13"/>
      <c r="H972" s="190">
        <v>3.5470000000000002</v>
      </c>
      <c r="I972" s="191"/>
      <c r="J972" s="13"/>
      <c r="K972" s="13"/>
      <c r="L972" s="186"/>
      <c r="M972" s="192"/>
      <c r="N972" s="193"/>
      <c r="O972" s="193"/>
      <c r="P972" s="193"/>
      <c r="Q972" s="193"/>
      <c r="R972" s="193"/>
      <c r="S972" s="193"/>
      <c r="T972" s="194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188" t="s">
        <v>284</v>
      </c>
      <c r="AU972" s="188" t="s">
        <v>85</v>
      </c>
      <c r="AV972" s="13" t="s">
        <v>85</v>
      </c>
      <c r="AW972" s="13" t="s">
        <v>33</v>
      </c>
      <c r="AX972" s="13" t="s">
        <v>77</v>
      </c>
      <c r="AY972" s="188" t="s">
        <v>276</v>
      </c>
    </row>
    <row r="973" s="13" customFormat="1">
      <c r="A973" s="13"/>
      <c r="B973" s="186"/>
      <c r="C973" s="13"/>
      <c r="D973" s="187" t="s">
        <v>284</v>
      </c>
      <c r="E973" s="188" t="s">
        <v>1</v>
      </c>
      <c r="F973" s="189" t="s">
        <v>1417</v>
      </c>
      <c r="G973" s="13"/>
      <c r="H973" s="190">
        <v>2.7949999999999999</v>
      </c>
      <c r="I973" s="191"/>
      <c r="J973" s="13"/>
      <c r="K973" s="13"/>
      <c r="L973" s="186"/>
      <c r="M973" s="192"/>
      <c r="N973" s="193"/>
      <c r="O973" s="193"/>
      <c r="P973" s="193"/>
      <c r="Q973" s="193"/>
      <c r="R973" s="193"/>
      <c r="S973" s="193"/>
      <c r="T973" s="194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188" t="s">
        <v>284</v>
      </c>
      <c r="AU973" s="188" t="s">
        <v>85</v>
      </c>
      <c r="AV973" s="13" t="s">
        <v>85</v>
      </c>
      <c r="AW973" s="13" t="s">
        <v>33</v>
      </c>
      <c r="AX973" s="13" t="s">
        <v>77</v>
      </c>
      <c r="AY973" s="188" t="s">
        <v>276</v>
      </c>
    </row>
    <row r="974" s="14" customFormat="1">
      <c r="A974" s="14"/>
      <c r="B974" s="195"/>
      <c r="C974" s="14"/>
      <c r="D974" s="187" t="s">
        <v>284</v>
      </c>
      <c r="E974" s="196" t="s">
        <v>1</v>
      </c>
      <c r="F974" s="197" t="s">
        <v>1161</v>
      </c>
      <c r="G974" s="14"/>
      <c r="H974" s="198">
        <v>6.3419999999999996</v>
      </c>
      <c r="I974" s="199"/>
      <c r="J974" s="14"/>
      <c r="K974" s="14"/>
      <c r="L974" s="195"/>
      <c r="M974" s="200"/>
      <c r="N974" s="201"/>
      <c r="O974" s="201"/>
      <c r="P974" s="201"/>
      <c r="Q974" s="201"/>
      <c r="R974" s="201"/>
      <c r="S974" s="201"/>
      <c r="T974" s="202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196" t="s">
        <v>284</v>
      </c>
      <c r="AU974" s="196" t="s">
        <v>85</v>
      </c>
      <c r="AV974" s="14" t="s">
        <v>88</v>
      </c>
      <c r="AW974" s="14" t="s">
        <v>33</v>
      </c>
      <c r="AX974" s="14" t="s">
        <v>77</v>
      </c>
      <c r="AY974" s="196" t="s">
        <v>276</v>
      </c>
    </row>
    <row r="975" s="15" customFormat="1">
      <c r="A975" s="15"/>
      <c r="B975" s="203"/>
      <c r="C975" s="15"/>
      <c r="D975" s="187" t="s">
        <v>284</v>
      </c>
      <c r="E975" s="204" t="s">
        <v>163</v>
      </c>
      <c r="F975" s="205" t="s">
        <v>303</v>
      </c>
      <c r="G975" s="15"/>
      <c r="H975" s="206">
        <v>6.3419999999999996</v>
      </c>
      <c r="I975" s="207"/>
      <c r="J975" s="15"/>
      <c r="K975" s="15"/>
      <c r="L975" s="203"/>
      <c r="M975" s="208"/>
      <c r="N975" s="209"/>
      <c r="O975" s="209"/>
      <c r="P975" s="209"/>
      <c r="Q975" s="209"/>
      <c r="R975" s="209"/>
      <c r="S975" s="209"/>
      <c r="T975" s="210"/>
      <c r="U975" s="15"/>
      <c r="V975" s="15"/>
      <c r="W975" s="15"/>
      <c r="X975" s="15"/>
      <c r="Y975" s="15"/>
      <c r="Z975" s="15"/>
      <c r="AA975" s="15"/>
      <c r="AB975" s="15"/>
      <c r="AC975" s="15"/>
      <c r="AD975" s="15"/>
      <c r="AE975" s="15"/>
      <c r="AT975" s="204" t="s">
        <v>284</v>
      </c>
      <c r="AU975" s="204" t="s">
        <v>85</v>
      </c>
      <c r="AV975" s="15" t="s">
        <v>91</v>
      </c>
      <c r="AW975" s="15" t="s">
        <v>33</v>
      </c>
      <c r="AX975" s="15" t="s">
        <v>77</v>
      </c>
      <c r="AY975" s="204" t="s">
        <v>276</v>
      </c>
    </row>
    <row r="976" s="13" customFormat="1">
      <c r="A976" s="13"/>
      <c r="B976" s="186"/>
      <c r="C976" s="13"/>
      <c r="D976" s="187" t="s">
        <v>284</v>
      </c>
      <c r="E976" s="188" t="s">
        <v>1</v>
      </c>
      <c r="F976" s="189" t="s">
        <v>160</v>
      </c>
      <c r="G976" s="13"/>
      <c r="H976" s="190">
        <v>655.30899999999997</v>
      </c>
      <c r="I976" s="191"/>
      <c r="J976" s="13"/>
      <c r="K976" s="13"/>
      <c r="L976" s="186"/>
      <c r="M976" s="192"/>
      <c r="N976" s="193"/>
      <c r="O976" s="193"/>
      <c r="P976" s="193"/>
      <c r="Q976" s="193"/>
      <c r="R976" s="193"/>
      <c r="S976" s="193"/>
      <c r="T976" s="194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188" t="s">
        <v>284</v>
      </c>
      <c r="AU976" s="188" t="s">
        <v>85</v>
      </c>
      <c r="AV976" s="13" t="s">
        <v>85</v>
      </c>
      <c r="AW976" s="13" t="s">
        <v>33</v>
      </c>
      <c r="AX976" s="13" t="s">
        <v>77</v>
      </c>
      <c r="AY976" s="188" t="s">
        <v>276</v>
      </c>
    </row>
    <row r="977" s="13" customFormat="1">
      <c r="A977" s="13"/>
      <c r="B977" s="186"/>
      <c r="C977" s="13"/>
      <c r="D977" s="187" t="s">
        <v>284</v>
      </c>
      <c r="E977" s="188" t="s">
        <v>1</v>
      </c>
      <c r="F977" s="189" t="s">
        <v>163</v>
      </c>
      <c r="G977" s="13"/>
      <c r="H977" s="190">
        <v>6.3419999999999996</v>
      </c>
      <c r="I977" s="191"/>
      <c r="J977" s="13"/>
      <c r="K977" s="13"/>
      <c r="L977" s="186"/>
      <c r="M977" s="192"/>
      <c r="N977" s="193"/>
      <c r="O977" s="193"/>
      <c r="P977" s="193"/>
      <c r="Q977" s="193"/>
      <c r="R977" s="193"/>
      <c r="S977" s="193"/>
      <c r="T977" s="194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188" t="s">
        <v>284</v>
      </c>
      <c r="AU977" s="188" t="s">
        <v>85</v>
      </c>
      <c r="AV977" s="13" t="s">
        <v>85</v>
      </c>
      <c r="AW977" s="13" t="s">
        <v>33</v>
      </c>
      <c r="AX977" s="13" t="s">
        <v>77</v>
      </c>
      <c r="AY977" s="188" t="s">
        <v>276</v>
      </c>
    </row>
    <row r="978" s="15" customFormat="1">
      <c r="A978" s="15"/>
      <c r="B978" s="203"/>
      <c r="C978" s="15"/>
      <c r="D978" s="187" t="s">
        <v>284</v>
      </c>
      <c r="E978" s="204" t="s">
        <v>1</v>
      </c>
      <c r="F978" s="205" t="s">
        <v>303</v>
      </c>
      <c r="G978" s="15"/>
      <c r="H978" s="206">
        <v>661.65099999999995</v>
      </c>
      <c r="I978" s="207"/>
      <c r="J978" s="15"/>
      <c r="K978" s="15"/>
      <c r="L978" s="203"/>
      <c r="M978" s="208"/>
      <c r="N978" s="209"/>
      <c r="O978" s="209"/>
      <c r="P978" s="209"/>
      <c r="Q978" s="209"/>
      <c r="R978" s="209"/>
      <c r="S978" s="209"/>
      <c r="T978" s="210"/>
      <c r="U978" s="15"/>
      <c r="V978" s="15"/>
      <c r="W978" s="15"/>
      <c r="X978" s="15"/>
      <c r="Y978" s="15"/>
      <c r="Z978" s="15"/>
      <c r="AA978" s="15"/>
      <c r="AB978" s="15"/>
      <c r="AC978" s="15"/>
      <c r="AD978" s="15"/>
      <c r="AE978" s="15"/>
      <c r="AT978" s="204" t="s">
        <v>284</v>
      </c>
      <c r="AU978" s="204" t="s">
        <v>85</v>
      </c>
      <c r="AV978" s="15" t="s">
        <v>91</v>
      </c>
      <c r="AW978" s="15" t="s">
        <v>33</v>
      </c>
      <c r="AX978" s="15" t="s">
        <v>8</v>
      </c>
      <c r="AY978" s="204" t="s">
        <v>276</v>
      </c>
    </row>
    <row r="979" s="2" customFormat="1" ht="16.5" customHeight="1">
      <c r="A979" s="37"/>
      <c r="B979" s="172"/>
      <c r="C979" s="173" t="s">
        <v>1418</v>
      </c>
      <c r="D979" s="173" t="s">
        <v>278</v>
      </c>
      <c r="E979" s="174" t="s">
        <v>1419</v>
      </c>
      <c r="F979" s="175" t="s">
        <v>1420</v>
      </c>
      <c r="G979" s="176" t="s">
        <v>342</v>
      </c>
      <c r="H979" s="177">
        <v>5</v>
      </c>
      <c r="I979" s="178"/>
      <c r="J979" s="179">
        <f>ROUND(I979*H979,0)</f>
        <v>0</v>
      </c>
      <c r="K979" s="175" t="s">
        <v>282</v>
      </c>
      <c r="L979" s="38"/>
      <c r="M979" s="180" t="s">
        <v>1</v>
      </c>
      <c r="N979" s="181" t="s">
        <v>42</v>
      </c>
      <c r="O979" s="76"/>
      <c r="P979" s="182">
        <f>O979*H979</f>
        <v>0</v>
      </c>
      <c r="Q979" s="182">
        <v>0</v>
      </c>
      <c r="R979" s="182">
        <f>Q979*H979</f>
        <v>0</v>
      </c>
      <c r="S979" s="182">
        <v>0.014999999999999999</v>
      </c>
      <c r="T979" s="183">
        <f>S979*H979</f>
        <v>0.074999999999999997</v>
      </c>
      <c r="U979" s="37"/>
      <c r="V979" s="37"/>
      <c r="W979" s="37"/>
      <c r="X979" s="37"/>
      <c r="Y979" s="37"/>
      <c r="Z979" s="37"/>
      <c r="AA979" s="37"/>
      <c r="AB979" s="37"/>
      <c r="AC979" s="37"/>
      <c r="AD979" s="37"/>
      <c r="AE979" s="37"/>
      <c r="AR979" s="184" t="s">
        <v>362</v>
      </c>
      <c r="AT979" s="184" t="s">
        <v>278</v>
      </c>
      <c r="AU979" s="184" t="s">
        <v>85</v>
      </c>
      <c r="AY979" s="18" t="s">
        <v>276</v>
      </c>
      <c r="BE979" s="185">
        <f>IF(N979="základní",J979,0)</f>
        <v>0</v>
      </c>
      <c r="BF979" s="185">
        <f>IF(N979="snížená",J979,0)</f>
        <v>0</v>
      </c>
      <c r="BG979" s="185">
        <f>IF(N979="zákl. přenesená",J979,0)</f>
        <v>0</v>
      </c>
      <c r="BH979" s="185">
        <f>IF(N979="sníž. přenesená",J979,0)</f>
        <v>0</v>
      </c>
      <c r="BI979" s="185">
        <f>IF(N979="nulová",J979,0)</f>
        <v>0</v>
      </c>
      <c r="BJ979" s="18" t="s">
        <v>8</v>
      </c>
      <c r="BK979" s="185">
        <f>ROUND(I979*H979,0)</f>
        <v>0</v>
      </c>
      <c r="BL979" s="18" t="s">
        <v>362</v>
      </c>
      <c r="BM979" s="184" t="s">
        <v>1421</v>
      </c>
    </row>
    <row r="980" s="2" customFormat="1" ht="21.75" customHeight="1">
      <c r="A980" s="37"/>
      <c r="B980" s="172"/>
      <c r="C980" s="173" t="s">
        <v>1422</v>
      </c>
      <c r="D980" s="173" t="s">
        <v>278</v>
      </c>
      <c r="E980" s="174" t="s">
        <v>1423</v>
      </c>
      <c r="F980" s="175" t="s">
        <v>1424</v>
      </c>
      <c r="G980" s="176" t="s">
        <v>291</v>
      </c>
      <c r="H980" s="177">
        <v>22</v>
      </c>
      <c r="I980" s="178"/>
      <c r="J980" s="179">
        <f>ROUND(I980*H980,0)</f>
        <v>0</v>
      </c>
      <c r="K980" s="175" t="s">
        <v>282</v>
      </c>
      <c r="L980" s="38"/>
      <c r="M980" s="180" t="s">
        <v>1</v>
      </c>
      <c r="N980" s="181" t="s">
        <v>42</v>
      </c>
      <c r="O980" s="76"/>
      <c r="P980" s="182">
        <f>O980*H980</f>
        <v>0</v>
      </c>
      <c r="Q980" s="182">
        <v>0</v>
      </c>
      <c r="R980" s="182">
        <f>Q980*H980</f>
        <v>0</v>
      </c>
      <c r="S980" s="182">
        <v>0.002</v>
      </c>
      <c r="T980" s="183">
        <f>S980*H980</f>
        <v>0.043999999999999997</v>
      </c>
      <c r="U980" s="37"/>
      <c r="V980" s="37"/>
      <c r="W980" s="37"/>
      <c r="X980" s="37"/>
      <c r="Y980" s="37"/>
      <c r="Z980" s="37"/>
      <c r="AA980" s="37"/>
      <c r="AB980" s="37"/>
      <c r="AC980" s="37"/>
      <c r="AD980" s="37"/>
      <c r="AE980" s="37"/>
      <c r="AR980" s="184" t="s">
        <v>362</v>
      </c>
      <c r="AT980" s="184" t="s">
        <v>278</v>
      </c>
      <c r="AU980" s="184" t="s">
        <v>85</v>
      </c>
      <c r="AY980" s="18" t="s">
        <v>276</v>
      </c>
      <c r="BE980" s="185">
        <f>IF(N980="základní",J980,0)</f>
        <v>0</v>
      </c>
      <c r="BF980" s="185">
        <f>IF(N980="snížená",J980,0)</f>
        <v>0</v>
      </c>
      <c r="BG980" s="185">
        <f>IF(N980="zákl. přenesená",J980,0)</f>
        <v>0</v>
      </c>
      <c r="BH980" s="185">
        <f>IF(N980="sníž. přenesená",J980,0)</f>
        <v>0</v>
      </c>
      <c r="BI980" s="185">
        <f>IF(N980="nulová",J980,0)</f>
        <v>0</v>
      </c>
      <c r="BJ980" s="18" t="s">
        <v>8</v>
      </c>
      <c r="BK980" s="185">
        <f>ROUND(I980*H980,0)</f>
        <v>0</v>
      </c>
      <c r="BL980" s="18" t="s">
        <v>362</v>
      </c>
      <c r="BM980" s="184" t="s">
        <v>1425</v>
      </c>
    </row>
    <row r="981" s="13" customFormat="1">
      <c r="A981" s="13"/>
      <c r="B981" s="186"/>
      <c r="C981" s="13"/>
      <c r="D981" s="187" t="s">
        <v>284</v>
      </c>
      <c r="E981" s="188" t="s">
        <v>1</v>
      </c>
      <c r="F981" s="189" t="s">
        <v>1426</v>
      </c>
      <c r="G981" s="13"/>
      <c r="H981" s="190">
        <v>22</v>
      </c>
      <c r="I981" s="191"/>
      <c r="J981" s="13"/>
      <c r="K981" s="13"/>
      <c r="L981" s="186"/>
      <c r="M981" s="192"/>
      <c r="N981" s="193"/>
      <c r="O981" s="193"/>
      <c r="P981" s="193"/>
      <c r="Q981" s="193"/>
      <c r="R981" s="193"/>
      <c r="S981" s="193"/>
      <c r="T981" s="194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188" t="s">
        <v>284</v>
      </c>
      <c r="AU981" s="188" t="s">
        <v>85</v>
      </c>
      <c r="AV981" s="13" t="s">
        <v>85</v>
      </c>
      <c r="AW981" s="13" t="s">
        <v>33</v>
      </c>
      <c r="AX981" s="13" t="s">
        <v>8</v>
      </c>
      <c r="AY981" s="188" t="s">
        <v>276</v>
      </c>
    </row>
    <row r="982" s="2" customFormat="1" ht="24.15" customHeight="1">
      <c r="A982" s="37"/>
      <c r="B982" s="172"/>
      <c r="C982" s="173" t="s">
        <v>1427</v>
      </c>
      <c r="D982" s="173" t="s">
        <v>278</v>
      </c>
      <c r="E982" s="174" t="s">
        <v>1428</v>
      </c>
      <c r="F982" s="175" t="s">
        <v>1429</v>
      </c>
      <c r="G982" s="176" t="s">
        <v>291</v>
      </c>
      <c r="H982" s="177">
        <v>117.26000000000001</v>
      </c>
      <c r="I982" s="178"/>
      <c r="J982" s="179">
        <f>ROUND(I982*H982,0)</f>
        <v>0</v>
      </c>
      <c r="K982" s="175" t="s">
        <v>282</v>
      </c>
      <c r="L982" s="38"/>
      <c r="M982" s="180" t="s">
        <v>1</v>
      </c>
      <c r="N982" s="181" t="s">
        <v>42</v>
      </c>
      <c r="O982" s="76"/>
      <c r="P982" s="182">
        <f>O982*H982</f>
        <v>0</v>
      </c>
      <c r="Q982" s="182">
        <v>0</v>
      </c>
      <c r="R982" s="182">
        <f>Q982*H982</f>
        <v>0</v>
      </c>
      <c r="S982" s="182">
        <v>0.00191</v>
      </c>
      <c r="T982" s="183">
        <f>S982*H982</f>
        <v>0.22396660000000002</v>
      </c>
      <c r="U982" s="37"/>
      <c r="V982" s="37"/>
      <c r="W982" s="37"/>
      <c r="X982" s="37"/>
      <c r="Y982" s="37"/>
      <c r="Z982" s="37"/>
      <c r="AA982" s="37"/>
      <c r="AB982" s="37"/>
      <c r="AC982" s="37"/>
      <c r="AD982" s="37"/>
      <c r="AE982" s="37"/>
      <c r="AR982" s="184" t="s">
        <v>362</v>
      </c>
      <c r="AT982" s="184" t="s">
        <v>278</v>
      </c>
      <c r="AU982" s="184" t="s">
        <v>85</v>
      </c>
      <c r="AY982" s="18" t="s">
        <v>276</v>
      </c>
      <c r="BE982" s="185">
        <f>IF(N982="základní",J982,0)</f>
        <v>0</v>
      </c>
      <c r="BF982" s="185">
        <f>IF(N982="snížená",J982,0)</f>
        <v>0</v>
      </c>
      <c r="BG982" s="185">
        <f>IF(N982="zákl. přenesená",J982,0)</f>
        <v>0</v>
      </c>
      <c r="BH982" s="185">
        <f>IF(N982="sníž. přenesená",J982,0)</f>
        <v>0</v>
      </c>
      <c r="BI982" s="185">
        <f>IF(N982="nulová",J982,0)</f>
        <v>0</v>
      </c>
      <c r="BJ982" s="18" t="s">
        <v>8</v>
      </c>
      <c r="BK982" s="185">
        <f>ROUND(I982*H982,0)</f>
        <v>0</v>
      </c>
      <c r="BL982" s="18" t="s">
        <v>362</v>
      </c>
      <c r="BM982" s="184" t="s">
        <v>1430</v>
      </c>
    </row>
    <row r="983" s="13" customFormat="1">
      <c r="A983" s="13"/>
      <c r="B983" s="186"/>
      <c r="C983" s="13"/>
      <c r="D983" s="187" t="s">
        <v>284</v>
      </c>
      <c r="E983" s="188" t="s">
        <v>1</v>
      </c>
      <c r="F983" s="189" t="s">
        <v>1431</v>
      </c>
      <c r="G983" s="13"/>
      <c r="H983" s="190">
        <v>50.700000000000003</v>
      </c>
      <c r="I983" s="191"/>
      <c r="J983" s="13"/>
      <c r="K983" s="13"/>
      <c r="L983" s="186"/>
      <c r="M983" s="192"/>
      <c r="N983" s="193"/>
      <c r="O983" s="193"/>
      <c r="P983" s="193"/>
      <c r="Q983" s="193"/>
      <c r="R983" s="193"/>
      <c r="S983" s="193"/>
      <c r="T983" s="194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188" t="s">
        <v>284</v>
      </c>
      <c r="AU983" s="188" t="s">
        <v>85</v>
      </c>
      <c r="AV983" s="13" t="s">
        <v>85</v>
      </c>
      <c r="AW983" s="13" t="s">
        <v>33</v>
      </c>
      <c r="AX983" s="13" t="s">
        <v>77</v>
      </c>
      <c r="AY983" s="188" t="s">
        <v>276</v>
      </c>
    </row>
    <row r="984" s="13" customFormat="1">
      <c r="A984" s="13"/>
      <c r="B984" s="186"/>
      <c r="C984" s="13"/>
      <c r="D984" s="187" t="s">
        <v>284</v>
      </c>
      <c r="E984" s="188" t="s">
        <v>1</v>
      </c>
      <c r="F984" s="189" t="s">
        <v>1432</v>
      </c>
      <c r="G984" s="13"/>
      <c r="H984" s="190">
        <v>66.560000000000002</v>
      </c>
      <c r="I984" s="191"/>
      <c r="J984" s="13"/>
      <c r="K984" s="13"/>
      <c r="L984" s="186"/>
      <c r="M984" s="192"/>
      <c r="N984" s="193"/>
      <c r="O984" s="193"/>
      <c r="P984" s="193"/>
      <c r="Q984" s="193"/>
      <c r="R984" s="193"/>
      <c r="S984" s="193"/>
      <c r="T984" s="194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188" t="s">
        <v>284</v>
      </c>
      <c r="AU984" s="188" t="s">
        <v>85</v>
      </c>
      <c r="AV984" s="13" t="s">
        <v>85</v>
      </c>
      <c r="AW984" s="13" t="s">
        <v>33</v>
      </c>
      <c r="AX984" s="13" t="s">
        <v>77</v>
      </c>
      <c r="AY984" s="188" t="s">
        <v>276</v>
      </c>
    </row>
    <row r="985" s="14" customFormat="1">
      <c r="A985" s="14"/>
      <c r="B985" s="195"/>
      <c r="C985" s="14"/>
      <c r="D985" s="187" t="s">
        <v>284</v>
      </c>
      <c r="E985" s="196" t="s">
        <v>1</v>
      </c>
      <c r="F985" s="197" t="s">
        <v>288</v>
      </c>
      <c r="G985" s="14"/>
      <c r="H985" s="198">
        <v>117.26000000000001</v>
      </c>
      <c r="I985" s="199"/>
      <c r="J985" s="14"/>
      <c r="K985" s="14"/>
      <c r="L985" s="195"/>
      <c r="M985" s="200"/>
      <c r="N985" s="201"/>
      <c r="O985" s="201"/>
      <c r="P985" s="201"/>
      <c r="Q985" s="201"/>
      <c r="R985" s="201"/>
      <c r="S985" s="201"/>
      <c r="T985" s="202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196" t="s">
        <v>284</v>
      </c>
      <c r="AU985" s="196" t="s">
        <v>85</v>
      </c>
      <c r="AV985" s="14" t="s">
        <v>88</v>
      </c>
      <c r="AW985" s="14" t="s">
        <v>33</v>
      </c>
      <c r="AX985" s="14" t="s">
        <v>8</v>
      </c>
      <c r="AY985" s="196" t="s">
        <v>276</v>
      </c>
    </row>
    <row r="986" s="2" customFormat="1" ht="16.5" customHeight="1">
      <c r="A986" s="37"/>
      <c r="B986" s="172"/>
      <c r="C986" s="173" t="s">
        <v>1433</v>
      </c>
      <c r="D986" s="173" t="s">
        <v>278</v>
      </c>
      <c r="E986" s="174" t="s">
        <v>1434</v>
      </c>
      <c r="F986" s="175" t="s">
        <v>1435</v>
      </c>
      <c r="G986" s="176" t="s">
        <v>291</v>
      </c>
      <c r="H986" s="177">
        <v>108.98</v>
      </c>
      <c r="I986" s="178"/>
      <c r="J986" s="179">
        <f>ROUND(I986*H986,0)</f>
        <v>0</v>
      </c>
      <c r="K986" s="175" t="s">
        <v>282</v>
      </c>
      <c r="L986" s="38"/>
      <c r="M986" s="180" t="s">
        <v>1</v>
      </c>
      <c r="N986" s="181" t="s">
        <v>42</v>
      </c>
      <c r="O986" s="76"/>
      <c r="P986" s="182">
        <f>O986*H986</f>
        <v>0</v>
      </c>
      <c r="Q986" s="182">
        <v>0</v>
      </c>
      <c r="R986" s="182">
        <f>Q986*H986</f>
        <v>0</v>
      </c>
      <c r="S986" s="182">
        <v>0.00167</v>
      </c>
      <c r="T986" s="183">
        <f>S986*H986</f>
        <v>0.18199660000000001</v>
      </c>
      <c r="U986" s="37"/>
      <c r="V986" s="37"/>
      <c r="W986" s="37"/>
      <c r="X986" s="37"/>
      <c r="Y986" s="37"/>
      <c r="Z986" s="37"/>
      <c r="AA986" s="37"/>
      <c r="AB986" s="37"/>
      <c r="AC986" s="37"/>
      <c r="AD986" s="37"/>
      <c r="AE986" s="37"/>
      <c r="AR986" s="184" t="s">
        <v>362</v>
      </c>
      <c r="AT986" s="184" t="s">
        <v>278</v>
      </c>
      <c r="AU986" s="184" t="s">
        <v>85</v>
      </c>
      <c r="AY986" s="18" t="s">
        <v>276</v>
      </c>
      <c r="BE986" s="185">
        <f>IF(N986="základní",J986,0)</f>
        <v>0</v>
      </c>
      <c r="BF986" s="185">
        <f>IF(N986="snížená",J986,0)</f>
        <v>0</v>
      </c>
      <c r="BG986" s="185">
        <f>IF(N986="zákl. přenesená",J986,0)</f>
        <v>0</v>
      </c>
      <c r="BH986" s="185">
        <f>IF(N986="sníž. přenesená",J986,0)</f>
        <v>0</v>
      </c>
      <c r="BI986" s="185">
        <f>IF(N986="nulová",J986,0)</f>
        <v>0</v>
      </c>
      <c r="BJ986" s="18" t="s">
        <v>8</v>
      </c>
      <c r="BK986" s="185">
        <f>ROUND(I986*H986,0)</f>
        <v>0</v>
      </c>
      <c r="BL986" s="18" t="s">
        <v>362</v>
      </c>
      <c r="BM986" s="184" t="s">
        <v>1436</v>
      </c>
    </row>
    <row r="987" s="13" customFormat="1">
      <c r="A987" s="13"/>
      <c r="B987" s="186"/>
      <c r="C987" s="13"/>
      <c r="D987" s="187" t="s">
        <v>284</v>
      </c>
      <c r="E987" s="188" t="s">
        <v>1</v>
      </c>
      <c r="F987" s="189" t="s">
        <v>1437</v>
      </c>
      <c r="G987" s="13"/>
      <c r="H987" s="190">
        <v>25.399999999999999</v>
      </c>
      <c r="I987" s="191"/>
      <c r="J987" s="13"/>
      <c r="K987" s="13"/>
      <c r="L987" s="186"/>
      <c r="M987" s="192"/>
      <c r="N987" s="193"/>
      <c r="O987" s="193"/>
      <c r="P987" s="193"/>
      <c r="Q987" s="193"/>
      <c r="R987" s="193"/>
      <c r="S987" s="193"/>
      <c r="T987" s="194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188" t="s">
        <v>284</v>
      </c>
      <c r="AU987" s="188" t="s">
        <v>85</v>
      </c>
      <c r="AV987" s="13" t="s">
        <v>85</v>
      </c>
      <c r="AW987" s="13" t="s">
        <v>33</v>
      </c>
      <c r="AX987" s="13" t="s">
        <v>77</v>
      </c>
      <c r="AY987" s="188" t="s">
        <v>276</v>
      </c>
    </row>
    <row r="988" s="14" customFormat="1">
      <c r="A988" s="14"/>
      <c r="B988" s="195"/>
      <c r="C988" s="14"/>
      <c r="D988" s="187" t="s">
        <v>284</v>
      </c>
      <c r="E988" s="196" t="s">
        <v>1</v>
      </c>
      <c r="F988" s="197" t="s">
        <v>1438</v>
      </c>
      <c r="G988" s="14"/>
      <c r="H988" s="198">
        <v>25.399999999999999</v>
      </c>
      <c r="I988" s="199"/>
      <c r="J988" s="14"/>
      <c r="K988" s="14"/>
      <c r="L988" s="195"/>
      <c r="M988" s="200"/>
      <c r="N988" s="201"/>
      <c r="O988" s="201"/>
      <c r="P988" s="201"/>
      <c r="Q988" s="201"/>
      <c r="R988" s="201"/>
      <c r="S988" s="201"/>
      <c r="T988" s="202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196" t="s">
        <v>284</v>
      </c>
      <c r="AU988" s="196" t="s">
        <v>85</v>
      </c>
      <c r="AV988" s="14" t="s">
        <v>88</v>
      </c>
      <c r="AW988" s="14" t="s">
        <v>33</v>
      </c>
      <c r="AX988" s="14" t="s">
        <v>77</v>
      </c>
      <c r="AY988" s="196" t="s">
        <v>276</v>
      </c>
    </row>
    <row r="989" s="13" customFormat="1">
      <c r="A989" s="13"/>
      <c r="B989" s="186"/>
      <c r="C989" s="13"/>
      <c r="D989" s="187" t="s">
        <v>284</v>
      </c>
      <c r="E989" s="188" t="s">
        <v>1</v>
      </c>
      <c r="F989" s="189" t="s">
        <v>1439</v>
      </c>
      <c r="G989" s="13"/>
      <c r="H989" s="190">
        <v>4.8300000000000001</v>
      </c>
      <c r="I989" s="191"/>
      <c r="J989" s="13"/>
      <c r="K989" s="13"/>
      <c r="L989" s="186"/>
      <c r="M989" s="192"/>
      <c r="N989" s="193"/>
      <c r="O989" s="193"/>
      <c r="P989" s="193"/>
      <c r="Q989" s="193"/>
      <c r="R989" s="193"/>
      <c r="S989" s="193"/>
      <c r="T989" s="194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188" t="s">
        <v>284</v>
      </c>
      <c r="AU989" s="188" t="s">
        <v>85</v>
      </c>
      <c r="AV989" s="13" t="s">
        <v>85</v>
      </c>
      <c r="AW989" s="13" t="s">
        <v>33</v>
      </c>
      <c r="AX989" s="13" t="s">
        <v>77</v>
      </c>
      <c r="AY989" s="188" t="s">
        <v>276</v>
      </c>
    </row>
    <row r="990" s="13" customFormat="1">
      <c r="A990" s="13"/>
      <c r="B990" s="186"/>
      <c r="C990" s="13"/>
      <c r="D990" s="187" t="s">
        <v>284</v>
      </c>
      <c r="E990" s="188" t="s">
        <v>1</v>
      </c>
      <c r="F990" s="189" t="s">
        <v>1440</v>
      </c>
      <c r="G990" s="13"/>
      <c r="H990" s="190">
        <v>1.52</v>
      </c>
      <c r="I990" s="191"/>
      <c r="J990" s="13"/>
      <c r="K990" s="13"/>
      <c r="L990" s="186"/>
      <c r="M990" s="192"/>
      <c r="N990" s="193"/>
      <c r="O990" s="193"/>
      <c r="P990" s="193"/>
      <c r="Q990" s="193"/>
      <c r="R990" s="193"/>
      <c r="S990" s="193"/>
      <c r="T990" s="194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188" t="s">
        <v>284</v>
      </c>
      <c r="AU990" s="188" t="s">
        <v>85</v>
      </c>
      <c r="AV990" s="13" t="s">
        <v>85</v>
      </c>
      <c r="AW990" s="13" t="s">
        <v>33</v>
      </c>
      <c r="AX990" s="13" t="s">
        <v>77</v>
      </c>
      <c r="AY990" s="188" t="s">
        <v>276</v>
      </c>
    </row>
    <row r="991" s="13" customFormat="1">
      <c r="A991" s="13"/>
      <c r="B991" s="186"/>
      <c r="C991" s="13"/>
      <c r="D991" s="187" t="s">
        <v>284</v>
      </c>
      <c r="E991" s="188" t="s">
        <v>1</v>
      </c>
      <c r="F991" s="189" t="s">
        <v>1439</v>
      </c>
      <c r="G991" s="13"/>
      <c r="H991" s="190">
        <v>4.8300000000000001</v>
      </c>
      <c r="I991" s="191"/>
      <c r="J991" s="13"/>
      <c r="K991" s="13"/>
      <c r="L991" s="186"/>
      <c r="M991" s="192"/>
      <c r="N991" s="193"/>
      <c r="O991" s="193"/>
      <c r="P991" s="193"/>
      <c r="Q991" s="193"/>
      <c r="R991" s="193"/>
      <c r="S991" s="193"/>
      <c r="T991" s="194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188" t="s">
        <v>284</v>
      </c>
      <c r="AU991" s="188" t="s">
        <v>85</v>
      </c>
      <c r="AV991" s="13" t="s">
        <v>85</v>
      </c>
      <c r="AW991" s="13" t="s">
        <v>33</v>
      </c>
      <c r="AX991" s="13" t="s">
        <v>77</v>
      </c>
      <c r="AY991" s="188" t="s">
        <v>276</v>
      </c>
    </row>
    <row r="992" s="13" customFormat="1">
      <c r="A992" s="13"/>
      <c r="B992" s="186"/>
      <c r="C992" s="13"/>
      <c r="D992" s="187" t="s">
        <v>284</v>
      </c>
      <c r="E992" s="188" t="s">
        <v>1</v>
      </c>
      <c r="F992" s="189" t="s">
        <v>1440</v>
      </c>
      <c r="G992" s="13"/>
      <c r="H992" s="190">
        <v>1.52</v>
      </c>
      <c r="I992" s="191"/>
      <c r="J992" s="13"/>
      <c r="K992" s="13"/>
      <c r="L992" s="186"/>
      <c r="M992" s="192"/>
      <c r="N992" s="193"/>
      <c r="O992" s="193"/>
      <c r="P992" s="193"/>
      <c r="Q992" s="193"/>
      <c r="R992" s="193"/>
      <c r="S992" s="193"/>
      <c r="T992" s="194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188" t="s">
        <v>284</v>
      </c>
      <c r="AU992" s="188" t="s">
        <v>85</v>
      </c>
      <c r="AV992" s="13" t="s">
        <v>85</v>
      </c>
      <c r="AW992" s="13" t="s">
        <v>33</v>
      </c>
      <c r="AX992" s="13" t="s">
        <v>77</v>
      </c>
      <c r="AY992" s="188" t="s">
        <v>276</v>
      </c>
    </row>
    <row r="993" s="13" customFormat="1">
      <c r="A993" s="13"/>
      <c r="B993" s="186"/>
      <c r="C993" s="13"/>
      <c r="D993" s="187" t="s">
        <v>284</v>
      </c>
      <c r="E993" s="188" t="s">
        <v>1</v>
      </c>
      <c r="F993" s="189" t="s">
        <v>1441</v>
      </c>
      <c r="G993" s="13"/>
      <c r="H993" s="190">
        <v>2.52</v>
      </c>
      <c r="I993" s="191"/>
      <c r="J993" s="13"/>
      <c r="K993" s="13"/>
      <c r="L993" s="186"/>
      <c r="M993" s="192"/>
      <c r="N993" s="193"/>
      <c r="O993" s="193"/>
      <c r="P993" s="193"/>
      <c r="Q993" s="193"/>
      <c r="R993" s="193"/>
      <c r="S993" s="193"/>
      <c r="T993" s="194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188" t="s">
        <v>284</v>
      </c>
      <c r="AU993" s="188" t="s">
        <v>85</v>
      </c>
      <c r="AV993" s="13" t="s">
        <v>85</v>
      </c>
      <c r="AW993" s="13" t="s">
        <v>33</v>
      </c>
      <c r="AX993" s="13" t="s">
        <v>77</v>
      </c>
      <c r="AY993" s="188" t="s">
        <v>276</v>
      </c>
    </row>
    <row r="994" s="14" customFormat="1">
      <c r="A994" s="14"/>
      <c r="B994" s="195"/>
      <c r="C994" s="14"/>
      <c r="D994" s="187" t="s">
        <v>284</v>
      </c>
      <c r="E994" s="196" t="s">
        <v>1</v>
      </c>
      <c r="F994" s="197" t="s">
        <v>469</v>
      </c>
      <c r="G994" s="14"/>
      <c r="H994" s="198">
        <v>15.220000000000001</v>
      </c>
      <c r="I994" s="199"/>
      <c r="J994" s="14"/>
      <c r="K994" s="14"/>
      <c r="L994" s="195"/>
      <c r="M994" s="200"/>
      <c r="N994" s="201"/>
      <c r="O994" s="201"/>
      <c r="P994" s="201"/>
      <c r="Q994" s="201"/>
      <c r="R994" s="201"/>
      <c r="S994" s="201"/>
      <c r="T994" s="202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196" t="s">
        <v>284</v>
      </c>
      <c r="AU994" s="196" t="s">
        <v>85</v>
      </c>
      <c r="AV994" s="14" t="s">
        <v>88</v>
      </c>
      <c r="AW994" s="14" t="s">
        <v>33</v>
      </c>
      <c r="AX994" s="14" t="s">
        <v>77</v>
      </c>
      <c r="AY994" s="196" t="s">
        <v>276</v>
      </c>
    </row>
    <row r="995" s="13" customFormat="1">
      <c r="A995" s="13"/>
      <c r="B995" s="186"/>
      <c r="C995" s="13"/>
      <c r="D995" s="187" t="s">
        <v>284</v>
      </c>
      <c r="E995" s="188" t="s">
        <v>1</v>
      </c>
      <c r="F995" s="189" t="s">
        <v>1442</v>
      </c>
      <c r="G995" s="13"/>
      <c r="H995" s="190">
        <v>5.3399999999999999</v>
      </c>
      <c r="I995" s="191"/>
      <c r="J995" s="13"/>
      <c r="K995" s="13"/>
      <c r="L995" s="186"/>
      <c r="M995" s="192"/>
      <c r="N995" s="193"/>
      <c r="O995" s="193"/>
      <c r="P995" s="193"/>
      <c r="Q995" s="193"/>
      <c r="R995" s="193"/>
      <c r="S995" s="193"/>
      <c r="T995" s="194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188" t="s">
        <v>284</v>
      </c>
      <c r="AU995" s="188" t="s">
        <v>85</v>
      </c>
      <c r="AV995" s="13" t="s">
        <v>85</v>
      </c>
      <c r="AW995" s="13" t="s">
        <v>33</v>
      </c>
      <c r="AX995" s="13" t="s">
        <v>77</v>
      </c>
      <c r="AY995" s="188" t="s">
        <v>276</v>
      </c>
    </row>
    <row r="996" s="13" customFormat="1">
      <c r="A996" s="13"/>
      <c r="B996" s="186"/>
      <c r="C996" s="13"/>
      <c r="D996" s="187" t="s">
        <v>284</v>
      </c>
      <c r="E996" s="188" t="s">
        <v>1</v>
      </c>
      <c r="F996" s="189" t="s">
        <v>1440</v>
      </c>
      <c r="G996" s="13"/>
      <c r="H996" s="190">
        <v>1.52</v>
      </c>
      <c r="I996" s="191"/>
      <c r="J996" s="13"/>
      <c r="K996" s="13"/>
      <c r="L996" s="186"/>
      <c r="M996" s="192"/>
      <c r="N996" s="193"/>
      <c r="O996" s="193"/>
      <c r="P996" s="193"/>
      <c r="Q996" s="193"/>
      <c r="R996" s="193"/>
      <c r="S996" s="193"/>
      <c r="T996" s="194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188" t="s">
        <v>284</v>
      </c>
      <c r="AU996" s="188" t="s">
        <v>85</v>
      </c>
      <c r="AV996" s="13" t="s">
        <v>85</v>
      </c>
      <c r="AW996" s="13" t="s">
        <v>33</v>
      </c>
      <c r="AX996" s="13" t="s">
        <v>77</v>
      </c>
      <c r="AY996" s="188" t="s">
        <v>276</v>
      </c>
    </row>
    <row r="997" s="13" customFormat="1">
      <c r="A997" s="13"/>
      <c r="B997" s="186"/>
      <c r="C997" s="13"/>
      <c r="D997" s="187" t="s">
        <v>284</v>
      </c>
      <c r="E997" s="188" t="s">
        <v>1</v>
      </c>
      <c r="F997" s="189" t="s">
        <v>1442</v>
      </c>
      <c r="G997" s="13"/>
      <c r="H997" s="190">
        <v>5.3399999999999999</v>
      </c>
      <c r="I997" s="191"/>
      <c r="J997" s="13"/>
      <c r="K997" s="13"/>
      <c r="L997" s="186"/>
      <c r="M997" s="192"/>
      <c r="N997" s="193"/>
      <c r="O997" s="193"/>
      <c r="P997" s="193"/>
      <c r="Q997" s="193"/>
      <c r="R997" s="193"/>
      <c r="S997" s="193"/>
      <c r="T997" s="194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188" t="s">
        <v>284</v>
      </c>
      <c r="AU997" s="188" t="s">
        <v>85</v>
      </c>
      <c r="AV997" s="13" t="s">
        <v>85</v>
      </c>
      <c r="AW997" s="13" t="s">
        <v>33</v>
      </c>
      <c r="AX997" s="13" t="s">
        <v>77</v>
      </c>
      <c r="AY997" s="188" t="s">
        <v>276</v>
      </c>
    </row>
    <row r="998" s="13" customFormat="1">
      <c r="A998" s="13"/>
      <c r="B998" s="186"/>
      <c r="C998" s="13"/>
      <c r="D998" s="187" t="s">
        <v>284</v>
      </c>
      <c r="E998" s="188" t="s">
        <v>1</v>
      </c>
      <c r="F998" s="189" t="s">
        <v>1440</v>
      </c>
      <c r="G998" s="13"/>
      <c r="H998" s="190">
        <v>1.52</v>
      </c>
      <c r="I998" s="191"/>
      <c r="J998" s="13"/>
      <c r="K998" s="13"/>
      <c r="L998" s="186"/>
      <c r="M998" s="192"/>
      <c r="N998" s="193"/>
      <c r="O998" s="193"/>
      <c r="P998" s="193"/>
      <c r="Q998" s="193"/>
      <c r="R998" s="193"/>
      <c r="S998" s="193"/>
      <c r="T998" s="194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188" t="s">
        <v>284</v>
      </c>
      <c r="AU998" s="188" t="s">
        <v>85</v>
      </c>
      <c r="AV998" s="13" t="s">
        <v>85</v>
      </c>
      <c r="AW998" s="13" t="s">
        <v>33</v>
      </c>
      <c r="AX998" s="13" t="s">
        <v>77</v>
      </c>
      <c r="AY998" s="188" t="s">
        <v>276</v>
      </c>
    </row>
    <row r="999" s="13" customFormat="1">
      <c r="A999" s="13"/>
      <c r="B999" s="186"/>
      <c r="C999" s="13"/>
      <c r="D999" s="187" t="s">
        <v>284</v>
      </c>
      <c r="E999" s="188" t="s">
        <v>1</v>
      </c>
      <c r="F999" s="189" t="s">
        <v>1443</v>
      </c>
      <c r="G999" s="13"/>
      <c r="H999" s="190">
        <v>1.8500000000000001</v>
      </c>
      <c r="I999" s="191"/>
      <c r="J999" s="13"/>
      <c r="K999" s="13"/>
      <c r="L999" s="186"/>
      <c r="M999" s="192"/>
      <c r="N999" s="193"/>
      <c r="O999" s="193"/>
      <c r="P999" s="193"/>
      <c r="Q999" s="193"/>
      <c r="R999" s="193"/>
      <c r="S999" s="193"/>
      <c r="T999" s="194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188" t="s">
        <v>284</v>
      </c>
      <c r="AU999" s="188" t="s">
        <v>85</v>
      </c>
      <c r="AV999" s="13" t="s">
        <v>85</v>
      </c>
      <c r="AW999" s="13" t="s">
        <v>33</v>
      </c>
      <c r="AX999" s="13" t="s">
        <v>77</v>
      </c>
      <c r="AY999" s="188" t="s">
        <v>276</v>
      </c>
    </row>
    <row r="1000" s="14" customFormat="1">
      <c r="A1000" s="14"/>
      <c r="B1000" s="195"/>
      <c r="C1000" s="14"/>
      <c r="D1000" s="187" t="s">
        <v>284</v>
      </c>
      <c r="E1000" s="196" t="s">
        <v>1</v>
      </c>
      <c r="F1000" s="197" t="s">
        <v>471</v>
      </c>
      <c r="G1000" s="14"/>
      <c r="H1000" s="198">
        <v>15.57</v>
      </c>
      <c r="I1000" s="199"/>
      <c r="J1000" s="14"/>
      <c r="K1000" s="14"/>
      <c r="L1000" s="195"/>
      <c r="M1000" s="200"/>
      <c r="N1000" s="201"/>
      <c r="O1000" s="201"/>
      <c r="P1000" s="201"/>
      <c r="Q1000" s="201"/>
      <c r="R1000" s="201"/>
      <c r="S1000" s="201"/>
      <c r="T1000" s="202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196" t="s">
        <v>284</v>
      </c>
      <c r="AU1000" s="196" t="s">
        <v>85</v>
      </c>
      <c r="AV1000" s="14" t="s">
        <v>88</v>
      </c>
      <c r="AW1000" s="14" t="s">
        <v>33</v>
      </c>
      <c r="AX1000" s="14" t="s">
        <v>77</v>
      </c>
      <c r="AY1000" s="196" t="s">
        <v>276</v>
      </c>
    </row>
    <row r="1001" s="13" customFormat="1">
      <c r="A1001" s="13"/>
      <c r="B1001" s="186"/>
      <c r="C1001" s="13"/>
      <c r="D1001" s="187" t="s">
        <v>284</v>
      </c>
      <c r="E1001" s="188" t="s">
        <v>1</v>
      </c>
      <c r="F1001" s="189" t="s">
        <v>1444</v>
      </c>
      <c r="G1001" s="13"/>
      <c r="H1001" s="190">
        <v>1.26</v>
      </c>
      <c r="I1001" s="191"/>
      <c r="J1001" s="13"/>
      <c r="K1001" s="13"/>
      <c r="L1001" s="186"/>
      <c r="M1001" s="192"/>
      <c r="N1001" s="193"/>
      <c r="O1001" s="193"/>
      <c r="P1001" s="193"/>
      <c r="Q1001" s="193"/>
      <c r="R1001" s="193"/>
      <c r="S1001" s="193"/>
      <c r="T1001" s="194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188" t="s">
        <v>284</v>
      </c>
      <c r="AU1001" s="188" t="s">
        <v>85</v>
      </c>
      <c r="AV1001" s="13" t="s">
        <v>85</v>
      </c>
      <c r="AW1001" s="13" t="s">
        <v>33</v>
      </c>
      <c r="AX1001" s="13" t="s">
        <v>77</v>
      </c>
      <c r="AY1001" s="188" t="s">
        <v>276</v>
      </c>
    </row>
    <row r="1002" s="13" customFormat="1">
      <c r="A1002" s="13"/>
      <c r="B1002" s="186"/>
      <c r="C1002" s="13"/>
      <c r="D1002" s="187" t="s">
        <v>284</v>
      </c>
      <c r="E1002" s="188" t="s">
        <v>1</v>
      </c>
      <c r="F1002" s="189" t="s">
        <v>1445</v>
      </c>
      <c r="G1002" s="13"/>
      <c r="H1002" s="190">
        <v>9.6300000000000008</v>
      </c>
      <c r="I1002" s="191"/>
      <c r="J1002" s="13"/>
      <c r="K1002" s="13"/>
      <c r="L1002" s="186"/>
      <c r="M1002" s="192"/>
      <c r="N1002" s="193"/>
      <c r="O1002" s="193"/>
      <c r="P1002" s="193"/>
      <c r="Q1002" s="193"/>
      <c r="R1002" s="193"/>
      <c r="S1002" s="193"/>
      <c r="T1002" s="194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188" t="s">
        <v>284</v>
      </c>
      <c r="AU1002" s="188" t="s">
        <v>85</v>
      </c>
      <c r="AV1002" s="13" t="s">
        <v>85</v>
      </c>
      <c r="AW1002" s="13" t="s">
        <v>33</v>
      </c>
      <c r="AX1002" s="13" t="s">
        <v>77</v>
      </c>
      <c r="AY1002" s="188" t="s">
        <v>276</v>
      </c>
    </row>
    <row r="1003" s="13" customFormat="1">
      <c r="A1003" s="13"/>
      <c r="B1003" s="186"/>
      <c r="C1003" s="13"/>
      <c r="D1003" s="187" t="s">
        <v>284</v>
      </c>
      <c r="E1003" s="188" t="s">
        <v>1</v>
      </c>
      <c r="F1003" s="189" t="s">
        <v>1446</v>
      </c>
      <c r="G1003" s="13"/>
      <c r="H1003" s="190">
        <v>1.3999999999999999</v>
      </c>
      <c r="I1003" s="191"/>
      <c r="J1003" s="13"/>
      <c r="K1003" s="13"/>
      <c r="L1003" s="186"/>
      <c r="M1003" s="192"/>
      <c r="N1003" s="193"/>
      <c r="O1003" s="193"/>
      <c r="P1003" s="193"/>
      <c r="Q1003" s="193"/>
      <c r="R1003" s="193"/>
      <c r="S1003" s="193"/>
      <c r="T1003" s="194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188" t="s">
        <v>284</v>
      </c>
      <c r="AU1003" s="188" t="s">
        <v>85</v>
      </c>
      <c r="AV1003" s="13" t="s">
        <v>85</v>
      </c>
      <c r="AW1003" s="13" t="s">
        <v>33</v>
      </c>
      <c r="AX1003" s="13" t="s">
        <v>77</v>
      </c>
      <c r="AY1003" s="188" t="s">
        <v>276</v>
      </c>
    </row>
    <row r="1004" s="13" customFormat="1">
      <c r="A1004" s="13"/>
      <c r="B1004" s="186"/>
      <c r="C1004" s="13"/>
      <c r="D1004" s="187" t="s">
        <v>284</v>
      </c>
      <c r="E1004" s="188" t="s">
        <v>1</v>
      </c>
      <c r="F1004" s="189" t="s">
        <v>1444</v>
      </c>
      <c r="G1004" s="13"/>
      <c r="H1004" s="190">
        <v>1.26</v>
      </c>
      <c r="I1004" s="191"/>
      <c r="J1004" s="13"/>
      <c r="K1004" s="13"/>
      <c r="L1004" s="186"/>
      <c r="M1004" s="192"/>
      <c r="N1004" s="193"/>
      <c r="O1004" s="193"/>
      <c r="P1004" s="193"/>
      <c r="Q1004" s="193"/>
      <c r="R1004" s="193"/>
      <c r="S1004" s="193"/>
      <c r="T1004" s="194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188" t="s">
        <v>284</v>
      </c>
      <c r="AU1004" s="188" t="s">
        <v>85</v>
      </c>
      <c r="AV1004" s="13" t="s">
        <v>85</v>
      </c>
      <c r="AW1004" s="13" t="s">
        <v>33</v>
      </c>
      <c r="AX1004" s="13" t="s">
        <v>77</v>
      </c>
      <c r="AY1004" s="188" t="s">
        <v>276</v>
      </c>
    </row>
    <row r="1005" s="13" customFormat="1">
      <c r="A1005" s="13"/>
      <c r="B1005" s="186"/>
      <c r="C1005" s="13"/>
      <c r="D1005" s="187" t="s">
        <v>284</v>
      </c>
      <c r="E1005" s="188" t="s">
        <v>1</v>
      </c>
      <c r="F1005" s="189" t="s">
        <v>1445</v>
      </c>
      <c r="G1005" s="13"/>
      <c r="H1005" s="190">
        <v>9.6300000000000008</v>
      </c>
      <c r="I1005" s="191"/>
      <c r="J1005" s="13"/>
      <c r="K1005" s="13"/>
      <c r="L1005" s="186"/>
      <c r="M1005" s="192"/>
      <c r="N1005" s="193"/>
      <c r="O1005" s="193"/>
      <c r="P1005" s="193"/>
      <c r="Q1005" s="193"/>
      <c r="R1005" s="193"/>
      <c r="S1005" s="193"/>
      <c r="T1005" s="194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188" t="s">
        <v>284</v>
      </c>
      <c r="AU1005" s="188" t="s">
        <v>85</v>
      </c>
      <c r="AV1005" s="13" t="s">
        <v>85</v>
      </c>
      <c r="AW1005" s="13" t="s">
        <v>33</v>
      </c>
      <c r="AX1005" s="13" t="s">
        <v>77</v>
      </c>
      <c r="AY1005" s="188" t="s">
        <v>276</v>
      </c>
    </row>
    <row r="1006" s="13" customFormat="1">
      <c r="A1006" s="13"/>
      <c r="B1006" s="186"/>
      <c r="C1006" s="13"/>
      <c r="D1006" s="187" t="s">
        <v>284</v>
      </c>
      <c r="E1006" s="188" t="s">
        <v>1</v>
      </c>
      <c r="F1006" s="189" t="s">
        <v>1447</v>
      </c>
      <c r="G1006" s="13"/>
      <c r="H1006" s="190">
        <v>1.55</v>
      </c>
      <c r="I1006" s="191"/>
      <c r="J1006" s="13"/>
      <c r="K1006" s="13"/>
      <c r="L1006" s="186"/>
      <c r="M1006" s="192"/>
      <c r="N1006" s="193"/>
      <c r="O1006" s="193"/>
      <c r="P1006" s="193"/>
      <c r="Q1006" s="193"/>
      <c r="R1006" s="193"/>
      <c r="S1006" s="193"/>
      <c r="T1006" s="194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188" t="s">
        <v>284</v>
      </c>
      <c r="AU1006" s="188" t="s">
        <v>85</v>
      </c>
      <c r="AV1006" s="13" t="s">
        <v>85</v>
      </c>
      <c r="AW1006" s="13" t="s">
        <v>33</v>
      </c>
      <c r="AX1006" s="13" t="s">
        <v>77</v>
      </c>
      <c r="AY1006" s="188" t="s">
        <v>276</v>
      </c>
    </row>
    <row r="1007" s="13" customFormat="1">
      <c r="A1007" s="13"/>
      <c r="B1007" s="186"/>
      <c r="C1007" s="13"/>
      <c r="D1007" s="187" t="s">
        <v>284</v>
      </c>
      <c r="E1007" s="188" t="s">
        <v>1</v>
      </c>
      <c r="F1007" s="189" t="s">
        <v>1448</v>
      </c>
      <c r="G1007" s="13"/>
      <c r="H1007" s="190">
        <v>1.8999999999999999</v>
      </c>
      <c r="I1007" s="191"/>
      <c r="J1007" s="13"/>
      <c r="K1007" s="13"/>
      <c r="L1007" s="186"/>
      <c r="M1007" s="192"/>
      <c r="N1007" s="193"/>
      <c r="O1007" s="193"/>
      <c r="P1007" s="193"/>
      <c r="Q1007" s="193"/>
      <c r="R1007" s="193"/>
      <c r="S1007" s="193"/>
      <c r="T1007" s="194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188" t="s">
        <v>284</v>
      </c>
      <c r="AU1007" s="188" t="s">
        <v>85</v>
      </c>
      <c r="AV1007" s="13" t="s">
        <v>85</v>
      </c>
      <c r="AW1007" s="13" t="s">
        <v>33</v>
      </c>
      <c r="AX1007" s="13" t="s">
        <v>77</v>
      </c>
      <c r="AY1007" s="188" t="s">
        <v>276</v>
      </c>
    </row>
    <row r="1008" s="14" customFormat="1">
      <c r="A1008" s="14"/>
      <c r="B1008" s="195"/>
      <c r="C1008" s="14"/>
      <c r="D1008" s="187" t="s">
        <v>284</v>
      </c>
      <c r="E1008" s="196" t="s">
        <v>1</v>
      </c>
      <c r="F1008" s="197" t="s">
        <v>473</v>
      </c>
      <c r="G1008" s="14"/>
      <c r="H1008" s="198">
        <v>26.629999999999999</v>
      </c>
      <c r="I1008" s="199"/>
      <c r="J1008" s="14"/>
      <c r="K1008" s="14"/>
      <c r="L1008" s="195"/>
      <c r="M1008" s="200"/>
      <c r="N1008" s="201"/>
      <c r="O1008" s="201"/>
      <c r="P1008" s="201"/>
      <c r="Q1008" s="201"/>
      <c r="R1008" s="201"/>
      <c r="S1008" s="201"/>
      <c r="T1008" s="202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196" t="s">
        <v>284</v>
      </c>
      <c r="AU1008" s="196" t="s">
        <v>85</v>
      </c>
      <c r="AV1008" s="14" t="s">
        <v>88</v>
      </c>
      <c r="AW1008" s="14" t="s">
        <v>33</v>
      </c>
      <c r="AX1008" s="14" t="s">
        <v>77</v>
      </c>
      <c r="AY1008" s="196" t="s">
        <v>276</v>
      </c>
    </row>
    <row r="1009" s="13" customFormat="1">
      <c r="A1009" s="13"/>
      <c r="B1009" s="186"/>
      <c r="C1009" s="13"/>
      <c r="D1009" s="187" t="s">
        <v>284</v>
      </c>
      <c r="E1009" s="188" t="s">
        <v>1</v>
      </c>
      <c r="F1009" s="189" t="s">
        <v>1449</v>
      </c>
      <c r="G1009" s="13"/>
      <c r="H1009" s="190">
        <v>10.08</v>
      </c>
      <c r="I1009" s="191"/>
      <c r="J1009" s="13"/>
      <c r="K1009" s="13"/>
      <c r="L1009" s="186"/>
      <c r="M1009" s="192"/>
      <c r="N1009" s="193"/>
      <c r="O1009" s="193"/>
      <c r="P1009" s="193"/>
      <c r="Q1009" s="193"/>
      <c r="R1009" s="193"/>
      <c r="S1009" s="193"/>
      <c r="T1009" s="194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188" t="s">
        <v>284</v>
      </c>
      <c r="AU1009" s="188" t="s">
        <v>85</v>
      </c>
      <c r="AV1009" s="13" t="s">
        <v>85</v>
      </c>
      <c r="AW1009" s="13" t="s">
        <v>33</v>
      </c>
      <c r="AX1009" s="13" t="s">
        <v>77</v>
      </c>
      <c r="AY1009" s="188" t="s">
        <v>276</v>
      </c>
    </row>
    <row r="1010" s="13" customFormat="1">
      <c r="A1010" s="13"/>
      <c r="B1010" s="186"/>
      <c r="C1010" s="13"/>
      <c r="D1010" s="187" t="s">
        <v>284</v>
      </c>
      <c r="E1010" s="188" t="s">
        <v>1</v>
      </c>
      <c r="F1010" s="189" t="s">
        <v>1450</v>
      </c>
      <c r="G1010" s="13"/>
      <c r="H1010" s="190">
        <v>3</v>
      </c>
      <c r="I1010" s="191"/>
      <c r="J1010" s="13"/>
      <c r="K1010" s="13"/>
      <c r="L1010" s="186"/>
      <c r="M1010" s="192"/>
      <c r="N1010" s="193"/>
      <c r="O1010" s="193"/>
      <c r="P1010" s="193"/>
      <c r="Q1010" s="193"/>
      <c r="R1010" s="193"/>
      <c r="S1010" s="193"/>
      <c r="T1010" s="194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188" t="s">
        <v>284</v>
      </c>
      <c r="AU1010" s="188" t="s">
        <v>85</v>
      </c>
      <c r="AV1010" s="13" t="s">
        <v>85</v>
      </c>
      <c r="AW1010" s="13" t="s">
        <v>33</v>
      </c>
      <c r="AX1010" s="13" t="s">
        <v>77</v>
      </c>
      <c r="AY1010" s="188" t="s">
        <v>276</v>
      </c>
    </row>
    <row r="1011" s="13" customFormat="1">
      <c r="A1011" s="13"/>
      <c r="B1011" s="186"/>
      <c r="C1011" s="13"/>
      <c r="D1011" s="187" t="s">
        <v>284</v>
      </c>
      <c r="E1011" s="188" t="s">
        <v>1</v>
      </c>
      <c r="F1011" s="189" t="s">
        <v>1449</v>
      </c>
      <c r="G1011" s="13"/>
      <c r="H1011" s="190">
        <v>10.08</v>
      </c>
      <c r="I1011" s="191"/>
      <c r="J1011" s="13"/>
      <c r="K1011" s="13"/>
      <c r="L1011" s="186"/>
      <c r="M1011" s="192"/>
      <c r="N1011" s="193"/>
      <c r="O1011" s="193"/>
      <c r="P1011" s="193"/>
      <c r="Q1011" s="193"/>
      <c r="R1011" s="193"/>
      <c r="S1011" s="193"/>
      <c r="T1011" s="194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188" t="s">
        <v>284</v>
      </c>
      <c r="AU1011" s="188" t="s">
        <v>85</v>
      </c>
      <c r="AV1011" s="13" t="s">
        <v>85</v>
      </c>
      <c r="AW1011" s="13" t="s">
        <v>33</v>
      </c>
      <c r="AX1011" s="13" t="s">
        <v>77</v>
      </c>
      <c r="AY1011" s="188" t="s">
        <v>276</v>
      </c>
    </row>
    <row r="1012" s="13" customFormat="1">
      <c r="A1012" s="13"/>
      <c r="B1012" s="186"/>
      <c r="C1012" s="13"/>
      <c r="D1012" s="187" t="s">
        <v>284</v>
      </c>
      <c r="E1012" s="188" t="s">
        <v>1</v>
      </c>
      <c r="F1012" s="189" t="s">
        <v>1450</v>
      </c>
      <c r="G1012" s="13"/>
      <c r="H1012" s="190">
        <v>3</v>
      </c>
      <c r="I1012" s="191"/>
      <c r="J1012" s="13"/>
      <c r="K1012" s="13"/>
      <c r="L1012" s="186"/>
      <c r="M1012" s="192"/>
      <c r="N1012" s="193"/>
      <c r="O1012" s="193"/>
      <c r="P1012" s="193"/>
      <c r="Q1012" s="193"/>
      <c r="R1012" s="193"/>
      <c r="S1012" s="193"/>
      <c r="T1012" s="194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188" t="s">
        <v>284</v>
      </c>
      <c r="AU1012" s="188" t="s">
        <v>85</v>
      </c>
      <c r="AV1012" s="13" t="s">
        <v>85</v>
      </c>
      <c r="AW1012" s="13" t="s">
        <v>33</v>
      </c>
      <c r="AX1012" s="13" t="s">
        <v>77</v>
      </c>
      <c r="AY1012" s="188" t="s">
        <v>276</v>
      </c>
    </row>
    <row r="1013" s="14" customFormat="1">
      <c r="A1013" s="14"/>
      <c r="B1013" s="195"/>
      <c r="C1013" s="14"/>
      <c r="D1013" s="187" t="s">
        <v>284</v>
      </c>
      <c r="E1013" s="196" t="s">
        <v>1</v>
      </c>
      <c r="F1013" s="197" t="s">
        <v>522</v>
      </c>
      <c r="G1013" s="14"/>
      <c r="H1013" s="198">
        <v>26.16</v>
      </c>
      <c r="I1013" s="199"/>
      <c r="J1013" s="14"/>
      <c r="K1013" s="14"/>
      <c r="L1013" s="195"/>
      <c r="M1013" s="200"/>
      <c r="N1013" s="201"/>
      <c r="O1013" s="201"/>
      <c r="P1013" s="201"/>
      <c r="Q1013" s="201"/>
      <c r="R1013" s="201"/>
      <c r="S1013" s="201"/>
      <c r="T1013" s="202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196" t="s">
        <v>284</v>
      </c>
      <c r="AU1013" s="196" t="s">
        <v>85</v>
      </c>
      <c r="AV1013" s="14" t="s">
        <v>88</v>
      </c>
      <c r="AW1013" s="14" t="s">
        <v>33</v>
      </c>
      <c r="AX1013" s="14" t="s">
        <v>77</v>
      </c>
      <c r="AY1013" s="196" t="s">
        <v>276</v>
      </c>
    </row>
    <row r="1014" s="15" customFormat="1">
      <c r="A1014" s="15"/>
      <c r="B1014" s="203"/>
      <c r="C1014" s="15"/>
      <c r="D1014" s="187" t="s">
        <v>284</v>
      </c>
      <c r="E1014" s="204" t="s">
        <v>1</v>
      </c>
      <c r="F1014" s="205" t="s">
        <v>303</v>
      </c>
      <c r="G1014" s="15"/>
      <c r="H1014" s="206">
        <v>108.98</v>
      </c>
      <c r="I1014" s="207"/>
      <c r="J1014" s="15"/>
      <c r="K1014" s="15"/>
      <c r="L1014" s="203"/>
      <c r="M1014" s="208"/>
      <c r="N1014" s="209"/>
      <c r="O1014" s="209"/>
      <c r="P1014" s="209"/>
      <c r="Q1014" s="209"/>
      <c r="R1014" s="209"/>
      <c r="S1014" s="209"/>
      <c r="T1014" s="210"/>
      <c r="U1014" s="15"/>
      <c r="V1014" s="15"/>
      <c r="W1014" s="15"/>
      <c r="X1014" s="15"/>
      <c r="Y1014" s="15"/>
      <c r="Z1014" s="15"/>
      <c r="AA1014" s="15"/>
      <c r="AB1014" s="15"/>
      <c r="AC1014" s="15"/>
      <c r="AD1014" s="15"/>
      <c r="AE1014" s="15"/>
      <c r="AT1014" s="204" t="s">
        <v>284</v>
      </c>
      <c r="AU1014" s="204" t="s">
        <v>85</v>
      </c>
      <c r="AV1014" s="15" t="s">
        <v>91</v>
      </c>
      <c r="AW1014" s="15" t="s">
        <v>33</v>
      </c>
      <c r="AX1014" s="15" t="s">
        <v>8</v>
      </c>
      <c r="AY1014" s="204" t="s">
        <v>276</v>
      </c>
    </row>
    <row r="1015" s="2" customFormat="1" ht="16.5" customHeight="1">
      <c r="A1015" s="37"/>
      <c r="B1015" s="172"/>
      <c r="C1015" s="173" t="s">
        <v>1451</v>
      </c>
      <c r="D1015" s="173" t="s">
        <v>278</v>
      </c>
      <c r="E1015" s="174" t="s">
        <v>1452</v>
      </c>
      <c r="F1015" s="175" t="s">
        <v>1453</v>
      </c>
      <c r="G1015" s="176" t="s">
        <v>281</v>
      </c>
      <c r="H1015" s="177">
        <v>10.199999999999999</v>
      </c>
      <c r="I1015" s="178"/>
      <c r="J1015" s="179">
        <f>ROUND(I1015*H1015,0)</f>
        <v>0</v>
      </c>
      <c r="K1015" s="175" t="s">
        <v>282</v>
      </c>
      <c r="L1015" s="38"/>
      <c r="M1015" s="180" t="s">
        <v>1</v>
      </c>
      <c r="N1015" s="181" t="s">
        <v>42</v>
      </c>
      <c r="O1015" s="76"/>
      <c r="P1015" s="182">
        <f>O1015*H1015</f>
        <v>0</v>
      </c>
      <c r="Q1015" s="182">
        <v>0</v>
      </c>
      <c r="R1015" s="182">
        <f>Q1015*H1015</f>
        <v>0</v>
      </c>
      <c r="S1015" s="182">
        <v>0.0058399999999999997</v>
      </c>
      <c r="T1015" s="183">
        <f>S1015*H1015</f>
        <v>0.059567999999999996</v>
      </c>
      <c r="U1015" s="37"/>
      <c r="V1015" s="37"/>
      <c r="W1015" s="37"/>
      <c r="X1015" s="37"/>
      <c r="Y1015" s="37"/>
      <c r="Z1015" s="37"/>
      <c r="AA1015" s="37"/>
      <c r="AB1015" s="37"/>
      <c r="AC1015" s="37"/>
      <c r="AD1015" s="37"/>
      <c r="AE1015" s="37"/>
      <c r="AR1015" s="184" t="s">
        <v>362</v>
      </c>
      <c r="AT1015" s="184" t="s">
        <v>278</v>
      </c>
      <c r="AU1015" s="184" t="s">
        <v>85</v>
      </c>
      <c r="AY1015" s="18" t="s">
        <v>276</v>
      </c>
      <c r="BE1015" s="185">
        <f>IF(N1015="základní",J1015,0)</f>
        <v>0</v>
      </c>
      <c r="BF1015" s="185">
        <f>IF(N1015="snížená",J1015,0)</f>
        <v>0</v>
      </c>
      <c r="BG1015" s="185">
        <f>IF(N1015="zákl. přenesená",J1015,0)</f>
        <v>0</v>
      </c>
      <c r="BH1015" s="185">
        <f>IF(N1015="sníž. přenesená",J1015,0)</f>
        <v>0</v>
      </c>
      <c r="BI1015" s="185">
        <f>IF(N1015="nulová",J1015,0)</f>
        <v>0</v>
      </c>
      <c r="BJ1015" s="18" t="s">
        <v>8</v>
      </c>
      <c r="BK1015" s="185">
        <f>ROUND(I1015*H1015,0)</f>
        <v>0</v>
      </c>
      <c r="BL1015" s="18" t="s">
        <v>362</v>
      </c>
      <c r="BM1015" s="184" t="s">
        <v>1454</v>
      </c>
    </row>
    <row r="1016" s="13" customFormat="1">
      <c r="A1016" s="13"/>
      <c r="B1016" s="186"/>
      <c r="C1016" s="13"/>
      <c r="D1016" s="187" t="s">
        <v>284</v>
      </c>
      <c r="E1016" s="188" t="s">
        <v>1</v>
      </c>
      <c r="F1016" s="189" t="s">
        <v>1455</v>
      </c>
      <c r="G1016" s="13"/>
      <c r="H1016" s="190">
        <v>5.4000000000000004</v>
      </c>
      <c r="I1016" s="191"/>
      <c r="J1016" s="13"/>
      <c r="K1016" s="13"/>
      <c r="L1016" s="186"/>
      <c r="M1016" s="192"/>
      <c r="N1016" s="193"/>
      <c r="O1016" s="193"/>
      <c r="P1016" s="193"/>
      <c r="Q1016" s="193"/>
      <c r="R1016" s="193"/>
      <c r="S1016" s="193"/>
      <c r="T1016" s="194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188" t="s">
        <v>284</v>
      </c>
      <c r="AU1016" s="188" t="s">
        <v>85</v>
      </c>
      <c r="AV1016" s="13" t="s">
        <v>85</v>
      </c>
      <c r="AW1016" s="13" t="s">
        <v>33</v>
      </c>
      <c r="AX1016" s="13" t="s">
        <v>77</v>
      </c>
      <c r="AY1016" s="188" t="s">
        <v>276</v>
      </c>
    </row>
    <row r="1017" s="13" customFormat="1">
      <c r="A1017" s="13"/>
      <c r="B1017" s="186"/>
      <c r="C1017" s="13"/>
      <c r="D1017" s="187" t="s">
        <v>284</v>
      </c>
      <c r="E1017" s="188" t="s">
        <v>1</v>
      </c>
      <c r="F1017" s="189" t="s">
        <v>1456</v>
      </c>
      <c r="G1017" s="13"/>
      <c r="H1017" s="190">
        <v>1.5</v>
      </c>
      <c r="I1017" s="191"/>
      <c r="J1017" s="13"/>
      <c r="K1017" s="13"/>
      <c r="L1017" s="186"/>
      <c r="M1017" s="192"/>
      <c r="N1017" s="193"/>
      <c r="O1017" s="193"/>
      <c r="P1017" s="193"/>
      <c r="Q1017" s="193"/>
      <c r="R1017" s="193"/>
      <c r="S1017" s="193"/>
      <c r="T1017" s="194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188" t="s">
        <v>284</v>
      </c>
      <c r="AU1017" s="188" t="s">
        <v>85</v>
      </c>
      <c r="AV1017" s="13" t="s">
        <v>85</v>
      </c>
      <c r="AW1017" s="13" t="s">
        <v>33</v>
      </c>
      <c r="AX1017" s="13" t="s">
        <v>77</v>
      </c>
      <c r="AY1017" s="188" t="s">
        <v>276</v>
      </c>
    </row>
    <row r="1018" s="13" customFormat="1">
      <c r="A1018" s="13"/>
      <c r="B1018" s="186"/>
      <c r="C1018" s="13"/>
      <c r="D1018" s="187" t="s">
        <v>284</v>
      </c>
      <c r="E1018" s="188" t="s">
        <v>1</v>
      </c>
      <c r="F1018" s="189" t="s">
        <v>1457</v>
      </c>
      <c r="G1018" s="13"/>
      <c r="H1018" s="190">
        <v>2.3999999999999999</v>
      </c>
      <c r="I1018" s="191"/>
      <c r="J1018" s="13"/>
      <c r="K1018" s="13"/>
      <c r="L1018" s="186"/>
      <c r="M1018" s="192"/>
      <c r="N1018" s="193"/>
      <c r="O1018" s="193"/>
      <c r="P1018" s="193"/>
      <c r="Q1018" s="193"/>
      <c r="R1018" s="193"/>
      <c r="S1018" s="193"/>
      <c r="T1018" s="194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188" t="s">
        <v>284</v>
      </c>
      <c r="AU1018" s="188" t="s">
        <v>85</v>
      </c>
      <c r="AV1018" s="13" t="s">
        <v>85</v>
      </c>
      <c r="AW1018" s="13" t="s">
        <v>33</v>
      </c>
      <c r="AX1018" s="13" t="s">
        <v>77</v>
      </c>
      <c r="AY1018" s="188" t="s">
        <v>276</v>
      </c>
    </row>
    <row r="1019" s="13" customFormat="1">
      <c r="A1019" s="13"/>
      <c r="B1019" s="186"/>
      <c r="C1019" s="13"/>
      <c r="D1019" s="187" t="s">
        <v>284</v>
      </c>
      <c r="E1019" s="188" t="s">
        <v>1</v>
      </c>
      <c r="F1019" s="189" t="s">
        <v>1458</v>
      </c>
      <c r="G1019" s="13"/>
      <c r="H1019" s="190">
        <v>0.90000000000000002</v>
      </c>
      <c r="I1019" s="191"/>
      <c r="J1019" s="13"/>
      <c r="K1019" s="13"/>
      <c r="L1019" s="186"/>
      <c r="M1019" s="192"/>
      <c r="N1019" s="193"/>
      <c r="O1019" s="193"/>
      <c r="P1019" s="193"/>
      <c r="Q1019" s="193"/>
      <c r="R1019" s="193"/>
      <c r="S1019" s="193"/>
      <c r="T1019" s="194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188" t="s">
        <v>284</v>
      </c>
      <c r="AU1019" s="188" t="s">
        <v>85</v>
      </c>
      <c r="AV1019" s="13" t="s">
        <v>85</v>
      </c>
      <c r="AW1019" s="13" t="s">
        <v>33</v>
      </c>
      <c r="AX1019" s="13" t="s">
        <v>77</v>
      </c>
      <c r="AY1019" s="188" t="s">
        <v>276</v>
      </c>
    </row>
    <row r="1020" s="14" customFormat="1">
      <c r="A1020" s="14"/>
      <c r="B1020" s="195"/>
      <c r="C1020" s="14"/>
      <c r="D1020" s="187" t="s">
        <v>284</v>
      </c>
      <c r="E1020" s="196" t="s">
        <v>1</v>
      </c>
      <c r="F1020" s="197" t="s">
        <v>728</v>
      </c>
      <c r="G1020" s="14"/>
      <c r="H1020" s="198">
        <v>10.199999999999999</v>
      </c>
      <c r="I1020" s="199"/>
      <c r="J1020" s="14"/>
      <c r="K1020" s="14"/>
      <c r="L1020" s="195"/>
      <c r="M1020" s="200"/>
      <c r="N1020" s="201"/>
      <c r="O1020" s="201"/>
      <c r="P1020" s="201"/>
      <c r="Q1020" s="201"/>
      <c r="R1020" s="201"/>
      <c r="S1020" s="201"/>
      <c r="T1020" s="202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196" t="s">
        <v>284</v>
      </c>
      <c r="AU1020" s="196" t="s">
        <v>85</v>
      </c>
      <c r="AV1020" s="14" t="s">
        <v>88</v>
      </c>
      <c r="AW1020" s="14" t="s">
        <v>33</v>
      </c>
      <c r="AX1020" s="14" t="s">
        <v>8</v>
      </c>
      <c r="AY1020" s="196" t="s">
        <v>276</v>
      </c>
    </row>
    <row r="1021" s="2" customFormat="1" ht="16.5" customHeight="1">
      <c r="A1021" s="37"/>
      <c r="B1021" s="172"/>
      <c r="C1021" s="173" t="s">
        <v>1459</v>
      </c>
      <c r="D1021" s="173" t="s">
        <v>278</v>
      </c>
      <c r="E1021" s="174" t="s">
        <v>1460</v>
      </c>
      <c r="F1021" s="175" t="s">
        <v>1461</v>
      </c>
      <c r="G1021" s="176" t="s">
        <v>291</v>
      </c>
      <c r="H1021" s="177">
        <v>23.010000000000002</v>
      </c>
      <c r="I1021" s="178"/>
      <c r="J1021" s="179">
        <f>ROUND(I1021*H1021,0)</f>
        <v>0</v>
      </c>
      <c r="K1021" s="175" t="s">
        <v>282</v>
      </c>
      <c r="L1021" s="38"/>
      <c r="M1021" s="180" t="s">
        <v>1</v>
      </c>
      <c r="N1021" s="181" t="s">
        <v>42</v>
      </c>
      <c r="O1021" s="76"/>
      <c r="P1021" s="182">
        <f>O1021*H1021</f>
        <v>0</v>
      </c>
      <c r="Q1021" s="182">
        <v>0</v>
      </c>
      <c r="R1021" s="182">
        <f>Q1021*H1021</f>
        <v>0</v>
      </c>
      <c r="S1021" s="182">
        <v>0.0025999999999999999</v>
      </c>
      <c r="T1021" s="183">
        <f>S1021*H1021</f>
        <v>0.059826000000000004</v>
      </c>
      <c r="U1021" s="37"/>
      <c r="V1021" s="37"/>
      <c r="W1021" s="37"/>
      <c r="X1021" s="37"/>
      <c r="Y1021" s="37"/>
      <c r="Z1021" s="37"/>
      <c r="AA1021" s="37"/>
      <c r="AB1021" s="37"/>
      <c r="AC1021" s="37"/>
      <c r="AD1021" s="37"/>
      <c r="AE1021" s="37"/>
      <c r="AR1021" s="184" t="s">
        <v>362</v>
      </c>
      <c r="AT1021" s="184" t="s">
        <v>278</v>
      </c>
      <c r="AU1021" s="184" t="s">
        <v>85</v>
      </c>
      <c r="AY1021" s="18" t="s">
        <v>276</v>
      </c>
      <c r="BE1021" s="185">
        <f>IF(N1021="základní",J1021,0)</f>
        <v>0</v>
      </c>
      <c r="BF1021" s="185">
        <f>IF(N1021="snížená",J1021,0)</f>
        <v>0</v>
      </c>
      <c r="BG1021" s="185">
        <f>IF(N1021="zákl. přenesená",J1021,0)</f>
        <v>0</v>
      </c>
      <c r="BH1021" s="185">
        <f>IF(N1021="sníž. přenesená",J1021,0)</f>
        <v>0</v>
      </c>
      <c r="BI1021" s="185">
        <f>IF(N1021="nulová",J1021,0)</f>
        <v>0</v>
      </c>
      <c r="BJ1021" s="18" t="s">
        <v>8</v>
      </c>
      <c r="BK1021" s="185">
        <f>ROUND(I1021*H1021,0)</f>
        <v>0</v>
      </c>
      <c r="BL1021" s="18" t="s">
        <v>362</v>
      </c>
      <c r="BM1021" s="184" t="s">
        <v>1462</v>
      </c>
    </row>
    <row r="1022" s="13" customFormat="1">
      <c r="A1022" s="13"/>
      <c r="B1022" s="186"/>
      <c r="C1022" s="13"/>
      <c r="D1022" s="187" t="s">
        <v>284</v>
      </c>
      <c r="E1022" s="188" t="s">
        <v>1</v>
      </c>
      <c r="F1022" s="189" t="s">
        <v>1463</v>
      </c>
      <c r="G1022" s="13"/>
      <c r="H1022" s="190">
        <v>23.010000000000002</v>
      </c>
      <c r="I1022" s="191"/>
      <c r="J1022" s="13"/>
      <c r="K1022" s="13"/>
      <c r="L1022" s="186"/>
      <c r="M1022" s="192"/>
      <c r="N1022" s="193"/>
      <c r="O1022" s="193"/>
      <c r="P1022" s="193"/>
      <c r="Q1022" s="193"/>
      <c r="R1022" s="193"/>
      <c r="S1022" s="193"/>
      <c r="T1022" s="194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188" t="s">
        <v>284</v>
      </c>
      <c r="AU1022" s="188" t="s">
        <v>85</v>
      </c>
      <c r="AV1022" s="13" t="s">
        <v>85</v>
      </c>
      <c r="AW1022" s="13" t="s">
        <v>33</v>
      </c>
      <c r="AX1022" s="13" t="s">
        <v>8</v>
      </c>
      <c r="AY1022" s="188" t="s">
        <v>276</v>
      </c>
    </row>
    <row r="1023" s="2" customFormat="1" ht="16.5" customHeight="1">
      <c r="A1023" s="37"/>
      <c r="B1023" s="172"/>
      <c r="C1023" s="173" t="s">
        <v>1464</v>
      </c>
      <c r="D1023" s="173" t="s">
        <v>278</v>
      </c>
      <c r="E1023" s="174" t="s">
        <v>1465</v>
      </c>
      <c r="F1023" s="175" t="s">
        <v>1466</v>
      </c>
      <c r="G1023" s="176" t="s">
        <v>291</v>
      </c>
      <c r="H1023" s="177">
        <v>38</v>
      </c>
      <c r="I1023" s="178"/>
      <c r="J1023" s="179">
        <f>ROUND(I1023*H1023,0)</f>
        <v>0</v>
      </c>
      <c r="K1023" s="175" t="s">
        <v>282</v>
      </c>
      <c r="L1023" s="38"/>
      <c r="M1023" s="180" t="s">
        <v>1</v>
      </c>
      <c r="N1023" s="181" t="s">
        <v>42</v>
      </c>
      <c r="O1023" s="76"/>
      <c r="P1023" s="182">
        <f>O1023*H1023</f>
        <v>0</v>
      </c>
      <c r="Q1023" s="182">
        <v>0</v>
      </c>
      <c r="R1023" s="182">
        <f>Q1023*H1023</f>
        <v>0</v>
      </c>
      <c r="S1023" s="182">
        <v>0.0039399999999999999</v>
      </c>
      <c r="T1023" s="183">
        <f>S1023*H1023</f>
        <v>0.14971999999999999</v>
      </c>
      <c r="U1023" s="37"/>
      <c r="V1023" s="37"/>
      <c r="W1023" s="37"/>
      <c r="X1023" s="37"/>
      <c r="Y1023" s="37"/>
      <c r="Z1023" s="37"/>
      <c r="AA1023" s="37"/>
      <c r="AB1023" s="37"/>
      <c r="AC1023" s="37"/>
      <c r="AD1023" s="37"/>
      <c r="AE1023" s="37"/>
      <c r="AR1023" s="184" t="s">
        <v>362</v>
      </c>
      <c r="AT1023" s="184" t="s">
        <v>278</v>
      </c>
      <c r="AU1023" s="184" t="s">
        <v>85</v>
      </c>
      <c r="AY1023" s="18" t="s">
        <v>276</v>
      </c>
      <c r="BE1023" s="185">
        <f>IF(N1023="základní",J1023,0)</f>
        <v>0</v>
      </c>
      <c r="BF1023" s="185">
        <f>IF(N1023="snížená",J1023,0)</f>
        <v>0</v>
      </c>
      <c r="BG1023" s="185">
        <f>IF(N1023="zákl. přenesená",J1023,0)</f>
        <v>0</v>
      </c>
      <c r="BH1023" s="185">
        <f>IF(N1023="sníž. přenesená",J1023,0)</f>
        <v>0</v>
      </c>
      <c r="BI1023" s="185">
        <f>IF(N1023="nulová",J1023,0)</f>
        <v>0</v>
      </c>
      <c r="BJ1023" s="18" t="s">
        <v>8</v>
      </c>
      <c r="BK1023" s="185">
        <f>ROUND(I1023*H1023,0)</f>
        <v>0</v>
      </c>
      <c r="BL1023" s="18" t="s">
        <v>362</v>
      </c>
      <c r="BM1023" s="184" t="s">
        <v>1467</v>
      </c>
    </row>
    <row r="1024" s="13" customFormat="1">
      <c r="A1024" s="13"/>
      <c r="B1024" s="186"/>
      <c r="C1024" s="13"/>
      <c r="D1024" s="187" t="s">
        <v>284</v>
      </c>
      <c r="E1024" s="188" t="s">
        <v>1</v>
      </c>
      <c r="F1024" s="189" t="s">
        <v>1468</v>
      </c>
      <c r="G1024" s="13"/>
      <c r="H1024" s="190">
        <v>38</v>
      </c>
      <c r="I1024" s="191"/>
      <c r="J1024" s="13"/>
      <c r="K1024" s="13"/>
      <c r="L1024" s="186"/>
      <c r="M1024" s="192"/>
      <c r="N1024" s="193"/>
      <c r="O1024" s="193"/>
      <c r="P1024" s="193"/>
      <c r="Q1024" s="193"/>
      <c r="R1024" s="193"/>
      <c r="S1024" s="193"/>
      <c r="T1024" s="194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188" t="s">
        <v>284</v>
      </c>
      <c r="AU1024" s="188" t="s">
        <v>85</v>
      </c>
      <c r="AV1024" s="13" t="s">
        <v>85</v>
      </c>
      <c r="AW1024" s="13" t="s">
        <v>33</v>
      </c>
      <c r="AX1024" s="13" t="s">
        <v>8</v>
      </c>
      <c r="AY1024" s="188" t="s">
        <v>276</v>
      </c>
    </row>
    <row r="1025" s="2" customFormat="1" ht="24.15" customHeight="1">
      <c r="A1025" s="37"/>
      <c r="B1025" s="172"/>
      <c r="C1025" s="173" t="s">
        <v>1469</v>
      </c>
      <c r="D1025" s="173" t="s">
        <v>278</v>
      </c>
      <c r="E1025" s="174" t="s">
        <v>1470</v>
      </c>
      <c r="F1025" s="175" t="s">
        <v>1471</v>
      </c>
      <c r="G1025" s="176" t="s">
        <v>291</v>
      </c>
      <c r="H1025" s="177">
        <v>130</v>
      </c>
      <c r="I1025" s="178"/>
      <c r="J1025" s="179">
        <f>ROUND(I1025*H1025,0)</f>
        <v>0</v>
      </c>
      <c r="K1025" s="175" t="s">
        <v>282</v>
      </c>
      <c r="L1025" s="38"/>
      <c r="M1025" s="180" t="s">
        <v>1</v>
      </c>
      <c r="N1025" s="181" t="s">
        <v>42</v>
      </c>
      <c r="O1025" s="76"/>
      <c r="P1025" s="182">
        <f>O1025*H1025</f>
        <v>0</v>
      </c>
      <c r="Q1025" s="182">
        <v>0.00039060000000000001</v>
      </c>
      <c r="R1025" s="182">
        <f>Q1025*H1025</f>
        <v>0.050778000000000004</v>
      </c>
      <c r="S1025" s="182">
        <v>0</v>
      </c>
      <c r="T1025" s="183">
        <f>S1025*H1025</f>
        <v>0</v>
      </c>
      <c r="U1025" s="37"/>
      <c r="V1025" s="37"/>
      <c r="W1025" s="37"/>
      <c r="X1025" s="37"/>
      <c r="Y1025" s="37"/>
      <c r="Z1025" s="37"/>
      <c r="AA1025" s="37"/>
      <c r="AB1025" s="37"/>
      <c r="AC1025" s="37"/>
      <c r="AD1025" s="37"/>
      <c r="AE1025" s="37"/>
      <c r="AR1025" s="184" t="s">
        <v>362</v>
      </c>
      <c r="AT1025" s="184" t="s">
        <v>278</v>
      </c>
      <c r="AU1025" s="184" t="s">
        <v>85</v>
      </c>
      <c r="AY1025" s="18" t="s">
        <v>276</v>
      </c>
      <c r="BE1025" s="185">
        <f>IF(N1025="základní",J1025,0)</f>
        <v>0</v>
      </c>
      <c r="BF1025" s="185">
        <f>IF(N1025="snížená",J1025,0)</f>
        <v>0</v>
      </c>
      <c r="BG1025" s="185">
        <f>IF(N1025="zákl. přenesená",J1025,0)</f>
        <v>0</v>
      </c>
      <c r="BH1025" s="185">
        <f>IF(N1025="sníž. přenesená",J1025,0)</f>
        <v>0</v>
      </c>
      <c r="BI1025" s="185">
        <f>IF(N1025="nulová",J1025,0)</f>
        <v>0</v>
      </c>
      <c r="BJ1025" s="18" t="s">
        <v>8</v>
      </c>
      <c r="BK1025" s="185">
        <f>ROUND(I1025*H1025,0)</f>
        <v>0</v>
      </c>
      <c r="BL1025" s="18" t="s">
        <v>362</v>
      </c>
      <c r="BM1025" s="184" t="s">
        <v>1472</v>
      </c>
    </row>
    <row r="1026" s="13" customFormat="1">
      <c r="A1026" s="13"/>
      <c r="B1026" s="186"/>
      <c r="C1026" s="13"/>
      <c r="D1026" s="187" t="s">
        <v>284</v>
      </c>
      <c r="E1026" s="188" t="s">
        <v>1</v>
      </c>
      <c r="F1026" s="189" t="s">
        <v>1473</v>
      </c>
      <c r="G1026" s="13"/>
      <c r="H1026" s="190">
        <v>69.75</v>
      </c>
      <c r="I1026" s="191"/>
      <c r="J1026" s="13"/>
      <c r="K1026" s="13"/>
      <c r="L1026" s="186"/>
      <c r="M1026" s="192"/>
      <c r="N1026" s="193"/>
      <c r="O1026" s="193"/>
      <c r="P1026" s="193"/>
      <c r="Q1026" s="193"/>
      <c r="R1026" s="193"/>
      <c r="S1026" s="193"/>
      <c r="T1026" s="194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188" t="s">
        <v>284</v>
      </c>
      <c r="AU1026" s="188" t="s">
        <v>85</v>
      </c>
      <c r="AV1026" s="13" t="s">
        <v>85</v>
      </c>
      <c r="AW1026" s="13" t="s">
        <v>33</v>
      </c>
      <c r="AX1026" s="13" t="s">
        <v>77</v>
      </c>
      <c r="AY1026" s="188" t="s">
        <v>276</v>
      </c>
    </row>
    <row r="1027" s="13" customFormat="1">
      <c r="A1027" s="13"/>
      <c r="B1027" s="186"/>
      <c r="C1027" s="13"/>
      <c r="D1027" s="187" t="s">
        <v>284</v>
      </c>
      <c r="E1027" s="188" t="s">
        <v>1</v>
      </c>
      <c r="F1027" s="189" t="s">
        <v>1474</v>
      </c>
      <c r="G1027" s="13"/>
      <c r="H1027" s="190">
        <v>60.25</v>
      </c>
      <c r="I1027" s="191"/>
      <c r="J1027" s="13"/>
      <c r="K1027" s="13"/>
      <c r="L1027" s="186"/>
      <c r="M1027" s="192"/>
      <c r="N1027" s="193"/>
      <c r="O1027" s="193"/>
      <c r="P1027" s="193"/>
      <c r="Q1027" s="193"/>
      <c r="R1027" s="193"/>
      <c r="S1027" s="193"/>
      <c r="T1027" s="194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188" t="s">
        <v>284</v>
      </c>
      <c r="AU1027" s="188" t="s">
        <v>85</v>
      </c>
      <c r="AV1027" s="13" t="s">
        <v>85</v>
      </c>
      <c r="AW1027" s="13" t="s">
        <v>33</v>
      </c>
      <c r="AX1027" s="13" t="s">
        <v>77</v>
      </c>
      <c r="AY1027" s="188" t="s">
        <v>276</v>
      </c>
    </row>
    <row r="1028" s="14" customFormat="1">
      <c r="A1028" s="14"/>
      <c r="B1028" s="195"/>
      <c r="C1028" s="14"/>
      <c r="D1028" s="187" t="s">
        <v>284</v>
      </c>
      <c r="E1028" s="196" t="s">
        <v>1</v>
      </c>
      <c r="F1028" s="197" t="s">
        <v>288</v>
      </c>
      <c r="G1028" s="14"/>
      <c r="H1028" s="198">
        <v>130</v>
      </c>
      <c r="I1028" s="199"/>
      <c r="J1028" s="14"/>
      <c r="K1028" s="14"/>
      <c r="L1028" s="195"/>
      <c r="M1028" s="200"/>
      <c r="N1028" s="201"/>
      <c r="O1028" s="201"/>
      <c r="P1028" s="201"/>
      <c r="Q1028" s="201"/>
      <c r="R1028" s="201"/>
      <c r="S1028" s="201"/>
      <c r="T1028" s="202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196" t="s">
        <v>284</v>
      </c>
      <c r="AU1028" s="196" t="s">
        <v>85</v>
      </c>
      <c r="AV1028" s="14" t="s">
        <v>88</v>
      </c>
      <c r="AW1028" s="14" t="s">
        <v>33</v>
      </c>
      <c r="AX1028" s="14" t="s">
        <v>8</v>
      </c>
      <c r="AY1028" s="196" t="s">
        <v>276</v>
      </c>
    </row>
    <row r="1029" s="2" customFormat="1" ht="24.15" customHeight="1">
      <c r="A1029" s="37"/>
      <c r="B1029" s="172"/>
      <c r="C1029" s="173" t="s">
        <v>1475</v>
      </c>
      <c r="D1029" s="173" t="s">
        <v>278</v>
      </c>
      <c r="E1029" s="174" t="s">
        <v>1476</v>
      </c>
      <c r="F1029" s="175" t="s">
        <v>1477</v>
      </c>
      <c r="G1029" s="176" t="s">
        <v>281</v>
      </c>
      <c r="H1029" s="177">
        <v>677.84900000000005</v>
      </c>
      <c r="I1029" s="178"/>
      <c r="J1029" s="179">
        <f>ROUND(I1029*H1029,0)</f>
        <v>0</v>
      </c>
      <c r="K1029" s="175" t="s">
        <v>282</v>
      </c>
      <c r="L1029" s="38"/>
      <c r="M1029" s="180" t="s">
        <v>1</v>
      </c>
      <c r="N1029" s="181" t="s">
        <v>42</v>
      </c>
      <c r="O1029" s="76"/>
      <c r="P1029" s="182">
        <f>O1029*H1029</f>
        <v>0</v>
      </c>
      <c r="Q1029" s="182">
        <v>0.0026700000000000001</v>
      </c>
      <c r="R1029" s="182">
        <f>Q1029*H1029</f>
        <v>1.8098568300000002</v>
      </c>
      <c r="S1029" s="182">
        <v>0</v>
      </c>
      <c r="T1029" s="183">
        <f>S1029*H1029</f>
        <v>0</v>
      </c>
      <c r="U1029" s="37"/>
      <c r="V1029" s="37"/>
      <c r="W1029" s="37"/>
      <c r="X1029" s="37"/>
      <c r="Y1029" s="37"/>
      <c r="Z1029" s="37"/>
      <c r="AA1029" s="37"/>
      <c r="AB1029" s="37"/>
      <c r="AC1029" s="37"/>
      <c r="AD1029" s="37"/>
      <c r="AE1029" s="37"/>
      <c r="AR1029" s="184" t="s">
        <v>362</v>
      </c>
      <c r="AT1029" s="184" t="s">
        <v>278</v>
      </c>
      <c r="AU1029" s="184" t="s">
        <v>85</v>
      </c>
      <c r="AY1029" s="18" t="s">
        <v>276</v>
      </c>
      <c r="BE1029" s="185">
        <f>IF(N1029="základní",J1029,0)</f>
        <v>0</v>
      </c>
      <c r="BF1029" s="185">
        <f>IF(N1029="snížená",J1029,0)</f>
        <v>0</v>
      </c>
      <c r="BG1029" s="185">
        <f>IF(N1029="zákl. přenesená",J1029,0)</f>
        <v>0</v>
      </c>
      <c r="BH1029" s="185">
        <f>IF(N1029="sníž. přenesená",J1029,0)</f>
        <v>0</v>
      </c>
      <c r="BI1029" s="185">
        <f>IF(N1029="nulová",J1029,0)</f>
        <v>0</v>
      </c>
      <c r="BJ1029" s="18" t="s">
        <v>8</v>
      </c>
      <c r="BK1029" s="185">
        <f>ROUND(I1029*H1029,0)</f>
        <v>0</v>
      </c>
      <c r="BL1029" s="18" t="s">
        <v>362</v>
      </c>
      <c r="BM1029" s="184" t="s">
        <v>1478</v>
      </c>
    </row>
    <row r="1030" s="13" customFormat="1">
      <c r="A1030" s="13"/>
      <c r="B1030" s="186"/>
      <c r="C1030" s="13"/>
      <c r="D1030" s="187" t="s">
        <v>284</v>
      </c>
      <c r="E1030" s="188" t="s">
        <v>1</v>
      </c>
      <c r="F1030" s="189" t="s">
        <v>1479</v>
      </c>
      <c r="G1030" s="13"/>
      <c r="H1030" s="190">
        <v>250.952</v>
      </c>
      <c r="I1030" s="191"/>
      <c r="J1030" s="13"/>
      <c r="K1030" s="13"/>
      <c r="L1030" s="186"/>
      <c r="M1030" s="192"/>
      <c r="N1030" s="193"/>
      <c r="O1030" s="193"/>
      <c r="P1030" s="193"/>
      <c r="Q1030" s="193"/>
      <c r="R1030" s="193"/>
      <c r="S1030" s="193"/>
      <c r="T1030" s="194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188" t="s">
        <v>284</v>
      </c>
      <c r="AU1030" s="188" t="s">
        <v>85</v>
      </c>
      <c r="AV1030" s="13" t="s">
        <v>85</v>
      </c>
      <c r="AW1030" s="13" t="s">
        <v>33</v>
      </c>
      <c r="AX1030" s="13" t="s">
        <v>77</v>
      </c>
      <c r="AY1030" s="188" t="s">
        <v>276</v>
      </c>
    </row>
    <row r="1031" s="13" customFormat="1">
      <c r="A1031" s="13"/>
      <c r="B1031" s="186"/>
      <c r="C1031" s="13"/>
      <c r="D1031" s="187" t="s">
        <v>284</v>
      </c>
      <c r="E1031" s="188" t="s">
        <v>1</v>
      </c>
      <c r="F1031" s="189" t="s">
        <v>1253</v>
      </c>
      <c r="G1031" s="13"/>
      <c r="H1031" s="190">
        <v>9.3680000000000003</v>
      </c>
      <c r="I1031" s="191"/>
      <c r="J1031" s="13"/>
      <c r="K1031" s="13"/>
      <c r="L1031" s="186"/>
      <c r="M1031" s="192"/>
      <c r="N1031" s="193"/>
      <c r="O1031" s="193"/>
      <c r="P1031" s="193"/>
      <c r="Q1031" s="193"/>
      <c r="R1031" s="193"/>
      <c r="S1031" s="193"/>
      <c r="T1031" s="194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188" t="s">
        <v>284</v>
      </c>
      <c r="AU1031" s="188" t="s">
        <v>85</v>
      </c>
      <c r="AV1031" s="13" t="s">
        <v>85</v>
      </c>
      <c r="AW1031" s="13" t="s">
        <v>33</v>
      </c>
      <c r="AX1031" s="13" t="s">
        <v>77</v>
      </c>
      <c r="AY1031" s="188" t="s">
        <v>276</v>
      </c>
    </row>
    <row r="1032" s="13" customFormat="1">
      <c r="A1032" s="13"/>
      <c r="B1032" s="186"/>
      <c r="C1032" s="13"/>
      <c r="D1032" s="187" t="s">
        <v>284</v>
      </c>
      <c r="E1032" s="188" t="s">
        <v>1</v>
      </c>
      <c r="F1032" s="189" t="s">
        <v>1480</v>
      </c>
      <c r="G1032" s="13"/>
      <c r="H1032" s="190">
        <v>249.029</v>
      </c>
      <c r="I1032" s="191"/>
      <c r="J1032" s="13"/>
      <c r="K1032" s="13"/>
      <c r="L1032" s="186"/>
      <c r="M1032" s="192"/>
      <c r="N1032" s="193"/>
      <c r="O1032" s="193"/>
      <c r="P1032" s="193"/>
      <c r="Q1032" s="193"/>
      <c r="R1032" s="193"/>
      <c r="S1032" s="193"/>
      <c r="T1032" s="194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188" t="s">
        <v>284</v>
      </c>
      <c r="AU1032" s="188" t="s">
        <v>85</v>
      </c>
      <c r="AV1032" s="13" t="s">
        <v>85</v>
      </c>
      <c r="AW1032" s="13" t="s">
        <v>33</v>
      </c>
      <c r="AX1032" s="13" t="s">
        <v>77</v>
      </c>
      <c r="AY1032" s="188" t="s">
        <v>276</v>
      </c>
    </row>
    <row r="1033" s="13" customFormat="1">
      <c r="A1033" s="13"/>
      <c r="B1033" s="186"/>
      <c r="C1033" s="13"/>
      <c r="D1033" s="187" t="s">
        <v>284</v>
      </c>
      <c r="E1033" s="188" t="s">
        <v>1</v>
      </c>
      <c r="F1033" s="189" t="s">
        <v>1255</v>
      </c>
      <c r="G1033" s="13"/>
      <c r="H1033" s="190">
        <v>9.0399999999999991</v>
      </c>
      <c r="I1033" s="191"/>
      <c r="J1033" s="13"/>
      <c r="K1033" s="13"/>
      <c r="L1033" s="186"/>
      <c r="M1033" s="192"/>
      <c r="N1033" s="193"/>
      <c r="O1033" s="193"/>
      <c r="P1033" s="193"/>
      <c r="Q1033" s="193"/>
      <c r="R1033" s="193"/>
      <c r="S1033" s="193"/>
      <c r="T1033" s="194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188" t="s">
        <v>284</v>
      </c>
      <c r="AU1033" s="188" t="s">
        <v>85</v>
      </c>
      <c r="AV1033" s="13" t="s">
        <v>85</v>
      </c>
      <c r="AW1033" s="13" t="s">
        <v>33</v>
      </c>
      <c r="AX1033" s="13" t="s">
        <v>77</v>
      </c>
      <c r="AY1033" s="188" t="s">
        <v>276</v>
      </c>
    </row>
    <row r="1034" s="14" customFormat="1">
      <c r="A1034" s="14"/>
      <c r="B1034" s="195"/>
      <c r="C1034" s="14"/>
      <c r="D1034" s="187" t="s">
        <v>284</v>
      </c>
      <c r="E1034" s="196" t="s">
        <v>1</v>
      </c>
      <c r="F1034" s="197" t="s">
        <v>1256</v>
      </c>
      <c r="G1034" s="14"/>
      <c r="H1034" s="198">
        <v>518.38900000000001</v>
      </c>
      <c r="I1034" s="199"/>
      <c r="J1034" s="14"/>
      <c r="K1034" s="14"/>
      <c r="L1034" s="195"/>
      <c r="M1034" s="200"/>
      <c r="N1034" s="201"/>
      <c r="O1034" s="201"/>
      <c r="P1034" s="201"/>
      <c r="Q1034" s="201"/>
      <c r="R1034" s="201"/>
      <c r="S1034" s="201"/>
      <c r="T1034" s="202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196" t="s">
        <v>284</v>
      </c>
      <c r="AU1034" s="196" t="s">
        <v>85</v>
      </c>
      <c r="AV1034" s="14" t="s">
        <v>88</v>
      </c>
      <c r="AW1034" s="14" t="s">
        <v>33</v>
      </c>
      <c r="AX1034" s="14" t="s">
        <v>77</v>
      </c>
      <c r="AY1034" s="196" t="s">
        <v>276</v>
      </c>
    </row>
    <row r="1035" s="13" customFormat="1">
      <c r="A1035" s="13"/>
      <c r="B1035" s="186"/>
      <c r="C1035" s="13"/>
      <c r="D1035" s="187" t="s">
        <v>284</v>
      </c>
      <c r="E1035" s="188" t="s">
        <v>1</v>
      </c>
      <c r="F1035" s="189" t="s">
        <v>1481</v>
      </c>
      <c r="G1035" s="13"/>
      <c r="H1035" s="190">
        <v>159.46000000000001</v>
      </c>
      <c r="I1035" s="191"/>
      <c r="J1035" s="13"/>
      <c r="K1035" s="13"/>
      <c r="L1035" s="186"/>
      <c r="M1035" s="192"/>
      <c r="N1035" s="193"/>
      <c r="O1035" s="193"/>
      <c r="P1035" s="193"/>
      <c r="Q1035" s="193"/>
      <c r="R1035" s="193"/>
      <c r="S1035" s="193"/>
      <c r="T1035" s="194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188" t="s">
        <v>284</v>
      </c>
      <c r="AU1035" s="188" t="s">
        <v>85</v>
      </c>
      <c r="AV1035" s="13" t="s">
        <v>85</v>
      </c>
      <c r="AW1035" s="13" t="s">
        <v>33</v>
      </c>
      <c r="AX1035" s="13" t="s">
        <v>77</v>
      </c>
      <c r="AY1035" s="188" t="s">
        <v>276</v>
      </c>
    </row>
    <row r="1036" s="14" customFormat="1">
      <c r="A1036" s="14"/>
      <c r="B1036" s="195"/>
      <c r="C1036" s="14"/>
      <c r="D1036" s="187" t="s">
        <v>284</v>
      </c>
      <c r="E1036" s="196" t="s">
        <v>1</v>
      </c>
      <c r="F1036" s="197" t="s">
        <v>1258</v>
      </c>
      <c r="G1036" s="14"/>
      <c r="H1036" s="198">
        <v>159.46000000000001</v>
      </c>
      <c r="I1036" s="199"/>
      <c r="J1036" s="14"/>
      <c r="K1036" s="14"/>
      <c r="L1036" s="195"/>
      <c r="M1036" s="200"/>
      <c r="N1036" s="201"/>
      <c r="O1036" s="201"/>
      <c r="P1036" s="201"/>
      <c r="Q1036" s="201"/>
      <c r="R1036" s="201"/>
      <c r="S1036" s="201"/>
      <c r="T1036" s="202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196" t="s">
        <v>284</v>
      </c>
      <c r="AU1036" s="196" t="s">
        <v>85</v>
      </c>
      <c r="AV1036" s="14" t="s">
        <v>88</v>
      </c>
      <c r="AW1036" s="14" t="s">
        <v>33</v>
      </c>
      <c r="AX1036" s="14" t="s">
        <v>77</v>
      </c>
      <c r="AY1036" s="196" t="s">
        <v>276</v>
      </c>
    </row>
    <row r="1037" s="15" customFormat="1">
      <c r="A1037" s="15"/>
      <c r="B1037" s="203"/>
      <c r="C1037" s="15"/>
      <c r="D1037" s="187" t="s">
        <v>284</v>
      </c>
      <c r="E1037" s="204" t="s">
        <v>220</v>
      </c>
      <c r="F1037" s="205" t="s">
        <v>303</v>
      </c>
      <c r="G1037" s="15"/>
      <c r="H1037" s="206">
        <v>677.84900000000005</v>
      </c>
      <c r="I1037" s="207"/>
      <c r="J1037" s="15"/>
      <c r="K1037" s="15"/>
      <c r="L1037" s="203"/>
      <c r="M1037" s="208"/>
      <c r="N1037" s="209"/>
      <c r="O1037" s="209"/>
      <c r="P1037" s="209"/>
      <c r="Q1037" s="209"/>
      <c r="R1037" s="209"/>
      <c r="S1037" s="209"/>
      <c r="T1037" s="210"/>
      <c r="U1037" s="15"/>
      <c r="V1037" s="15"/>
      <c r="W1037" s="15"/>
      <c r="X1037" s="15"/>
      <c r="Y1037" s="15"/>
      <c r="Z1037" s="15"/>
      <c r="AA1037" s="15"/>
      <c r="AB1037" s="15"/>
      <c r="AC1037" s="15"/>
      <c r="AD1037" s="15"/>
      <c r="AE1037" s="15"/>
      <c r="AT1037" s="204" t="s">
        <v>284</v>
      </c>
      <c r="AU1037" s="204" t="s">
        <v>85</v>
      </c>
      <c r="AV1037" s="15" t="s">
        <v>91</v>
      </c>
      <c r="AW1037" s="15" t="s">
        <v>33</v>
      </c>
      <c r="AX1037" s="15" t="s">
        <v>8</v>
      </c>
      <c r="AY1037" s="204" t="s">
        <v>276</v>
      </c>
    </row>
    <row r="1038" s="2" customFormat="1" ht="24.15" customHeight="1">
      <c r="A1038" s="37"/>
      <c r="B1038" s="172"/>
      <c r="C1038" s="173" t="s">
        <v>1482</v>
      </c>
      <c r="D1038" s="173" t="s">
        <v>278</v>
      </c>
      <c r="E1038" s="174" t="s">
        <v>1483</v>
      </c>
      <c r="F1038" s="175" t="s">
        <v>1484</v>
      </c>
      <c r="G1038" s="176" t="s">
        <v>291</v>
      </c>
      <c r="H1038" s="177">
        <v>18.93</v>
      </c>
      <c r="I1038" s="178"/>
      <c r="J1038" s="179">
        <f>ROUND(I1038*H1038,0)</f>
        <v>0</v>
      </c>
      <c r="K1038" s="175" t="s">
        <v>282</v>
      </c>
      <c r="L1038" s="38"/>
      <c r="M1038" s="180" t="s">
        <v>1</v>
      </c>
      <c r="N1038" s="181" t="s">
        <v>42</v>
      </c>
      <c r="O1038" s="76"/>
      <c r="P1038" s="182">
        <f>O1038*H1038</f>
        <v>0</v>
      </c>
      <c r="Q1038" s="182">
        <v>0.0014855000000000001</v>
      </c>
      <c r="R1038" s="182">
        <f>Q1038*H1038</f>
        <v>0.028120515000000002</v>
      </c>
      <c r="S1038" s="182">
        <v>0</v>
      </c>
      <c r="T1038" s="183">
        <f>S1038*H1038</f>
        <v>0</v>
      </c>
      <c r="U1038" s="37"/>
      <c r="V1038" s="37"/>
      <c r="W1038" s="37"/>
      <c r="X1038" s="37"/>
      <c r="Y1038" s="37"/>
      <c r="Z1038" s="37"/>
      <c r="AA1038" s="37"/>
      <c r="AB1038" s="37"/>
      <c r="AC1038" s="37"/>
      <c r="AD1038" s="37"/>
      <c r="AE1038" s="37"/>
      <c r="AR1038" s="184" t="s">
        <v>362</v>
      </c>
      <c r="AT1038" s="184" t="s">
        <v>278</v>
      </c>
      <c r="AU1038" s="184" t="s">
        <v>85</v>
      </c>
      <c r="AY1038" s="18" t="s">
        <v>276</v>
      </c>
      <c r="BE1038" s="185">
        <f>IF(N1038="základní",J1038,0)</f>
        <v>0</v>
      </c>
      <c r="BF1038" s="185">
        <f>IF(N1038="snížená",J1038,0)</f>
        <v>0</v>
      </c>
      <c r="BG1038" s="185">
        <f>IF(N1038="zákl. přenesená",J1038,0)</f>
        <v>0</v>
      </c>
      <c r="BH1038" s="185">
        <f>IF(N1038="sníž. přenesená",J1038,0)</f>
        <v>0</v>
      </c>
      <c r="BI1038" s="185">
        <f>IF(N1038="nulová",J1038,0)</f>
        <v>0</v>
      </c>
      <c r="BJ1038" s="18" t="s">
        <v>8</v>
      </c>
      <c r="BK1038" s="185">
        <f>ROUND(I1038*H1038,0)</f>
        <v>0</v>
      </c>
      <c r="BL1038" s="18" t="s">
        <v>362</v>
      </c>
      <c r="BM1038" s="184" t="s">
        <v>1485</v>
      </c>
    </row>
    <row r="1039" s="13" customFormat="1">
      <c r="A1039" s="13"/>
      <c r="B1039" s="186"/>
      <c r="C1039" s="13"/>
      <c r="D1039" s="187" t="s">
        <v>284</v>
      </c>
      <c r="E1039" s="188" t="s">
        <v>1</v>
      </c>
      <c r="F1039" s="189" t="s">
        <v>1486</v>
      </c>
      <c r="G1039" s="13"/>
      <c r="H1039" s="190">
        <v>18.93</v>
      </c>
      <c r="I1039" s="191"/>
      <c r="J1039" s="13"/>
      <c r="K1039" s="13"/>
      <c r="L1039" s="186"/>
      <c r="M1039" s="192"/>
      <c r="N1039" s="193"/>
      <c r="O1039" s="193"/>
      <c r="P1039" s="193"/>
      <c r="Q1039" s="193"/>
      <c r="R1039" s="193"/>
      <c r="S1039" s="193"/>
      <c r="T1039" s="194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188" t="s">
        <v>284</v>
      </c>
      <c r="AU1039" s="188" t="s">
        <v>85</v>
      </c>
      <c r="AV1039" s="13" t="s">
        <v>85</v>
      </c>
      <c r="AW1039" s="13" t="s">
        <v>33</v>
      </c>
      <c r="AX1039" s="13" t="s">
        <v>8</v>
      </c>
      <c r="AY1039" s="188" t="s">
        <v>276</v>
      </c>
    </row>
    <row r="1040" s="2" customFormat="1" ht="24.15" customHeight="1">
      <c r="A1040" s="37"/>
      <c r="B1040" s="172"/>
      <c r="C1040" s="173" t="s">
        <v>1487</v>
      </c>
      <c r="D1040" s="173" t="s">
        <v>278</v>
      </c>
      <c r="E1040" s="174" t="s">
        <v>1488</v>
      </c>
      <c r="F1040" s="175" t="s">
        <v>1489</v>
      </c>
      <c r="G1040" s="176" t="s">
        <v>291</v>
      </c>
      <c r="H1040" s="177">
        <v>18</v>
      </c>
      <c r="I1040" s="178"/>
      <c r="J1040" s="179">
        <f>ROUND(I1040*H1040,0)</f>
        <v>0</v>
      </c>
      <c r="K1040" s="175" t="s">
        <v>282</v>
      </c>
      <c r="L1040" s="38"/>
      <c r="M1040" s="180" t="s">
        <v>1</v>
      </c>
      <c r="N1040" s="181" t="s">
        <v>42</v>
      </c>
      <c r="O1040" s="76"/>
      <c r="P1040" s="182">
        <f>O1040*H1040</f>
        <v>0</v>
      </c>
      <c r="Q1040" s="182">
        <v>0</v>
      </c>
      <c r="R1040" s="182">
        <f>Q1040*H1040</f>
        <v>0</v>
      </c>
      <c r="S1040" s="182">
        <v>0</v>
      </c>
      <c r="T1040" s="183">
        <f>S1040*H1040</f>
        <v>0</v>
      </c>
      <c r="U1040" s="37"/>
      <c r="V1040" s="37"/>
      <c r="W1040" s="37"/>
      <c r="X1040" s="37"/>
      <c r="Y1040" s="37"/>
      <c r="Z1040" s="37"/>
      <c r="AA1040" s="37"/>
      <c r="AB1040" s="37"/>
      <c r="AC1040" s="37"/>
      <c r="AD1040" s="37"/>
      <c r="AE1040" s="37"/>
      <c r="AR1040" s="184" t="s">
        <v>362</v>
      </c>
      <c r="AT1040" s="184" t="s">
        <v>278</v>
      </c>
      <c r="AU1040" s="184" t="s">
        <v>85</v>
      </c>
      <c r="AY1040" s="18" t="s">
        <v>276</v>
      </c>
      <c r="BE1040" s="185">
        <f>IF(N1040="základní",J1040,0)</f>
        <v>0</v>
      </c>
      <c r="BF1040" s="185">
        <f>IF(N1040="snížená",J1040,0)</f>
        <v>0</v>
      </c>
      <c r="BG1040" s="185">
        <f>IF(N1040="zákl. přenesená",J1040,0)</f>
        <v>0</v>
      </c>
      <c r="BH1040" s="185">
        <f>IF(N1040="sníž. přenesená",J1040,0)</f>
        <v>0</v>
      </c>
      <c r="BI1040" s="185">
        <f>IF(N1040="nulová",J1040,0)</f>
        <v>0</v>
      </c>
      <c r="BJ1040" s="18" t="s">
        <v>8</v>
      </c>
      <c r="BK1040" s="185">
        <f>ROUND(I1040*H1040,0)</f>
        <v>0</v>
      </c>
      <c r="BL1040" s="18" t="s">
        <v>362</v>
      </c>
      <c r="BM1040" s="184" t="s">
        <v>1490</v>
      </c>
    </row>
    <row r="1041" s="13" customFormat="1">
      <c r="A1041" s="13"/>
      <c r="B1041" s="186"/>
      <c r="C1041" s="13"/>
      <c r="D1041" s="187" t="s">
        <v>284</v>
      </c>
      <c r="E1041" s="188" t="s">
        <v>1</v>
      </c>
      <c r="F1041" s="189" t="s">
        <v>1275</v>
      </c>
      <c r="G1041" s="13"/>
      <c r="H1041" s="190">
        <v>18</v>
      </c>
      <c r="I1041" s="191"/>
      <c r="J1041" s="13"/>
      <c r="K1041" s="13"/>
      <c r="L1041" s="186"/>
      <c r="M1041" s="192"/>
      <c r="N1041" s="193"/>
      <c r="O1041" s="193"/>
      <c r="P1041" s="193"/>
      <c r="Q1041" s="193"/>
      <c r="R1041" s="193"/>
      <c r="S1041" s="193"/>
      <c r="T1041" s="194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188" t="s">
        <v>284</v>
      </c>
      <c r="AU1041" s="188" t="s">
        <v>85</v>
      </c>
      <c r="AV1041" s="13" t="s">
        <v>85</v>
      </c>
      <c r="AW1041" s="13" t="s">
        <v>33</v>
      </c>
      <c r="AX1041" s="13" t="s">
        <v>8</v>
      </c>
      <c r="AY1041" s="188" t="s">
        <v>276</v>
      </c>
    </row>
    <row r="1042" s="2" customFormat="1" ht="24.15" customHeight="1">
      <c r="A1042" s="37"/>
      <c r="B1042" s="172"/>
      <c r="C1042" s="173" t="s">
        <v>1491</v>
      </c>
      <c r="D1042" s="173" t="s">
        <v>278</v>
      </c>
      <c r="E1042" s="174" t="s">
        <v>1492</v>
      </c>
      <c r="F1042" s="175" t="s">
        <v>1493</v>
      </c>
      <c r="G1042" s="176" t="s">
        <v>291</v>
      </c>
      <c r="H1042" s="177">
        <v>23.010000000000002</v>
      </c>
      <c r="I1042" s="178"/>
      <c r="J1042" s="179">
        <f>ROUND(I1042*H1042,0)</f>
        <v>0</v>
      </c>
      <c r="K1042" s="175" t="s">
        <v>282</v>
      </c>
      <c r="L1042" s="38"/>
      <c r="M1042" s="180" t="s">
        <v>1</v>
      </c>
      <c r="N1042" s="181" t="s">
        <v>42</v>
      </c>
      <c r="O1042" s="76"/>
      <c r="P1042" s="182">
        <f>O1042*H1042</f>
        <v>0</v>
      </c>
      <c r="Q1042" s="182">
        <v>0.00052150000000000005</v>
      </c>
      <c r="R1042" s="182">
        <f>Q1042*H1042</f>
        <v>0.011999715000000001</v>
      </c>
      <c r="S1042" s="182">
        <v>0</v>
      </c>
      <c r="T1042" s="183">
        <f>S1042*H1042</f>
        <v>0</v>
      </c>
      <c r="U1042" s="37"/>
      <c r="V1042" s="37"/>
      <c r="W1042" s="37"/>
      <c r="X1042" s="37"/>
      <c r="Y1042" s="37"/>
      <c r="Z1042" s="37"/>
      <c r="AA1042" s="37"/>
      <c r="AB1042" s="37"/>
      <c r="AC1042" s="37"/>
      <c r="AD1042" s="37"/>
      <c r="AE1042" s="37"/>
      <c r="AR1042" s="184" t="s">
        <v>362</v>
      </c>
      <c r="AT1042" s="184" t="s">
        <v>278</v>
      </c>
      <c r="AU1042" s="184" t="s">
        <v>85</v>
      </c>
      <c r="AY1042" s="18" t="s">
        <v>276</v>
      </c>
      <c r="BE1042" s="185">
        <f>IF(N1042="základní",J1042,0)</f>
        <v>0</v>
      </c>
      <c r="BF1042" s="185">
        <f>IF(N1042="snížená",J1042,0)</f>
        <v>0</v>
      </c>
      <c r="BG1042" s="185">
        <f>IF(N1042="zákl. přenesená",J1042,0)</f>
        <v>0</v>
      </c>
      <c r="BH1042" s="185">
        <f>IF(N1042="sníž. přenesená",J1042,0)</f>
        <v>0</v>
      </c>
      <c r="BI1042" s="185">
        <f>IF(N1042="nulová",J1042,0)</f>
        <v>0</v>
      </c>
      <c r="BJ1042" s="18" t="s">
        <v>8</v>
      </c>
      <c r="BK1042" s="185">
        <f>ROUND(I1042*H1042,0)</f>
        <v>0</v>
      </c>
      <c r="BL1042" s="18" t="s">
        <v>362</v>
      </c>
      <c r="BM1042" s="184" t="s">
        <v>1494</v>
      </c>
    </row>
    <row r="1043" s="13" customFormat="1">
      <c r="A1043" s="13"/>
      <c r="B1043" s="186"/>
      <c r="C1043" s="13"/>
      <c r="D1043" s="187" t="s">
        <v>284</v>
      </c>
      <c r="E1043" s="188" t="s">
        <v>1</v>
      </c>
      <c r="F1043" s="189" t="s">
        <v>1463</v>
      </c>
      <c r="G1043" s="13"/>
      <c r="H1043" s="190">
        <v>23.010000000000002</v>
      </c>
      <c r="I1043" s="191"/>
      <c r="J1043" s="13"/>
      <c r="K1043" s="13"/>
      <c r="L1043" s="186"/>
      <c r="M1043" s="192"/>
      <c r="N1043" s="193"/>
      <c r="O1043" s="193"/>
      <c r="P1043" s="193"/>
      <c r="Q1043" s="193"/>
      <c r="R1043" s="193"/>
      <c r="S1043" s="193"/>
      <c r="T1043" s="194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188" t="s">
        <v>284</v>
      </c>
      <c r="AU1043" s="188" t="s">
        <v>85</v>
      </c>
      <c r="AV1043" s="13" t="s">
        <v>85</v>
      </c>
      <c r="AW1043" s="13" t="s">
        <v>33</v>
      </c>
      <c r="AX1043" s="13" t="s">
        <v>8</v>
      </c>
      <c r="AY1043" s="188" t="s">
        <v>276</v>
      </c>
    </row>
    <row r="1044" s="2" customFormat="1" ht="24.15" customHeight="1">
      <c r="A1044" s="37"/>
      <c r="B1044" s="172"/>
      <c r="C1044" s="173" t="s">
        <v>1495</v>
      </c>
      <c r="D1044" s="173" t="s">
        <v>278</v>
      </c>
      <c r="E1044" s="174" t="s">
        <v>1496</v>
      </c>
      <c r="F1044" s="175" t="s">
        <v>1497</v>
      </c>
      <c r="G1044" s="176" t="s">
        <v>342</v>
      </c>
      <c r="H1044" s="177">
        <v>5</v>
      </c>
      <c r="I1044" s="178"/>
      <c r="J1044" s="179">
        <f>ROUND(I1044*H1044,0)</f>
        <v>0</v>
      </c>
      <c r="K1044" s="175" t="s">
        <v>282</v>
      </c>
      <c r="L1044" s="38"/>
      <c r="M1044" s="180" t="s">
        <v>1</v>
      </c>
      <c r="N1044" s="181" t="s">
        <v>42</v>
      </c>
      <c r="O1044" s="76"/>
      <c r="P1044" s="182">
        <f>O1044*H1044</f>
        <v>0</v>
      </c>
      <c r="Q1044" s="182">
        <v>0.0088100000000000001</v>
      </c>
      <c r="R1044" s="182">
        <f>Q1044*H1044</f>
        <v>0.044049999999999999</v>
      </c>
      <c r="S1044" s="182">
        <v>0</v>
      </c>
      <c r="T1044" s="183">
        <f>S1044*H1044</f>
        <v>0</v>
      </c>
      <c r="U1044" s="37"/>
      <c r="V1044" s="37"/>
      <c r="W1044" s="37"/>
      <c r="X1044" s="37"/>
      <c r="Y1044" s="37"/>
      <c r="Z1044" s="37"/>
      <c r="AA1044" s="37"/>
      <c r="AB1044" s="37"/>
      <c r="AC1044" s="37"/>
      <c r="AD1044" s="37"/>
      <c r="AE1044" s="37"/>
      <c r="AR1044" s="184" t="s">
        <v>362</v>
      </c>
      <c r="AT1044" s="184" t="s">
        <v>278</v>
      </c>
      <c r="AU1044" s="184" t="s">
        <v>85</v>
      </c>
      <c r="AY1044" s="18" t="s">
        <v>276</v>
      </c>
      <c r="BE1044" s="185">
        <f>IF(N1044="základní",J1044,0)</f>
        <v>0</v>
      </c>
      <c r="BF1044" s="185">
        <f>IF(N1044="snížená",J1044,0)</f>
        <v>0</v>
      </c>
      <c r="BG1044" s="185">
        <f>IF(N1044="zákl. přenesená",J1044,0)</f>
        <v>0</v>
      </c>
      <c r="BH1044" s="185">
        <f>IF(N1044="sníž. přenesená",J1044,0)</f>
        <v>0</v>
      </c>
      <c r="BI1044" s="185">
        <f>IF(N1044="nulová",J1044,0)</f>
        <v>0</v>
      </c>
      <c r="BJ1044" s="18" t="s">
        <v>8</v>
      </c>
      <c r="BK1044" s="185">
        <f>ROUND(I1044*H1044,0)</f>
        <v>0</v>
      </c>
      <c r="BL1044" s="18" t="s">
        <v>362</v>
      </c>
      <c r="BM1044" s="184" t="s">
        <v>1498</v>
      </c>
    </row>
    <row r="1045" s="13" customFormat="1">
      <c r="A1045" s="13"/>
      <c r="B1045" s="186"/>
      <c r="C1045" s="13"/>
      <c r="D1045" s="187" t="s">
        <v>284</v>
      </c>
      <c r="E1045" s="188" t="s">
        <v>1</v>
      </c>
      <c r="F1045" s="189" t="s">
        <v>1499</v>
      </c>
      <c r="G1045" s="13"/>
      <c r="H1045" s="190">
        <v>5</v>
      </c>
      <c r="I1045" s="191"/>
      <c r="J1045" s="13"/>
      <c r="K1045" s="13"/>
      <c r="L1045" s="186"/>
      <c r="M1045" s="192"/>
      <c r="N1045" s="193"/>
      <c r="O1045" s="193"/>
      <c r="P1045" s="193"/>
      <c r="Q1045" s="193"/>
      <c r="R1045" s="193"/>
      <c r="S1045" s="193"/>
      <c r="T1045" s="194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188" t="s">
        <v>284</v>
      </c>
      <c r="AU1045" s="188" t="s">
        <v>85</v>
      </c>
      <c r="AV1045" s="13" t="s">
        <v>85</v>
      </c>
      <c r="AW1045" s="13" t="s">
        <v>33</v>
      </c>
      <c r="AX1045" s="13" t="s">
        <v>8</v>
      </c>
      <c r="AY1045" s="188" t="s">
        <v>276</v>
      </c>
    </row>
    <row r="1046" s="2" customFormat="1" ht="24.15" customHeight="1">
      <c r="A1046" s="37"/>
      <c r="B1046" s="172"/>
      <c r="C1046" s="173" t="s">
        <v>1500</v>
      </c>
      <c r="D1046" s="173" t="s">
        <v>278</v>
      </c>
      <c r="E1046" s="174" t="s">
        <v>1501</v>
      </c>
      <c r="F1046" s="175" t="s">
        <v>1502</v>
      </c>
      <c r="G1046" s="176" t="s">
        <v>291</v>
      </c>
      <c r="H1046" s="177">
        <v>22</v>
      </c>
      <c r="I1046" s="178"/>
      <c r="J1046" s="179">
        <f>ROUND(I1046*H1046,0)</f>
        <v>0</v>
      </c>
      <c r="K1046" s="175" t="s">
        <v>282</v>
      </c>
      <c r="L1046" s="38"/>
      <c r="M1046" s="180" t="s">
        <v>1</v>
      </c>
      <c r="N1046" s="181" t="s">
        <v>42</v>
      </c>
      <c r="O1046" s="76"/>
      <c r="P1046" s="182">
        <f>O1046*H1046</f>
        <v>0</v>
      </c>
      <c r="Q1046" s="182">
        <v>0.0028319999999999999</v>
      </c>
      <c r="R1046" s="182">
        <f>Q1046*H1046</f>
        <v>0.062303999999999998</v>
      </c>
      <c r="S1046" s="182">
        <v>0</v>
      </c>
      <c r="T1046" s="183">
        <f>S1046*H1046</f>
        <v>0</v>
      </c>
      <c r="U1046" s="37"/>
      <c r="V1046" s="37"/>
      <c r="W1046" s="37"/>
      <c r="X1046" s="37"/>
      <c r="Y1046" s="37"/>
      <c r="Z1046" s="37"/>
      <c r="AA1046" s="37"/>
      <c r="AB1046" s="37"/>
      <c r="AC1046" s="37"/>
      <c r="AD1046" s="37"/>
      <c r="AE1046" s="37"/>
      <c r="AR1046" s="184" t="s">
        <v>362</v>
      </c>
      <c r="AT1046" s="184" t="s">
        <v>278</v>
      </c>
      <c r="AU1046" s="184" t="s">
        <v>85</v>
      </c>
      <c r="AY1046" s="18" t="s">
        <v>276</v>
      </c>
      <c r="BE1046" s="185">
        <f>IF(N1046="základní",J1046,0)</f>
        <v>0</v>
      </c>
      <c r="BF1046" s="185">
        <f>IF(N1046="snížená",J1046,0)</f>
        <v>0</v>
      </c>
      <c r="BG1046" s="185">
        <f>IF(N1046="zákl. přenesená",J1046,0)</f>
        <v>0</v>
      </c>
      <c r="BH1046" s="185">
        <f>IF(N1046="sníž. přenesená",J1046,0)</f>
        <v>0</v>
      </c>
      <c r="BI1046" s="185">
        <f>IF(N1046="nulová",J1046,0)</f>
        <v>0</v>
      </c>
      <c r="BJ1046" s="18" t="s">
        <v>8</v>
      </c>
      <c r="BK1046" s="185">
        <f>ROUND(I1046*H1046,0)</f>
        <v>0</v>
      </c>
      <c r="BL1046" s="18" t="s">
        <v>362</v>
      </c>
      <c r="BM1046" s="184" t="s">
        <v>1503</v>
      </c>
    </row>
    <row r="1047" s="13" customFormat="1">
      <c r="A1047" s="13"/>
      <c r="B1047" s="186"/>
      <c r="C1047" s="13"/>
      <c r="D1047" s="187" t="s">
        <v>284</v>
      </c>
      <c r="E1047" s="188" t="s">
        <v>1</v>
      </c>
      <c r="F1047" s="189" t="s">
        <v>1504</v>
      </c>
      <c r="G1047" s="13"/>
      <c r="H1047" s="190">
        <v>22</v>
      </c>
      <c r="I1047" s="191"/>
      <c r="J1047" s="13"/>
      <c r="K1047" s="13"/>
      <c r="L1047" s="186"/>
      <c r="M1047" s="192"/>
      <c r="N1047" s="193"/>
      <c r="O1047" s="193"/>
      <c r="P1047" s="193"/>
      <c r="Q1047" s="193"/>
      <c r="R1047" s="193"/>
      <c r="S1047" s="193"/>
      <c r="T1047" s="194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188" t="s">
        <v>284</v>
      </c>
      <c r="AU1047" s="188" t="s">
        <v>85</v>
      </c>
      <c r="AV1047" s="13" t="s">
        <v>85</v>
      </c>
      <c r="AW1047" s="13" t="s">
        <v>33</v>
      </c>
      <c r="AX1047" s="13" t="s">
        <v>8</v>
      </c>
      <c r="AY1047" s="188" t="s">
        <v>276</v>
      </c>
    </row>
    <row r="1048" s="2" customFormat="1" ht="33" customHeight="1">
      <c r="A1048" s="37"/>
      <c r="B1048" s="172"/>
      <c r="C1048" s="173" t="s">
        <v>1505</v>
      </c>
      <c r="D1048" s="173" t="s">
        <v>278</v>
      </c>
      <c r="E1048" s="174" t="s">
        <v>1506</v>
      </c>
      <c r="F1048" s="175" t="s">
        <v>1507</v>
      </c>
      <c r="G1048" s="176" t="s">
        <v>291</v>
      </c>
      <c r="H1048" s="177">
        <v>50.700000000000003</v>
      </c>
      <c r="I1048" s="178"/>
      <c r="J1048" s="179">
        <f>ROUND(I1048*H1048,0)</f>
        <v>0</v>
      </c>
      <c r="K1048" s="175" t="s">
        <v>282</v>
      </c>
      <c r="L1048" s="38"/>
      <c r="M1048" s="180" t="s">
        <v>1</v>
      </c>
      <c r="N1048" s="181" t="s">
        <v>42</v>
      </c>
      <c r="O1048" s="76"/>
      <c r="P1048" s="182">
        <f>O1048*H1048</f>
        <v>0</v>
      </c>
      <c r="Q1048" s="182">
        <v>0.0015941499999999999</v>
      </c>
      <c r="R1048" s="182">
        <f>Q1048*H1048</f>
        <v>0.080823405000000001</v>
      </c>
      <c r="S1048" s="182">
        <v>0</v>
      </c>
      <c r="T1048" s="183">
        <f>S1048*H1048</f>
        <v>0</v>
      </c>
      <c r="U1048" s="37"/>
      <c r="V1048" s="37"/>
      <c r="W1048" s="37"/>
      <c r="X1048" s="37"/>
      <c r="Y1048" s="37"/>
      <c r="Z1048" s="37"/>
      <c r="AA1048" s="37"/>
      <c r="AB1048" s="37"/>
      <c r="AC1048" s="37"/>
      <c r="AD1048" s="37"/>
      <c r="AE1048" s="37"/>
      <c r="AR1048" s="184" t="s">
        <v>362</v>
      </c>
      <c r="AT1048" s="184" t="s">
        <v>278</v>
      </c>
      <c r="AU1048" s="184" t="s">
        <v>85</v>
      </c>
      <c r="AY1048" s="18" t="s">
        <v>276</v>
      </c>
      <c r="BE1048" s="185">
        <f>IF(N1048="základní",J1048,0)</f>
        <v>0</v>
      </c>
      <c r="BF1048" s="185">
        <f>IF(N1048="snížená",J1048,0)</f>
        <v>0</v>
      </c>
      <c r="BG1048" s="185">
        <f>IF(N1048="zákl. přenesená",J1048,0)</f>
        <v>0</v>
      </c>
      <c r="BH1048" s="185">
        <f>IF(N1048="sníž. přenesená",J1048,0)</f>
        <v>0</v>
      </c>
      <c r="BI1048" s="185">
        <f>IF(N1048="nulová",J1048,0)</f>
        <v>0</v>
      </c>
      <c r="BJ1048" s="18" t="s">
        <v>8</v>
      </c>
      <c r="BK1048" s="185">
        <f>ROUND(I1048*H1048,0)</f>
        <v>0</v>
      </c>
      <c r="BL1048" s="18" t="s">
        <v>362</v>
      </c>
      <c r="BM1048" s="184" t="s">
        <v>1508</v>
      </c>
    </row>
    <row r="1049" s="13" customFormat="1">
      <c r="A1049" s="13"/>
      <c r="B1049" s="186"/>
      <c r="C1049" s="13"/>
      <c r="D1049" s="187" t="s">
        <v>284</v>
      </c>
      <c r="E1049" s="188" t="s">
        <v>1</v>
      </c>
      <c r="F1049" s="189" t="s">
        <v>1431</v>
      </c>
      <c r="G1049" s="13"/>
      <c r="H1049" s="190">
        <v>50.700000000000003</v>
      </c>
      <c r="I1049" s="191"/>
      <c r="J1049" s="13"/>
      <c r="K1049" s="13"/>
      <c r="L1049" s="186"/>
      <c r="M1049" s="192"/>
      <c r="N1049" s="193"/>
      <c r="O1049" s="193"/>
      <c r="P1049" s="193"/>
      <c r="Q1049" s="193"/>
      <c r="R1049" s="193"/>
      <c r="S1049" s="193"/>
      <c r="T1049" s="194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188" t="s">
        <v>284</v>
      </c>
      <c r="AU1049" s="188" t="s">
        <v>85</v>
      </c>
      <c r="AV1049" s="13" t="s">
        <v>85</v>
      </c>
      <c r="AW1049" s="13" t="s">
        <v>33</v>
      </c>
      <c r="AX1049" s="13" t="s">
        <v>8</v>
      </c>
      <c r="AY1049" s="188" t="s">
        <v>276</v>
      </c>
    </row>
    <row r="1050" s="2" customFormat="1" ht="33" customHeight="1">
      <c r="A1050" s="37"/>
      <c r="B1050" s="172"/>
      <c r="C1050" s="173" t="s">
        <v>1509</v>
      </c>
      <c r="D1050" s="173" t="s">
        <v>278</v>
      </c>
      <c r="E1050" s="174" t="s">
        <v>1510</v>
      </c>
      <c r="F1050" s="175" t="s">
        <v>1511</v>
      </c>
      <c r="G1050" s="176" t="s">
        <v>281</v>
      </c>
      <c r="H1050" s="177">
        <v>99.840000000000003</v>
      </c>
      <c r="I1050" s="178"/>
      <c r="J1050" s="179">
        <f>ROUND(I1050*H1050,0)</f>
        <v>0</v>
      </c>
      <c r="K1050" s="175" t="s">
        <v>282</v>
      </c>
      <c r="L1050" s="38"/>
      <c r="M1050" s="180" t="s">
        <v>1</v>
      </c>
      <c r="N1050" s="181" t="s">
        <v>42</v>
      </c>
      <c r="O1050" s="76"/>
      <c r="P1050" s="182">
        <f>O1050*H1050</f>
        <v>0</v>
      </c>
      <c r="Q1050" s="182">
        <v>0.0021614999999999998</v>
      </c>
      <c r="R1050" s="182">
        <f>Q1050*H1050</f>
        <v>0.21580416</v>
      </c>
      <c r="S1050" s="182">
        <v>0</v>
      </c>
      <c r="T1050" s="183">
        <f>S1050*H1050</f>
        <v>0</v>
      </c>
      <c r="U1050" s="37"/>
      <c r="V1050" s="37"/>
      <c r="W1050" s="37"/>
      <c r="X1050" s="37"/>
      <c r="Y1050" s="37"/>
      <c r="Z1050" s="37"/>
      <c r="AA1050" s="37"/>
      <c r="AB1050" s="37"/>
      <c r="AC1050" s="37"/>
      <c r="AD1050" s="37"/>
      <c r="AE1050" s="37"/>
      <c r="AR1050" s="184" t="s">
        <v>362</v>
      </c>
      <c r="AT1050" s="184" t="s">
        <v>278</v>
      </c>
      <c r="AU1050" s="184" t="s">
        <v>85</v>
      </c>
      <c r="AY1050" s="18" t="s">
        <v>276</v>
      </c>
      <c r="BE1050" s="185">
        <f>IF(N1050="základní",J1050,0)</f>
        <v>0</v>
      </c>
      <c r="BF1050" s="185">
        <f>IF(N1050="snížená",J1050,0)</f>
        <v>0</v>
      </c>
      <c r="BG1050" s="185">
        <f>IF(N1050="zákl. přenesená",J1050,0)</f>
        <v>0</v>
      </c>
      <c r="BH1050" s="185">
        <f>IF(N1050="sníž. přenesená",J1050,0)</f>
        <v>0</v>
      </c>
      <c r="BI1050" s="185">
        <f>IF(N1050="nulová",J1050,0)</f>
        <v>0</v>
      </c>
      <c r="BJ1050" s="18" t="s">
        <v>8</v>
      </c>
      <c r="BK1050" s="185">
        <f>ROUND(I1050*H1050,0)</f>
        <v>0</v>
      </c>
      <c r="BL1050" s="18" t="s">
        <v>362</v>
      </c>
      <c r="BM1050" s="184" t="s">
        <v>1512</v>
      </c>
    </row>
    <row r="1051" s="13" customFormat="1">
      <c r="A1051" s="13"/>
      <c r="B1051" s="186"/>
      <c r="C1051" s="13"/>
      <c r="D1051" s="187" t="s">
        <v>284</v>
      </c>
      <c r="E1051" s="188" t="s">
        <v>1</v>
      </c>
      <c r="F1051" s="189" t="s">
        <v>1513</v>
      </c>
      <c r="G1051" s="13"/>
      <c r="H1051" s="190">
        <v>99.840000000000003</v>
      </c>
      <c r="I1051" s="191"/>
      <c r="J1051" s="13"/>
      <c r="K1051" s="13"/>
      <c r="L1051" s="186"/>
      <c r="M1051" s="192"/>
      <c r="N1051" s="193"/>
      <c r="O1051" s="193"/>
      <c r="P1051" s="193"/>
      <c r="Q1051" s="193"/>
      <c r="R1051" s="193"/>
      <c r="S1051" s="193"/>
      <c r="T1051" s="194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188" t="s">
        <v>284</v>
      </c>
      <c r="AU1051" s="188" t="s">
        <v>85</v>
      </c>
      <c r="AV1051" s="13" t="s">
        <v>85</v>
      </c>
      <c r="AW1051" s="13" t="s">
        <v>33</v>
      </c>
      <c r="AX1051" s="13" t="s">
        <v>77</v>
      </c>
      <c r="AY1051" s="188" t="s">
        <v>276</v>
      </c>
    </row>
    <row r="1052" s="14" customFormat="1">
      <c r="A1052" s="14"/>
      <c r="B1052" s="195"/>
      <c r="C1052" s="14"/>
      <c r="D1052" s="187" t="s">
        <v>284</v>
      </c>
      <c r="E1052" s="196" t="s">
        <v>1</v>
      </c>
      <c r="F1052" s="197" t="s">
        <v>288</v>
      </c>
      <c r="G1052" s="14"/>
      <c r="H1052" s="198">
        <v>99.840000000000003</v>
      </c>
      <c r="I1052" s="199"/>
      <c r="J1052" s="14"/>
      <c r="K1052" s="14"/>
      <c r="L1052" s="195"/>
      <c r="M1052" s="200"/>
      <c r="N1052" s="201"/>
      <c r="O1052" s="201"/>
      <c r="P1052" s="201"/>
      <c r="Q1052" s="201"/>
      <c r="R1052" s="201"/>
      <c r="S1052" s="201"/>
      <c r="T1052" s="202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196" t="s">
        <v>284</v>
      </c>
      <c r="AU1052" s="196" t="s">
        <v>85</v>
      </c>
      <c r="AV1052" s="14" t="s">
        <v>88</v>
      </c>
      <c r="AW1052" s="14" t="s">
        <v>33</v>
      </c>
      <c r="AX1052" s="14" t="s">
        <v>8</v>
      </c>
      <c r="AY1052" s="196" t="s">
        <v>276</v>
      </c>
    </row>
    <row r="1053" s="2" customFormat="1" ht="33" customHeight="1">
      <c r="A1053" s="37"/>
      <c r="B1053" s="172"/>
      <c r="C1053" s="173" t="s">
        <v>1514</v>
      </c>
      <c r="D1053" s="173" t="s">
        <v>278</v>
      </c>
      <c r="E1053" s="174" t="s">
        <v>1515</v>
      </c>
      <c r="F1053" s="175" t="s">
        <v>1516</v>
      </c>
      <c r="G1053" s="176" t="s">
        <v>342</v>
      </c>
      <c r="H1053" s="177">
        <v>6</v>
      </c>
      <c r="I1053" s="178"/>
      <c r="J1053" s="179">
        <f>ROUND(I1053*H1053,0)</f>
        <v>0</v>
      </c>
      <c r="K1053" s="175" t="s">
        <v>282</v>
      </c>
      <c r="L1053" s="38"/>
      <c r="M1053" s="180" t="s">
        <v>1</v>
      </c>
      <c r="N1053" s="181" t="s">
        <v>42</v>
      </c>
      <c r="O1053" s="76"/>
      <c r="P1053" s="182">
        <f>O1053*H1053</f>
        <v>0</v>
      </c>
      <c r="Q1053" s="182">
        <v>0</v>
      </c>
      <c r="R1053" s="182">
        <f>Q1053*H1053</f>
        <v>0</v>
      </c>
      <c r="S1053" s="182">
        <v>0</v>
      </c>
      <c r="T1053" s="183">
        <f>S1053*H1053</f>
        <v>0</v>
      </c>
      <c r="U1053" s="37"/>
      <c r="V1053" s="37"/>
      <c r="W1053" s="37"/>
      <c r="X1053" s="37"/>
      <c r="Y1053" s="37"/>
      <c r="Z1053" s="37"/>
      <c r="AA1053" s="37"/>
      <c r="AB1053" s="37"/>
      <c r="AC1053" s="37"/>
      <c r="AD1053" s="37"/>
      <c r="AE1053" s="37"/>
      <c r="AR1053" s="184" t="s">
        <v>362</v>
      </c>
      <c r="AT1053" s="184" t="s">
        <v>278</v>
      </c>
      <c r="AU1053" s="184" t="s">
        <v>85</v>
      </c>
      <c r="AY1053" s="18" t="s">
        <v>276</v>
      </c>
      <c r="BE1053" s="185">
        <f>IF(N1053="základní",J1053,0)</f>
        <v>0</v>
      </c>
      <c r="BF1053" s="185">
        <f>IF(N1053="snížená",J1053,0)</f>
        <v>0</v>
      </c>
      <c r="BG1053" s="185">
        <f>IF(N1053="zákl. přenesená",J1053,0)</f>
        <v>0</v>
      </c>
      <c r="BH1053" s="185">
        <f>IF(N1053="sníž. přenesená",J1053,0)</f>
        <v>0</v>
      </c>
      <c r="BI1053" s="185">
        <f>IF(N1053="nulová",J1053,0)</f>
        <v>0</v>
      </c>
      <c r="BJ1053" s="18" t="s">
        <v>8</v>
      </c>
      <c r="BK1053" s="185">
        <f>ROUND(I1053*H1053,0)</f>
        <v>0</v>
      </c>
      <c r="BL1053" s="18" t="s">
        <v>362</v>
      </c>
      <c r="BM1053" s="184" t="s">
        <v>1517</v>
      </c>
    </row>
    <row r="1054" s="13" customFormat="1">
      <c r="A1054" s="13"/>
      <c r="B1054" s="186"/>
      <c r="C1054" s="13"/>
      <c r="D1054" s="187" t="s">
        <v>284</v>
      </c>
      <c r="E1054" s="188" t="s">
        <v>1</v>
      </c>
      <c r="F1054" s="189" t="s">
        <v>213</v>
      </c>
      <c r="G1054" s="13"/>
      <c r="H1054" s="190">
        <v>6</v>
      </c>
      <c r="I1054" s="191"/>
      <c r="J1054" s="13"/>
      <c r="K1054" s="13"/>
      <c r="L1054" s="186"/>
      <c r="M1054" s="192"/>
      <c r="N1054" s="193"/>
      <c r="O1054" s="193"/>
      <c r="P1054" s="193"/>
      <c r="Q1054" s="193"/>
      <c r="R1054" s="193"/>
      <c r="S1054" s="193"/>
      <c r="T1054" s="194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188" t="s">
        <v>284</v>
      </c>
      <c r="AU1054" s="188" t="s">
        <v>85</v>
      </c>
      <c r="AV1054" s="13" t="s">
        <v>85</v>
      </c>
      <c r="AW1054" s="13" t="s">
        <v>33</v>
      </c>
      <c r="AX1054" s="13" t="s">
        <v>8</v>
      </c>
      <c r="AY1054" s="188" t="s">
        <v>276</v>
      </c>
    </row>
    <row r="1055" s="2" customFormat="1" ht="24.15" customHeight="1">
      <c r="A1055" s="37"/>
      <c r="B1055" s="172"/>
      <c r="C1055" s="173" t="s">
        <v>1518</v>
      </c>
      <c r="D1055" s="173" t="s">
        <v>278</v>
      </c>
      <c r="E1055" s="174" t="s">
        <v>1519</v>
      </c>
      <c r="F1055" s="175" t="s">
        <v>1520</v>
      </c>
      <c r="G1055" s="176" t="s">
        <v>291</v>
      </c>
      <c r="H1055" s="177">
        <v>108.98</v>
      </c>
      <c r="I1055" s="178"/>
      <c r="J1055" s="179">
        <f>ROUND(I1055*H1055,0)</f>
        <v>0</v>
      </c>
      <c r="K1055" s="175" t="s">
        <v>282</v>
      </c>
      <c r="L1055" s="38"/>
      <c r="M1055" s="180" t="s">
        <v>1</v>
      </c>
      <c r="N1055" s="181" t="s">
        <v>42</v>
      </c>
      <c r="O1055" s="76"/>
      <c r="P1055" s="182">
        <f>O1055*H1055</f>
        <v>0</v>
      </c>
      <c r="Q1055" s="182">
        <v>0.0017484</v>
      </c>
      <c r="R1055" s="182">
        <f>Q1055*H1055</f>
        <v>0.19054063200000002</v>
      </c>
      <c r="S1055" s="182">
        <v>0</v>
      </c>
      <c r="T1055" s="183">
        <f>S1055*H1055</f>
        <v>0</v>
      </c>
      <c r="U1055" s="37"/>
      <c r="V1055" s="37"/>
      <c r="W1055" s="37"/>
      <c r="X1055" s="37"/>
      <c r="Y1055" s="37"/>
      <c r="Z1055" s="37"/>
      <c r="AA1055" s="37"/>
      <c r="AB1055" s="37"/>
      <c r="AC1055" s="37"/>
      <c r="AD1055" s="37"/>
      <c r="AE1055" s="37"/>
      <c r="AR1055" s="184" t="s">
        <v>362</v>
      </c>
      <c r="AT1055" s="184" t="s">
        <v>278</v>
      </c>
      <c r="AU1055" s="184" t="s">
        <v>85</v>
      </c>
      <c r="AY1055" s="18" t="s">
        <v>276</v>
      </c>
      <c r="BE1055" s="185">
        <f>IF(N1055="základní",J1055,0)</f>
        <v>0</v>
      </c>
      <c r="BF1055" s="185">
        <f>IF(N1055="snížená",J1055,0)</f>
        <v>0</v>
      </c>
      <c r="BG1055" s="185">
        <f>IF(N1055="zákl. přenesená",J1055,0)</f>
        <v>0</v>
      </c>
      <c r="BH1055" s="185">
        <f>IF(N1055="sníž. přenesená",J1055,0)</f>
        <v>0</v>
      </c>
      <c r="BI1055" s="185">
        <f>IF(N1055="nulová",J1055,0)</f>
        <v>0</v>
      </c>
      <c r="BJ1055" s="18" t="s">
        <v>8</v>
      </c>
      <c r="BK1055" s="185">
        <f>ROUND(I1055*H1055,0)</f>
        <v>0</v>
      </c>
      <c r="BL1055" s="18" t="s">
        <v>362</v>
      </c>
      <c r="BM1055" s="184" t="s">
        <v>1521</v>
      </c>
    </row>
    <row r="1056" s="13" customFormat="1">
      <c r="A1056" s="13"/>
      <c r="B1056" s="186"/>
      <c r="C1056" s="13"/>
      <c r="D1056" s="187" t="s">
        <v>284</v>
      </c>
      <c r="E1056" s="188" t="s">
        <v>1</v>
      </c>
      <c r="F1056" s="189" t="s">
        <v>1437</v>
      </c>
      <c r="G1056" s="13"/>
      <c r="H1056" s="190">
        <v>25.399999999999999</v>
      </c>
      <c r="I1056" s="191"/>
      <c r="J1056" s="13"/>
      <c r="K1056" s="13"/>
      <c r="L1056" s="186"/>
      <c r="M1056" s="192"/>
      <c r="N1056" s="193"/>
      <c r="O1056" s="193"/>
      <c r="P1056" s="193"/>
      <c r="Q1056" s="193"/>
      <c r="R1056" s="193"/>
      <c r="S1056" s="193"/>
      <c r="T1056" s="194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188" t="s">
        <v>284</v>
      </c>
      <c r="AU1056" s="188" t="s">
        <v>85</v>
      </c>
      <c r="AV1056" s="13" t="s">
        <v>85</v>
      </c>
      <c r="AW1056" s="13" t="s">
        <v>33</v>
      </c>
      <c r="AX1056" s="13" t="s">
        <v>77</v>
      </c>
      <c r="AY1056" s="188" t="s">
        <v>276</v>
      </c>
    </row>
    <row r="1057" s="14" customFormat="1">
      <c r="A1057" s="14"/>
      <c r="B1057" s="195"/>
      <c r="C1057" s="14"/>
      <c r="D1057" s="187" t="s">
        <v>284</v>
      </c>
      <c r="E1057" s="196" t="s">
        <v>1</v>
      </c>
      <c r="F1057" s="197" t="s">
        <v>1438</v>
      </c>
      <c r="G1057" s="14"/>
      <c r="H1057" s="198">
        <v>25.399999999999999</v>
      </c>
      <c r="I1057" s="199"/>
      <c r="J1057" s="14"/>
      <c r="K1057" s="14"/>
      <c r="L1057" s="195"/>
      <c r="M1057" s="200"/>
      <c r="N1057" s="201"/>
      <c r="O1057" s="201"/>
      <c r="P1057" s="201"/>
      <c r="Q1057" s="201"/>
      <c r="R1057" s="201"/>
      <c r="S1057" s="201"/>
      <c r="T1057" s="202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196" t="s">
        <v>284</v>
      </c>
      <c r="AU1057" s="196" t="s">
        <v>85</v>
      </c>
      <c r="AV1057" s="14" t="s">
        <v>88</v>
      </c>
      <c r="AW1057" s="14" t="s">
        <v>33</v>
      </c>
      <c r="AX1057" s="14" t="s">
        <v>77</v>
      </c>
      <c r="AY1057" s="196" t="s">
        <v>276</v>
      </c>
    </row>
    <row r="1058" s="13" customFormat="1">
      <c r="A1058" s="13"/>
      <c r="B1058" s="186"/>
      <c r="C1058" s="13"/>
      <c r="D1058" s="187" t="s">
        <v>284</v>
      </c>
      <c r="E1058" s="188" t="s">
        <v>1</v>
      </c>
      <c r="F1058" s="189" t="s">
        <v>1439</v>
      </c>
      <c r="G1058" s="13"/>
      <c r="H1058" s="190">
        <v>4.8300000000000001</v>
      </c>
      <c r="I1058" s="191"/>
      <c r="J1058" s="13"/>
      <c r="K1058" s="13"/>
      <c r="L1058" s="186"/>
      <c r="M1058" s="192"/>
      <c r="N1058" s="193"/>
      <c r="O1058" s="193"/>
      <c r="P1058" s="193"/>
      <c r="Q1058" s="193"/>
      <c r="R1058" s="193"/>
      <c r="S1058" s="193"/>
      <c r="T1058" s="194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188" t="s">
        <v>284</v>
      </c>
      <c r="AU1058" s="188" t="s">
        <v>85</v>
      </c>
      <c r="AV1058" s="13" t="s">
        <v>85</v>
      </c>
      <c r="AW1058" s="13" t="s">
        <v>33</v>
      </c>
      <c r="AX1058" s="13" t="s">
        <v>77</v>
      </c>
      <c r="AY1058" s="188" t="s">
        <v>276</v>
      </c>
    </row>
    <row r="1059" s="13" customFormat="1">
      <c r="A1059" s="13"/>
      <c r="B1059" s="186"/>
      <c r="C1059" s="13"/>
      <c r="D1059" s="187" t="s">
        <v>284</v>
      </c>
      <c r="E1059" s="188" t="s">
        <v>1</v>
      </c>
      <c r="F1059" s="189" t="s">
        <v>1440</v>
      </c>
      <c r="G1059" s="13"/>
      <c r="H1059" s="190">
        <v>1.52</v>
      </c>
      <c r="I1059" s="191"/>
      <c r="J1059" s="13"/>
      <c r="K1059" s="13"/>
      <c r="L1059" s="186"/>
      <c r="M1059" s="192"/>
      <c r="N1059" s="193"/>
      <c r="O1059" s="193"/>
      <c r="P1059" s="193"/>
      <c r="Q1059" s="193"/>
      <c r="R1059" s="193"/>
      <c r="S1059" s="193"/>
      <c r="T1059" s="194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188" t="s">
        <v>284</v>
      </c>
      <c r="AU1059" s="188" t="s">
        <v>85</v>
      </c>
      <c r="AV1059" s="13" t="s">
        <v>85</v>
      </c>
      <c r="AW1059" s="13" t="s">
        <v>33</v>
      </c>
      <c r="AX1059" s="13" t="s">
        <v>77</v>
      </c>
      <c r="AY1059" s="188" t="s">
        <v>276</v>
      </c>
    </row>
    <row r="1060" s="13" customFormat="1">
      <c r="A1060" s="13"/>
      <c r="B1060" s="186"/>
      <c r="C1060" s="13"/>
      <c r="D1060" s="187" t="s">
        <v>284</v>
      </c>
      <c r="E1060" s="188" t="s">
        <v>1</v>
      </c>
      <c r="F1060" s="189" t="s">
        <v>1439</v>
      </c>
      <c r="G1060" s="13"/>
      <c r="H1060" s="190">
        <v>4.8300000000000001</v>
      </c>
      <c r="I1060" s="191"/>
      <c r="J1060" s="13"/>
      <c r="K1060" s="13"/>
      <c r="L1060" s="186"/>
      <c r="M1060" s="192"/>
      <c r="N1060" s="193"/>
      <c r="O1060" s="193"/>
      <c r="P1060" s="193"/>
      <c r="Q1060" s="193"/>
      <c r="R1060" s="193"/>
      <c r="S1060" s="193"/>
      <c r="T1060" s="194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188" t="s">
        <v>284</v>
      </c>
      <c r="AU1060" s="188" t="s">
        <v>85</v>
      </c>
      <c r="AV1060" s="13" t="s">
        <v>85</v>
      </c>
      <c r="AW1060" s="13" t="s">
        <v>33</v>
      </c>
      <c r="AX1060" s="13" t="s">
        <v>77</v>
      </c>
      <c r="AY1060" s="188" t="s">
        <v>276</v>
      </c>
    </row>
    <row r="1061" s="13" customFormat="1">
      <c r="A1061" s="13"/>
      <c r="B1061" s="186"/>
      <c r="C1061" s="13"/>
      <c r="D1061" s="187" t="s">
        <v>284</v>
      </c>
      <c r="E1061" s="188" t="s">
        <v>1</v>
      </c>
      <c r="F1061" s="189" t="s">
        <v>1440</v>
      </c>
      <c r="G1061" s="13"/>
      <c r="H1061" s="190">
        <v>1.52</v>
      </c>
      <c r="I1061" s="191"/>
      <c r="J1061" s="13"/>
      <c r="K1061" s="13"/>
      <c r="L1061" s="186"/>
      <c r="M1061" s="192"/>
      <c r="N1061" s="193"/>
      <c r="O1061" s="193"/>
      <c r="P1061" s="193"/>
      <c r="Q1061" s="193"/>
      <c r="R1061" s="193"/>
      <c r="S1061" s="193"/>
      <c r="T1061" s="194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188" t="s">
        <v>284</v>
      </c>
      <c r="AU1061" s="188" t="s">
        <v>85</v>
      </c>
      <c r="AV1061" s="13" t="s">
        <v>85</v>
      </c>
      <c r="AW1061" s="13" t="s">
        <v>33</v>
      </c>
      <c r="AX1061" s="13" t="s">
        <v>77</v>
      </c>
      <c r="AY1061" s="188" t="s">
        <v>276</v>
      </c>
    </row>
    <row r="1062" s="13" customFormat="1">
      <c r="A1062" s="13"/>
      <c r="B1062" s="186"/>
      <c r="C1062" s="13"/>
      <c r="D1062" s="187" t="s">
        <v>284</v>
      </c>
      <c r="E1062" s="188" t="s">
        <v>1</v>
      </c>
      <c r="F1062" s="189" t="s">
        <v>1441</v>
      </c>
      <c r="G1062" s="13"/>
      <c r="H1062" s="190">
        <v>2.52</v>
      </c>
      <c r="I1062" s="191"/>
      <c r="J1062" s="13"/>
      <c r="K1062" s="13"/>
      <c r="L1062" s="186"/>
      <c r="M1062" s="192"/>
      <c r="N1062" s="193"/>
      <c r="O1062" s="193"/>
      <c r="P1062" s="193"/>
      <c r="Q1062" s="193"/>
      <c r="R1062" s="193"/>
      <c r="S1062" s="193"/>
      <c r="T1062" s="194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188" t="s">
        <v>284</v>
      </c>
      <c r="AU1062" s="188" t="s">
        <v>85</v>
      </c>
      <c r="AV1062" s="13" t="s">
        <v>85</v>
      </c>
      <c r="AW1062" s="13" t="s">
        <v>33</v>
      </c>
      <c r="AX1062" s="13" t="s">
        <v>77</v>
      </c>
      <c r="AY1062" s="188" t="s">
        <v>276</v>
      </c>
    </row>
    <row r="1063" s="14" customFormat="1">
      <c r="A1063" s="14"/>
      <c r="B1063" s="195"/>
      <c r="C1063" s="14"/>
      <c r="D1063" s="187" t="s">
        <v>284</v>
      </c>
      <c r="E1063" s="196" t="s">
        <v>1</v>
      </c>
      <c r="F1063" s="197" t="s">
        <v>469</v>
      </c>
      <c r="G1063" s="14"/>
      <c r="H1063" s="198">
        <v>15.220000000000001</v>
      </c>
      <c r="I1063" s="199"/>
      <c r="J1063" s="14"/>
      <c r="K1063" s="14"/>
      <c r="L1063" s="195"/>
      <c r="M1063" s="200"/>
      <c r="N1063" s="201"/>
      <c r="O1063" s="201"/>
      <c r="P1063" s="201"/>
      <c r="Q1063" s="201"/>
      <c r="R1063" s="201"/>
      <c r="S1063" s="201"/>
      <c r="T1063" s="202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196" t="s">
        <v>284</v>
      </c>
      <c r="AU1063" s="196" t="s">
        <v>85</v>
      </c>
      <c r="AV1063" s="14" t="s">
        <v>88</v>
      </c>
      <c r="AW1063" s="14" t="s">
        <v>33</v>
      </c>
      <c r="AX1063" s="14" t="s">
        <v>77</v>
      </c>
      <c r="AY1063" s="196" t="s">
        <v>276</v>
      </c>
    </row>
    <row r="1064" s="13" customFormat="1">
      <c r="A1064" s="13"/>
      <c r="B1064" s="186"/>
      <c r="C1064" s="13"/>
      <c r="D1064" s="187" t="s">
        <v>284</v>
      </c>
      <c r="E1064" s="188" t="s">
        <v>1</v>
      </c>
      <c r="F1064" s="189" t="s">
        <v>1442</v>
      </c>
      <c r="G1064" s="13"/>
      <c r="H1064" s="190">
        <v>5.3399999999999999</v>
      </c>
      <c r="I1064" s="191"/>
      <c r="J1064" s="13"/>
      <c r="K1064" s="13"/>
      <c r="L1064" s="186"/>
      <c r="M1064" s="192"/>
      <c r="N1064" s="193"/>
      <c r="O1064" s="193"/>
      <c r="P1064" s="193"/>
      <c r="Q1064" s="193"/>
      <c r="R1064" s="193"/>
      <c r="S1064" s="193"/>
      <c r="T1064" s="194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188" t="s">
        <v>284</v>
      </c>
      <c r="AU1064" s="188" t="s">
        <v>85</v>
      </c>
      <c r="AV1064" s="13" t="s">
        <v>85</v>
      </c>
      <c r="AW1064" s="13" t="s">
        <v>33</v>
      </c>
      <c r="AX1064" s="13" t="s">
        <v>77</v>
      </c>
      <c r="AY1064" s="188" t="s">
        <v>276</v>
      </c>
    </row>
    <row r="1065" s="13" customFormat="1">
      <c r="A1065" s="13"/>
      <c r="B1065" s="186"/>
      <c r="C1065" s="13"/>
      <c r="D1065" s="187" t="s">
        <v>284</v>
      </c>
      <c r="E1065" s="188" t="s">
        <v>1</v>
      </c>
      <c r="F1065" s="189" t="s">
        <v>1440</v>
      </c>
      <c r="G1065" s="13"/>
      <c r="H1065" s="190">
        <v>1.52</v>
      </c>
      <c r="I1065" s="191"/>
      <c r="J1065" s="13"/>
      <c r="K1065" s="13"/>
      <c r="L1065" s="186"/>
      <c r="M1065" s="192"/>
      <c r="N1065" s="193"/>
      <c r="O1065" s="193"/>
      <c r="P1065" s="193"/>
      <c r="Q1065" s="193"/>
      <c r="R1065" s="193"/>
      <c r="S1065" s="193"/>
      <c r="T1065" s="194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188" t="s">
        <v>284</v>
      </c>
      <c r="AU1065" s="188" t="s">
        <v>85</v>
      </c>
      <c r="AV1065" s="13" t="s">
        <v>85</v>
      </c>
      <c r="AW1065" s="13" t="s">
        <v>33</v>
      </c>
      <c r="AX1065" s="13" t="s">
        <v>77</v>
      </c>
      <c r="AY1065" s="188" t="s">
        <v>276</v>
      </c>
    </row>
    <row r="1066" s="13" customFormat="1">
      <c r="A1066" s="13"/>
      <c r="B1066" s="186"/>
      <c r="C1066" s="13"/>
      <c r="D1066" s="187" t="s">
        <v>284</v>
      </c>
      <c r="E1066" s="188" t="s">
        <v>1</v>
      </c>
      <c r="F1066" s="189" t="s">
        <v>1442</v>
      </c>
      <c r="G1066" s="13"/>
      <c r="H1066" s="190">
        <v>5.3399999999999999</v>
      </c>
      <c r="I1066" s="191"/>
      <c r="J1066" s="13"/>
      <c r="K1066" s="13"/>
      <c r="L1066" s="186"/>
      <c r="M1066" s="192"/>
      <c r="N1066" s="193"/>
      <c r="O1066" s="193"/>
      <c r="P1066" s="193"/>
      <c r="Q1066" s="193"/>
      <c r="R1066" s="193"/>
      <c r="S1066" s="193"/>
      <c r="T1066" s="194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188" t="s">
        <v>284</v>
      </c>
      <c r="AU1066" s="188" t="s">
        <v>85</v>
      </c>
      <c r="AV1066" s="13" t="s">
        <v>85</v>
      </c>
      <c r="AW1066" s="13" t="s">
        <v>33</v>
      </c>
      <c r="AX1066" s="13" t="s">
        <v>77</v>
      </c>
      <c r="AY1066" s="188" t="s">
        <v>276</v>
      </c>
    </row>
    <row r="1067" s="13" customFormat="1">
      <c r="A1067" s="13"/>
      <c r="B1067" s="186"/>
      <c r="C1067" s="13"/>
      <c r="D1067" s="187" t="s">
        <v>284</v>
      </c>
      <c r="E1067" s="188" t="s">
        <v>1</v>
      </c>
      <c r="F1067" s="189" t="s">
        <v>1440</v>
      </c>
      <c r="G1067" s="13"/>
      <c r="H1067" s="190">
        <v>1.52</v>
      </c>
      <c r="I1067" s="191"/>
      <c r="J1067" s="13"/>
      <c r="K1067" s="13"/>
      <c r="L1067" s="186"/>
      <c r="M1067" s="192"/>
      <c r="N1067" s="193"/>
      <c r="O1067" s="193"/>
      <c r="P1067" s="193"/>
      <c r="Q1067" s="193"/>
      <c r="R1067" s="193"/>
      <c r="S1067" s="193"/>
      <c r="T1067" s="194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188" t="s">
        <v>284</v>
      </c>
      <c r="AU1067" s="188" t="s">
        <v>85</v>
      </c>
      <c r="AV1067" s="13" t="s">
        <v>85</v>
      </c>
      <c r="AW1067" s="13" t="s">
        <v>33</v>
      </c>
      <c r="AX1067" s="13" t="s">
        <v>77</v>
      </c>
      <c r="AY1067" s="188" t="s">
        <v>276</v>
      </c>
    </row>
    <row r="1068" s="13" customFormat="1">
      <c r="A1068" s="13"/>
      <c r="B1068" s="186"/>
      <c r="C1068" s="13"/>
      <c r="D1068" s="187" t="s">
        <v>284</v>
      </c>
      <c r="E1068" s="188" t="s">
        <v>1</v>
      </c>
      <c r="F1068" s="189" t="s">
        <v>1443</v>
      </c>
      <c r="G1068" s="13"/>
      <c r="H1068" s="190">
        <v>1.8500000000000001</v>
      </c>
      <c r="I1068" s="191"/>
      <c r="J1068" s="13"/>
      <c r="K1068" s="13"/>
      <c r="L1068" s="186"/>
      <c r="M1068" s="192"/>
      <c r="N1068" s="193"/>
      <c r="O1068" s="193"/>
      <c r="P1068" s="193"/>
      <c r="Q1068" s="193"/>
      <c r="R1068" s="193"/>
      <c r="S1068" s="193"/>
      <c r="T1068" s="194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188" t="s">
        <v>284</v>
      </c>
      <c r="AU1068" s="188" t="s">
        <v>85</v>
      </c>
      <c r="AV1068" s="13" t="s">
        <v>85</v>
      </c>
      <c r="AW1068" s="13" t="s">
        <v>33</v>
      </c>
      <c r="AX1068" s="13" t="s">
        <v>77</v>
      </c>
      <c r="AY1068" s="188" t="s">
        <v>276</v>
      </c>
    </row>
    <row r="1069" s="14" customFormat="1">
      <c r="A1069" s="14"/>
      <c r="B1069" s="195"/>
      <c r="C1069" s="14"/>
      <c r="D1069" s="187" t="s">
        <v>284</v>
      </c>
      <c r="E1069" s="196" t="s">
        <v>1</v>
      </c>
      <c r="F1069" s="197" t="s">
        <v>471</v>
      </c>
      <c r="G1069" s="14"/>
      <c r="H1069" s="198">
        <v>15.57</v>
      </c>
      <c r="I1069" s="199"/>
      <c r="J1069" s="14"/>
      <c r="K1069" s="14"/>
      <c r="L1069" s="195"/>
      <c r="M1069" s="200"/>
      <c r="N1069" s="201"/>
      <c r="O1069" s="201"/>
      <c r="P1069" s="201"/>
      <c r="Q1069" s="201"/>
      <c r="R1069" s="201"/>
      <c r="S1069" s="201"/>
      <c r="T1069" s="202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196" t="s">
        <v>284</v>
      </c>
      <c r="AU1069" s="196" t="s">
        <v>85</v>
      </c>
      <c r="AV1069" s="14" t="s">
        <v>88</v>
      </c>
      <c r="AW1069" s="14" t="s">
        <v>33</v>
      </c>
      <c r="AX1069" s="14" t="s">
        <v>77</v>
      </c>
      <c r="AY1069" s="196" t="s">
        <v>276</v>
      </c>
    </row>
    <row r="1070" s="13" customFormat="1">
      <c r="A1070" s="13"/>
      <c r="B1070" s="186"/>
      <c r="C1070" s="13"/>
      <c r="D1070" s="187" t="s">
        <v>284</v>
      </c>
      <c r="E1070" s="188" t="s">
        <v>1</v>
      </c>
      <c r="F1070" s="189" t="s">
        <v>1444</v>
      </c>
      <c r="G1070" s="13"/>
      <c r="H1070" s="190">
        <v>1.26</v>
      </c>
      <c r="I1070" s="191"/>
      <c r="J1070" s="13"/>
      <c r="K1070" s="13"/>
      <c r="L1070" s="186"/>
      <c r="M1070" s="192"/>
      <c r="N1070" s="193"/>
      <c r="O1070" s="193"/>
      <c r="P1070" s="193"/>
      <c r="Q1070" s="193"/>
      <c r="R1070" s="193"/>
      <c r="S1070" s="193"/>
      <c r="T1070" s="194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188" t="s">
        <v>284</v>
      </c>
      <c r="AU1070" s="188" t="s">
        <v>85</v>
      </c>
      <c r="AV1070" s="13" t="s">
        <v>85</v>
      </c>
      <c r="AW1070" s="13" t="s">
        <v>33</v>
      </c>
      <c r="AX1070" s="13" t="s">
        <v>77</v>
      </c>
      <c r="AY1070" s="188" t="s">
        <v>276</v>
      </c>
    </row>
    <row r="1071" s="13" customFormat="1">
      <c r="A1071" s="13"/>
      <c r="B1071" s="186"/>
      <c r="C1071" s="13"/>
      <c r="D1071" s="187" t="s">
        <v>284</v>
      </c>
      <c r="E1071" s="188" t="s">
        <v>1</v>
      </c>
      <c r="F1071" s="189" t="s">
        <v>1445</v>
      </c>
      <c r="G1071" s="13"/>
      <c r="H1071" s="190">
        <v>9.6300000000000008</v>
      </c>
      <c r="I1071" s="191"/>
      <c r="J1071" s="13"/>
      <c r="K1071" s="13"/>
      <c r="L1071" s="186"/>
      <c r="M1071" s="192"/>
      <c r="N1071" s="193"/>
      <c r="O1071" s="193"/>
      <c r="P1071" s="193"/>
      <c r="Q1071" s="193"/>
      <c r="R1071" s="193"/>
      <c r="S1071" s="193"/>
      <c r="T1071" s="194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188" t="s">
        <v>284</v>
      </c>
      <c r="AU1071" s="188" t="s">
        <v>85</v>
      </c>
      <c r="AV1071" s="13" t="s">
        <v>85</v>
      </c>
      <c r="AW1071" s="13" t="s">
        <v>33</v>
      </c>
      <c r="AX1071" s="13" t="s">
        <v>77</v>
      </c>
      <c r="AY1071" s="188" t="s">
        <v>276</v>
      </c>
    </row>
    <row r="1072" s="13" customFormat="1">
      <c r="A1072" s="13"/>
      <c r="B1072" s="186"/>
      <c r="C1072" s="13"/>
      <c r="D1072" s="187" t="s">
        <v>284</v>
      </c>
      <c r="E1072" s="188" t="s">
        <v>1</v>
      </c>
      <c r="F1072" s="189" t="s">
        <v>1446</v>
      </c>
      <c r="G1072" s="13"/>
      <c r="H1072" s="190">
        <v>1.3999999999999999</v>
      </c>
      <c r="I1072" s="191"/>
      <c r="J1072" s="13"/>
      <c r="K1072" s="13"/>
      <c r="L1072" s="186"/>
      <c r="M1072" s="192"/>
      <c r="N1072" s="193"/>
      <c r="O1072" s="193"/>
      <c r="P1072" s="193"/>
      <c r="Q1072" s="193"/>
      <c r="R1072" s="193"/>
      <c r="S1072" s="193"/>
      <c r="T1072" s="194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188" t="s">
        <v>284</v>
      </c>
      <c r="AU1072" s="188" t="s">
        <v>85</v>
      </c>
      <c r="AV1072" s="13" t="s">
        <v>85</v>
      </c>
      <c r="AW1072" s="13" t="s">
        <v>33</v>
      </c>
      <c r="AX1072" s="13" t="s">
        <v>77</v>
      </c>
      <c r="AY1072" s="188" t="s">
        <v>276</v>
      </c>
    </row>
    <row r="1073" s="13" customFormat="1">
      <c r="A1073" s="13"/>
      <c r="B1073" s="186"/>
      <c r="C1073" s="13"/>
      <c r="D1073" s="187" t="s">
        <v>284</v>
      </c>
      <c r="E1073" s="188" t="s">
        <v>1</v>
      </c>
      <c r="F1073" s="189" t="s">
        <v>1444</v>
      </c>
      <c r="G1073" s="13"/>
      <c r="H1073" s="190">
        <v>1.26</v>
      </c>
      <c r="I1073" s="191"/>
      <c r="J1073" s="13"/>
      <c r="K1073" s="13"/>
      <c r="L1073" s="186"/>
      <c r="M1073" s="192"/>
      <c r="N1073" s="193"/>
      <c r="O1073" s="193"/>
      <c r="P1073" s="193"/>
      <c r="Q1073" s="193"/>
      <c r="R1073" s="193"/>
      <c r="S1073" s="193"/>
      <c r="T1073" s="194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188" t="s">
        <v>284</v>
      </c>
      <c r="AU1073" s="188" t="s">
        <v>85</v>
      </c>
      <c r="AV1073" s="13" t="s">
        <v>85</v>
      </c>
      <c r="AW1073" s="13" t="s">
        <v>33</v>
      </c>
      <c r="AX1073" s="13" t="s">
        <v>77</v>
      </c>
      <c r="AY1073" s="188" t="s">
        <v>276</v>
      </c>
    </row>
    <row r="1074" s="13" customFormat="1">
      <c r="A1074" s="13"/>
      <c r="B1074" s="186"/>
      <c r="C1074" s="13"/>
      <c r="D1074" s="187" t="s">
        <v>284</v>
      </c>
      <c r="E1074" s="188" t="s">
        <v>1</v>
      </c>
      <c r="F1074" s="189" t="s">
        <v>1445</v>
      </c>
      <c r="G1074" s="13"/>
      <c r="H1074" s="190">
        <v>9.6300000000000008</v>
      </c>
      <c r="I1074" s="191"/>
      <c r="J1074" s="13"/>
      <c r="K1074" s="13"/>
      <c r="L1074" s="186"/>
      <c r="M1074" s="192"/>
      <c r="N1074" s="193"/>
      <c r="O1074" s="193"/>
      <c r="P1074" s="193"/>
      <c r="Q1074" s="193"/>
      <c r="R1074" s="193"/>
      <c r="S1074" s="193"/>
      <c r="T1074" s="194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188" t="s">
        <v>284</v>
      </c>
      <c r="AU1074" s="188" t="s">
        <v>85</v>
      </c>
      <c r="AV1074" s="13" t="s">
        <v>85</v>
      </c>
      <c r="AW1074" s="13" t="s">
        <v>33</v>
      </c>
      <c r="AX1074" s="13" t="s">
        <v>77</v>
      </c>
      <c r="AY1074" s="188" t="s">
        <v>276</v>
      </c>
    </row>
    <row r="1075" s="13" customFormat="1">
      <c r="A1075" s="13"/>
      <c r="B1075" s="186"/>
      <c r="C1075" s="13"/>
      <c r="D1075" s="187" t="s">
        <v>284</v>
      </c>
      <c r="E1075" s="188" t="s">
        <v>1</v>
      </c>
      <c r="F1075" s="189" t="s">
        <v>1447</v>
      </c>
      <c r="G1075" s="13"/>
      <c r="H1075" s="190">
        <v>1.55</v>
      </c>
      <c r="I1075" s="191"/>
      <c r="J1075" s="13"/>
      <c r="K1075" s="13"/>
      <c r="L1075" s="186"/>
      <c r="M1075" s="192"/>
      <c r="N1075" s="193"/>
      <c r="O1075" s="193"/>
      <c r="P1075" s="193"/>
      <c r="Q1075" s="193"/>
      <c r="R1075" s="193"/>
      <c r="S1075" s="193"/>
      <c r="T1075" s="194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188" t="s">
        <v>284</v>
      </c>
      <c r="AU1075" s="188" t="s">
        <v>85</v>
      </c>
      <c r="AV1075" s="13" t="s">
        <v>85</v>
      </c>
      <c r="AW1075" s="13" t="s">
        <v>33</v>
      </c>
      <c r="AX1075" s="13" t="s">
        <v>77</v>
      </c>
      <c r="AY1075" s="188" t="s">
        <v>276</v>
      </c>
    </row>
    <row r="1076" s="13" customFormat="1">
      <c r="A1076" s="13"/>
      <c r="B1076" s="186"/>
      <c r="C1076" s="13"/>
      <c r="D1076" s="187" t="s">
        <v>284</v>
      </c>
      <c r="E1076" s="188" t="s">
        <v>1</v>
      </c>
      <c r="F1076" s="189" t="s">
        <v>1448</v>
      </c>
      <c r="G1076" s="13"/>
      <c r="H1076" s="190">
        <v>1.8999999999999999</v>
      </c>
      <c r="I1076" s="191"/>
      <c r="J1076" s="13"/>
      <c r="K1076" s="13"/>
      <c r="L1076" s="186"/>
      <c r="M1076" s="192"/>
      <c r="N1076" s="193"/>
      <c r="O1076" s="193"/>
      <c r="P1076" s="193"/>
      <c r="Q1076" s="193"/>
      <c r="R1076" s="193"/>
      <c r="S1076" s="193"/>
      <c r="T1076" s="194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188" t="s">
        <v>284</v>
      </c>
      <c r="AU1076" s="188" t="s">
        <v>85</v>
      </c>
      <c r="AV1076" s="13" t="s">
        <v>85</v>
      </c>
      <c r="AW1076" s="13" t="s">
        <v>33</v>
      </c>
      <c r="AX1076" s="13" t="s">
        <v>77</v>
      </c>
      <c r="AY1076" s="188" t="s">
        <v>276</v>
      </c>
    </row>
    <row r="1077" s="14" customFormat="1">
      <c r="A1077" s="14"/>
      <c r="B1077" s="195"/>
      <c r="C1077" s="14"/>
      <c r="D1077" s="187" t="s">
        <v>284</v>
      </c>
      <c r="E1077" s="196" t="s">
        <v>1</v>
      </c>
      <c r="F1077" s="197" t="s">
        <v>473</v>
      </c>
      <c r="G1077" s="14"/>
      <c r="H1077" s="198">
        <v>26.629999999999999</v>
      </c>
      <c r="I1077" s="199"/>
      <c r="J1077" s="14"/>
      <c r="K1077" s="14"/>
      <c r="L1077" s="195"/>
      <c r="M1077" s="200"/>
      <c r="N1077" s="201"/>
      <c r="O1077" s="201"/>
      <c r="P1077" s="201"/>
      <c r="Q1077" s="201"/>
      <c r="R1077" s="201"/>
      <c r="S1077" s="201"/>
      <c r="T1077" s="202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196" t="s">
        <v>284</v>
      </c>
      <c r="AU1077" s="196" t="s">
        <v>85</v>
      </c>
      <c r="AV1077" s="14" t="s">
        <v>88</v>
      </c>
      <c r="AW1077" s="14" t="s">
        <v>33</v>
      </c>
      <c r="AX1077" s="14" t="s">
        <v>77</v>
      </c>
      <c r="AY1077" s="196" t="s">
        <v>276</v>
      </c>
    </row>
    <row r="1078" s="13" customFormat="1">
      <c r="A1078" s="13"/>
      <c r="B1078" s="186"/>
      <c r="C1078" s="13"/>
      <c r="D1078" s="187" t="s">
        <v>284</v>
      </c>
      <c r="E1078" s="188" t="s">
        <v>1</v>
      </c>
      <c r="F1078" s="189" t="s">
        <v>1449</v>
      </c>
      <c r="G1078" s="13"/>
      <c r="H1078" s="190">
        <v>10.08</v>
      </c>
      <c r="I1078" s="191"/>
      <c r="J1078" s="13"/>
      <c r="K1078" s="13"/>
      <c r="L1078" s="186"/>
      <c r="M1078" s="192"/>
      <c r="N1078" s="193"/>
      <c r="O1078" s="193"/>
      <c r="P1078" s="193"/>
      <c r="Q1078" s="193"/>
      <c r="R1078" s="193"/>
      <c r="S1078" s="193"/>
      <c r="T1078" s="194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188" t="s">
        <v>284</v>
      </c>
      <c r="AU1078" s="188" t="s">
        <v>85</v>
      </c>
      <c r="AV1078" s="13" t="s">
        <v>85</v>
      </c>
      <c r="AW1078" s="13" t="s">
        <v>33</v>
      </c>
      <c r="AX1078" s="13" t="s">
        <v>77</v>
      </c>
      <c r="AY1078" s="188" t="s">
        <v>276</v>
      </c>
    </row>
    <row r="1079" s="13" customFormat="1">
      <c r="A1079" s="13"/>
      <c r="B1079" s="186"/>
      <c r="C1079" s="13"/>
      <c r="D1079" s="187" t="s">
        <v>284</v>
      </c>
      <c r="E1079" s="188" t="s">
        <v>1</v>
      </c>
      <c r="F1079" s="189" t="s">
        <v>1450</v>
      </c>
      <c r="G1079" s="13"/>
      <c r="H1079" s="190">
        <v>3</v>
      </c>
      <c r="I1079" s="191"/>
      <c r="J1079" s="13"/>
      <c r="K1079" s="13"/>
      <c r="L1079" s="186"/>
      <c r="M1079" s="192"/>
      <c r="N1079" s="193"/>
      <c r="O1079" s="193"/>
      <c r="P1079" s="193"/>
      <c r="Q1079" s="193"/>
      <c r="R1079" s="193"/>
      <c r="S1079" s="193"/>
      <c r="T1079" s="194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188" t="s">
        <v>284</v>
      </c>
      <c r="AU1079" s="188" t="s">
        <v>85</v>
      </c>
      <c r="AV1079" s="13" t="s">
        <v>85</v>
      </c>
      <c r="AW1079" s="13" t="s">
        <v>33</v>
      </c>
      <c r="AX1079" s="13" t="s">
        <v>77</v>
      </c>
      <c r="AY1079" s="188" t="s">
        <v>276</v>
      </c>
    </row>
    <row r="1080" s="13" customFormat="1">
      <c r="A1080" s="13"/>
      <c r="B1080" s="186"/>
      <c r="C1080" s="13"/>
      <c r="D1080" s="187" t="s">
        <v>284</v>
      </c>
      <c r="E1080" s="188" t="s">
        <v>1</v>
      </c>
      <c r="F1080" s="189" t="s">
        <v>1449</v>
      </c>
      <c r="G1080" s="13"/>
      <c r="H1080" s="190">
        <v>10.08</v>
      </c>
      <c r="I1080" s="191"/>
      <c r="J1080" s="13"/>
      <c r="K1080" s="13"/>
      <c r="L1080" s="186"/>
      <c r="M1080" s="192"/>
      <c r="N1080" s="193"/>
      <c r="O1080" s="193"/>
      <c r="P1080" s="193"/>
      <c r="Q1080" s="193"/>
      <c r="R1080" s="193"/>
      <c r="S1080" s="193"/>
      <c r="T1080" s="194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188" t="s">
        <v>284</v>
      </c>
      <c r="AU1080" s="188" t="s">
        <v>85</v>
      </c>
      <c r="AV1080" s="13" t="s">
        <v>85</v>
      </c>
      <c r="AW1080" s="13" t="s">
        <v>33</v>
      </c>
      <c r="AX1080" s="13" t="s">
        <v>77</v>
      </c>
      <c r="AY1080" s="188" t="s">
        <v>276</v>
      </c>
    </row>
    <row r="1081" s="13" customFormat="1">
      <c r="A1081" s="13"/>
      <c r="B1081" s="186"/>
      <c r="C1081" s="13"/>
      <c r="D1081" s="187" t="s">
        <v>284</v>
      </c>
      <c r="E1081" s="188" t="s">
        <v>1</v>
      </c>
      <c r="F1081" s="189" t="s">
        <v>1450</v>
      </c>
      <c r="G1081" s="13"/>
      <c r="H1081" s="190">
        <v>3</v>
      </c>
      <c r="I1081" s="191"/>
      <c r="J1081" s="13"/>
      <c r="K1081" s="13"/>
      <c r="L1081" s="186"/>
      <c r="M1081" s="192"/>
      <c r="N1081" s="193"/>
      <c r="O1081" s="193"/>
      <c r="P1081" s="193"/>
      <c r="Q1081" s="193"/>
      <c r="R1081" s="193"/>
      <c r="S1081" s="193"/>
      <c r="T1081" s="194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188" t="s">
        <v>284</v>
      </c>
      <c r="AU1081" s="188" t="s">
        <v>85</v>
      </c>
      <c r="AV1081" s="13" t="s">
        <v>85</v>
      </c>
      <c r="AW1081" s="13" t="s">
        <v>33</v>
      </c>
      <c r="AX1081" s="13" t="s">
        <v>77</v>
      </c>
      <c r="AY1081" s="188" t="s">
        <v>276</v>
      </c>
    </row>
    <row r="1082" s="14" customFormat="1">
      <c r="A1082" s="14"/>
      <c r="B1082" s="195"/>
      <c r="C1082" s="14"/>
      <c r="D1082" s="187" t="s">
        <v>284</v>
      </c>
      <c r="E1082" s="196" t="s">
        <v>1</v>
      </c>
      <c r="F1082" s="197" t="s">
        <v>522</v>
      </c>
      <c r="G1082" s="14"/>
      <c r="H1082" s="198">
        <v>26.16</v>
      </c>
      <c r="I1082" s="199"/>
      <c r="J1082" s="14"/>
      <c r="K1082" s="14"/>
      <c r="L1082" s="195"/>
      <c r="M1082" s="200"/>
      <c r="N1082" s="201"/>
      <c r="O1082" s="201"/>
      <c r="P1082" s="201"/>
      <c r="Q1082" s="201"/>
      <c r="R1082" s="201"/>
      <c r="S1082" s="201"/>
      <c r="T1082" s="202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196" t="s">
        <v>284</v>
      </c>
      <c r="AU1082" s="196" t="s">
        <v>85</v>
      </c>
      <c r="AV1082" s="14" t="s">
        <v>88</v>
      </c>
      <c r="AW1082" s="14" t="s">
        <v>33</v>
      </c>
      <c r="AX1082" s="14" t="s">
        <v>77</v>
      </c>
      <c r="AY1082" s="196" t="s">
        <v>276</v>
      </c>
    </row>
    <row r="1083" s="15" customFormat="1">
      <c r="A1083" s="15"/>
      <c r="B1083" s="203"/>
      <c r="C1083" s="15"/>
      <c r="D1083" s="187" t="s">
        <v>284</v>
      </c>
      <c r="E1083" s="204" t="s">
        <v>1</v>
      </c>
      <c r="F1083" s="205" t="s">
        <v>303</v>
      </c>
      <c r="G1083" s="15"/>
      <c r="H1083" s="206">
        <v>108.98</v>
      </c>
      <c r="I1083" s="207"/>
      <c r="J1083" s="15"/>
      <c r="K1083" s="15"/>
      <c r="L1083" s="203"/>
      <c r="M1083" s="208"/>
      <c r="N1083" s="209"/>
      <c r="O1083" s="209"/>
      <c r="P1083" s="209"/>
      <c r="Q1083" s="209"/>
      <c r="R1083" s="209"/>
      <c r="S1083" s="209"/>
      <c r="T1083" s="210"/>
      <c r="U1083" s="15"/>
      <c r="V1083" s="15"/>
      <c r="W1083" s="15"/>
      <c r="X1083" s="15"/>
      <c r="Y1083" s="15"/>
      <c r="Z1083" s="15"/>
      <c r="AA1083" s="15"/>
      <c r="AB1083" s="15"/>
      <c r="AC1083" s="15"/>
      <c r="AD1083" s="15"/>
      <c r="AE1083" s="15"/>
      <c r="AT1083" s="204" t="s">
        <v>284</v>
      </c>
      <c r="AU1083" s="204" t="s">
        <v>85</v>
      </c>
      <c r="AV1083" s="15" t="s">
        <v>91</v>
      </c>
      <c r="AW1083" s="15" t="s">
        <v>33</v>
      </c>
      <c r="AX1083" s="15" t="s">
        <v>8</v>
      </c>
      <c r="AY1083" s="204" t="s">
        <v>276</v>
      </c>
    </row>
    <row r="1084" s="2" customFormat="1" ht="24.15" customHeight="1">
      <c r="A1084" s="37"/>
      <c r="B1084" s="172"/>
      <c r="C1084" s="173" t="s">
        <v>1522</v>
      </c>
      <c r="D1084" s="173" t="s">
        <v>278</v>
      </c>
      <c r="E1084" s="174" t="s">
        <v>1523</v>
      </c>
      <c r="F1084" s="175" t="s">
        <v>1524</v>
      </c>
      <c r="G1084" s="176" t="s">
        <v>281</v>
      </c>
      <c r="H1084" s="177">
        <v>10.199999999999999</v>
      </c>
      <c r="I1084" s="178"/>
      <c r="J1084" s="179">
        <f>ROUND(I1084*H1084,0)</f>
        <v>0</v>
      </c>
      <c r="K1084" s="175" t="s">
        <v>282</v>
      </c>
      <c r="L1084" s="38"/>
      <c r="M1084" s="180" t="s">
        <v>1</v>
      </c>
      <c r="N1084" s="181" t="s">
        <v>42</v>
      </c>
      <c r="O1084" s="76"/>
      <c r="P1084" s="182">
        <f>O1084*H1084</f>
        <v>0</v>
      </c>
      <c r="Q1084" s="182">
        <v>0.0023649999999999999</v>
      </c>
      <c r="R1084" s="182">
        <f>Q1084*H1084</f>
        <v>0.024122999999999999</v>
      </c>
      <c r="S1084" s="182">
        <v>0</v>
      </c>
      <c r="T1084" s="183">
        <f>S1084*H1084</f>
        <v>0</v>
      </c>
      <c r="U1084" s="37"/>
      <c r="V1084" s="37"/>
      <c r="W1084" s="37"/>
      <c r="X1084" s="37"/>
      <c r="Y1084" s="37"/>
      <c r="Z1084" s="37"/>
      <c r="AA1084" s="37"/>
      <c r="AB1084" s="37"/>
      <c r="AC1084" s="37"/>
      <c r="AD1084" s="37"/>
      <c r="AE1084" s="37"/>
      <c r="AR1084" s="184" t="s">
        <v>362</v>
      </c>
      <c r="AT1084" s="184" t="s">
        <v>278</v>
      </c>
      <c r="AU1084" s="184" t="s">
        <v>85</v>
      </c>
      <c r="AY1084" s="18" t="s">
        <v>276</v>
      </c>
      <c r="BE1084" s="185">
        <f>IF(N1084="základní",J1084,0)</f>
        <v>0</v>
      </c>
      <c r="BF1084" s="185">
        <f>IF(N1084="snížená",J1084,0)</f>
        <v>0</v>
      </c>
      <c r="BG1084" s="185">
        <f>IF(N1084="zákl. přenesená",J1084,0)</f>
        <v>0</v>
      </c>
      <c r="BH1084" s="185">
        <f>IF(N1084="sníž. přenesená",J1084,0)</f>
        <v>0</v>
      </c>
      <c r="BI1084" s="185">
        <f>IF(N1084="nulová",J1084,0)</f>
        <v>0</v>
      </c>
      <c r="BJ1084" s="18" t="s">
        <v>8</v>
      </c>
      <c r="BK1084" s="185">
        <f>ROUND(I1084*H1084,0)</f>
        <v>0</v>
      </c>
      <c r="BL1084" s="18" t="s">
        <v>362</v>
      </c>
      <c r="BM1084" s="184" t="s">
        <v>1525</v>
      </c>
    </row>
    <row r="1085" s="13" customFormat="1">
      <c r="A1085" s="13"/>
      <c r="B1085" s="186"/>
      <c r="C1085" s="13"/>
      <c r="D1085" s="187" t="s">
        <v>284</v>
      </c>
      <c r="E1085" s="188" t="s">
        <v>1</v>
      </c>
      <c r="F1085" s="189" t="s">
        <v>1455</v>
      </c>
      <c r="G1085" s="13"/>
      <c r="H1085" s="190">
        <v>5.4000000000000004</v>
      </c>
      <c r="I1085" s="191"/>
      <c r="J1085" s="13"/>
      <c r="K1085" s="13"/>
      <c r="L1085" s="186"/>
      <c r="M1085" s="192"/>
      <c r="N1085" s="193"/>
      <c r="O1085" s="193"/>
      <c r="P1085" s="193"/>
      <c r="Q1085" s="193"/>
      <c r="R1085" s="193"/>
      <c r="S1085" s="193"/>
      <c r="T1085" s="194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188" t="s">
        <v>284</v>
      </c>
      <c r="AU1085" s="188" t="s">
        <v>85</v>
      </c>
      <c r="AV1085" s="13" t="s">
        <v>85</v>
      </c>
      <c r="AW1085" s="13" t="s">
        <v>33</v>
      </c>
      <c r="AX1085" s="13" t="s">
        <v>77</v>
      </c>
      <c r="AY1085" s="188" t="s">
        <v>276</v>
      </c>
    </row>
    <row r="1086" s="13" customFormat="1">
      <c r="A1086" s="13"/>
      <c r="B1086" s="186"/>
      <c r="C1086" s="13"/>
      <c r="D1086" s="187" t="s">
        <v>284</v>
      </c>
      <c r="E1086" s="188" t="s">
        <v>1</v>
      </c>
      <c r="F1086" s="189" t="s">
        <v>1456</v>
      </c>
      <c r="G1086" s="13"/>
      <c r="H1086" s="190">
        <v>1.5</v>
      </c>
      <c r="I1086" s="191"/>
      <c r="J1086" s="13"/>
      <c r="K1086" s="13"/>
      <c r="L1086" s="186"/>
      <c r="M1086" s="192"/>
      <c r="N1086" s="193"/>
      <c r="O1086" s="193"/>
      <c r="P1086" s="193"/>
      <c r="Q1086" s="193"/>
      <c r="R1086" s="193"/>
      <c r="S1086" s="193"/>
      <c r="T1086" s="194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188" t="s">
        <v>284</v>
      </c>
      <c r="AU1086" s="188" t="s">
        <v>85</v>
      </c>
      <c r="AV1086" s="13" t="s">
        <v>85</v>
      </c>
      <c r="AW1086" s="13" t="s">
        <v>33</v>
      </c>
      <c r="AX1086" s="13" t="s">
        <v>77</v>
      </c>
      <c r="AY1086" s="188" t="s">
        <v>276</v>
      </c>
    </row>
    <row r="1087" s="13" customFormat="1">
      <c r="A1087" s="13"/>
      <c r="B1087" s="186"/>
      <c r="C1087" s="13"/>
      <c r="D1087" s="187" t="s">
        <v>284</v>
      </c>
      <c r="E1087" s="188" t="s">
        <v>1</v>
      </c>
      <c r="F1087" s="189" t="s">
        <v>1457</v>
      </c>
      <c r="G1087" s="13"/>
      <c r="H1087" s="190">
        <v>2.3999999999999999</v>
      </c>
      <c r="I1087" s="191"/>
      <c r="J1087" s="13"/>
      <c r="K1087" s="13"/>
      <c r="L1087" s="186"/>
      <c r="M1087" s="192"/>
      <c r="N1087" s="193"/>
      <c r="O1087" s="193"/>
      <c r="P1087" s="193"/>
      <c r="Q1087" s="193"/>
      <c r="R1087" s="193"/>
      <c r="S1087" s="193"/>
      <c r="T1087" s="194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188" t="s">
        <v>284</v>
      </c>
      <c r="AU1087" s="188" t="s">
        <v>85</v>
      </c>
      <c r="AV1087" s="13" t="s">
        <v>85</v>
      </c>
      <c r="AW1087" s="13" t="s">
        <v>33</v>
      </c>
      <c r="AX1087" s="13" t="s">
        <v>77</v>
      </c>
      <c r="AY1087" s="188" t="s">
        <v>276</v>
      </c>
    </row>
    <row r="1088" s="13" customFormat="1">
      <c r="A1088" s="13"/>
      <c r="B1088" s="186"/>
      <c r="C1088" s="13"/>
      <c r="D1088" s="187" t="s">
        <v>284</v>
      </c>
      <c r="E1088" s="188" t="s">
        <v>1</v>
      </c>
      <c r="F1088" s="189" t="s">
        <v>1458</v>
      </c>
      <c r="G1088" s="13"/>
      <c r="H1088" s="190">
        <v>0.90000000000000002</v>
      </c>
      <c r="I1088" s="191"/>
      <c r="J1088" s="13"/>
      <c r="K1088" s="13"/>
      <c r="L1088" s="186"/>
      <c r="M1088" s="192"/>
      <c r="N1088" s="193"/>
      <c r="O1088" s="193"/>
      <c r="P1088" s="193"/>
      <c r="Q1088" s="193"/>
      <c r="R1088" s="193"/>
      <c r="S1088" s="193"/>
      <c r="T1088" s="194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188" t="s">
        <v>284</v>
      </c>
      <c r="AU1088" s="188" t="s">
        <v>85</v>
      </c>
      <c r="AV1088" s="13" t="s">
        <v>85</v>
      </c>
      <c r="AW1088" s="13" t="s">
        <v>33</v>
      </c>
      <c r="AX1088" s="13" t="s">
        <v>77</v>
      </c>
      <c r="AY1088" s="188" t="s">
        <v>276</v>
      </c>
    </row>
    <row r="1089" s="14" customFormat="1">
      <c r="A1089" s="14"/>
      <c r="B1089" s="195"/>
      <c r="C1089" s="14"/>
      <c r="D1089" s="187" t="s">
        <v>284</v>
      </c>
      <c r="E1089" s="196" t="s">
        <v>1</v>
      </c>
      <c r="F1089" s="197" t="s">
        <v>728</v>
      </c>
      <c r="G1089" s="14"/>
      <c r="H1089" s="198">
        <v>10.199999999999999</v>
      </c>
      <c r="I1089" s="199"/>
      <c r="J1089" s="14"/>
      <c r="K1089" s="14"/>
      <c r="L1089" s="195"/>
      <c r="M1089" s="200"/>
      <c r="N1089" s="201"/>
      <c r="O1089" s="201"/>
      <c r="P1089" s="201"/>
      <c r="Q1089" s="201"/>
      <c r="R1089" s="201"/>
      <c r="S1089" s="201"/>
      <c r="T1089" s="202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196" t="s">
        <v>284</v>
      </c>
      <c r="AU1089" s="196" t="s">
        <v>85</v>
      </c>
      <c r="AV1089" s="14" t="s">
        <v>88</v>
      </c>
      <c r="AW1089" s="14" t="s">
        <v>33</v>
      </c>
      <c r="AX1089" s="14" t="s">
        <v>8</v>
      </c>
      <c r="AY1089" s="196" t="s">
        <v>276</v>
      </c>
    </row>
    <row r="1090" s="2" customFormat="1" ht="24.15" customHeight="1">
      <c r="A1090" s="37"/>
      <c r="B1090" s="172"/>
      <c r="C1090" s="173" t="s">
        <v>1526</v>
      </c>
      <c r="D1090" s="173" t="s">
        <v>278</v>
      </c>
      <c r="E1090" s="174" t="s">
        <v>1527</v>
      </c>
      <c r="F1090" s="175" t="s">
        <v>1528</v>
      </c>
      <c r="G1090" s="176" t="s">
        <v>342</v>
      </c>
      <c r="H1090" s="177">
        <v>4</v>
      </c>
      <c r="I1090" s="178"/>
      <c r="J1090" s="179">
        <f>ROUND(I1090*H1090,0)</f>
        <v>0</v>
      </c>
      <c r="K1090" s="175" t="s">
        <v>282</v>
      </c>
      <c r="L1090" s="38"/>
      <c r="M1090" s="180" t="s">
        <v>1</v>
      </c>
      <c r="N1090" s="181" t="s">
        <v>42</v>
      </c>
      <c r="O1090" s="76"/>
      <c r="P1090" s="182">
        <f>O1090*H1090</f>
        <v>0</v>
      </c>
      <c r="Q1090" s="182">
        <v>0.0053886000000000003</v>
      </c>
      <c r="R1090" s="182">
        <f>Q1090*H1090</f>
        <v>0.021554400000000001</v>
      </c>
      <c r="S1090" s="182">
        <v>0</v>
      </c>
      <c r="T1090" s="183">
        <f>S1090*H1090</f>
        <v>0</v>
      </c>
      <c r="U1090" s="37"/>
      <c r="V1090" s="37"/>
      <c r="W1090" s="37"/>
      <c r="X1090" s="37"/>
      <c r="Y1090" s="37"/>
      <c r="Z1090" s="37"/>
      <c r="AA1090" s="37"/>
      <c r="AB1090" s="37"/>
      <c r="AC1090" s="37"/>
      <c r="AD1090" s="37"/>
      <c r="AE1090" s="37"/>
      <c r="AR1090" s="184" t="s">
        <v>362</v>
      </c>
      <c r="AT1090" s="184" t="s">
        <v>278</v>
      </c>
      <c r="AU1090" s="184" t="s">
        <v>85</v>
      </c>
      <c r="AY1090" s="18" t="s">
        <v>276</v>
      </c>
      <c r="BE1090" s="185">
        <f>IF(N1090="základní",J1090,0)</f>
        <v>0</v>
      </c>
      <c r="BF1090" s="185">
        <f>IF(N1090="snížená",J1090,0)</f>
        <v>0</v>
      </c>
      <c r="BG1090" s="185">
        <f>IF(N1090="zákl. přenesená",J1090,0)</f>
        <v>0</v>
      </c>
      <c r="BH1090" s="185">
        <f>IF(N1090="sníž. přenesená",J1090,0)</f>
        <v>0</v>
      </c>
      <c r="BI1090" s="185">
        <f>IF(N1090="nulová",J1090,0)</f>
        <v>0</v>
      </c>
      <c r="BJ1090" s="18" t="s">
        <v>8</v>
      </c>
      <c r="BK1090" s="185">
        <f>ROUND(I1090*H1090,0)</f>
        <v>0</v>
      </c>
      <c r="BL1090" s="18" t="s">
        <v>362</v>
      </c>
      <c r="BM1090" s="184" t="s">
        <v>1529</v>
      </c>
    </row>
    <row r="1091" s="13" customFormat="1">
      <c r="A1091" s="13"/>
      <c r="B1091" s="186"/>
      <c r="C1091" s="13"/>
      <c r="D1091" s="187" t="s">
        <v>284</v>
      </c>
      <c r="E1091" s="188" t="s">
        <v>1</v>
      </c>
      <c r="F1091" s="189" t="s">
        <v>1530</v>
      </c>
      <c r="G1091" s="13"/>
      <c r="H1091" s="190">
        <v>1</v>
      </c>
      <c r="I1091" s="191"/>
      <c r="J1091" s="13"/>
      <c r="K1091" s="13"/>
      <c r="L1091" s="186"/>
      <c r="M1091" s="192"/>
      <c r="N1091" s="193"/>
      <c r="O1091" s="193"/>
      <c r="P1091" s="193"/>
      <c r="Q1091" s="193"/>
      <c r="R1091" s="193"/>
      <c r="S1091" s="193"/>
      <c r="T1091" s="194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188" t="s">
        <v>284</v>
      </c>
      <c r="AU1091" s="188" t="s">
        <v>85</v>
      </c>
      <c r="AV1091" s="13" t="s">
        <v>85</v>
      </c>
      <c r="AW1091" s="13" t="s">
        <v>33</v>
      </c>
      <c r="AX1091" s="13" t="s">
        <v>77</v>
      </c>
      <c r="AY1091" s="188" t="s">
        <v>276</v>
      </c>
    </row>
    <row r="1092" s="13" customFormat="1">
      <c r="A1092" s="13"/>
      <c r="B1092" s="186"/>
      <c r="C1092" s="13"/>
      <c r="D1092" s="187" t="s">
        <v>284</v>
      </c>
      <c r="E1092" s="188" t="s">
        <v>1</v>
      </c>
      <c r="F1092" s="189" t="s">
        <v>1531</v>
      </c>
      <c r="G1092" s="13"/>
      <c r="H1092" s="190">
        <v>3</v>
      </c>
      <c r="I1092" s="191"/>
      <c r="J1092" s="13"/>
      <c r="K1092" s="13"/>
      <c r="L1092" s="186"/>
      <c r="M1092" s="192"/>
      <c r="N1092" s="193"/>
      <c r="O1092" s="193"/>
      <c r="P1092" s="193"/>
      <c r="Q1092" s="193"/>
      <c r="R1092" s="193"/>
      <c r="S1092" s="193"/>
      <c r="T1092" s="194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188" t="s">
        <v>284</v>
      </c>
      <c r="AU1092" s="188" t="s">
        <v>85</v>
      </c>
      <c r="AV1092" s="13" t="s">
        <v>85</v>
      </c>
      <c r="AW1092" s="13" t="s">
        <v>33</v>
      </c>
      <c r="AX1092" s="13" t="s">
        <v>77</v>
      </c>
      <c r="AY1092" s="188" t="s">
        <v>276</v>
      </c>
    </row>
    <row r="1093" s="14" customFormat="1">
      <c r="A1093" s="14"/>
      <c r="B1093" s="195"/>
      <c r="C1093" s="14"/>
      <c r="D1093" s="187" t="s">
        <v>284</v>
      </c>
      <c r="E1093" s="196" t="s">
        <v>1</v>
      </c>
      <c r="F1093" s="197" t="s">
        <v>288</v>
      </c>
      <c r="G1093" s="14"/>
      <c r="H1093" s="198">
        <v>4</v>
      </c>
      <c r="I1093" s="199"/>
      <c r="J1093" s="14"/>
      <c r="K1093" s="14"/>
      <c r="L1093" s="195"/>
      <c r="M1093" s="200"/>
      <c r="N1093" s="201"/>
      <c r="O1093" s="201"/>
      <c r="P1093" s="201"/>
      <c r="Q1093" s="201"/>
      <c r="R1093" s="201"/>
      <c r="S1093" s="201"/>
      <c r="T1093" s="202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196" t="s">
        <v>284</v>
      </c>
      <c r="AU1093" s="196" t="s">
        <v>85</v>
      </c>
      <c r="AV1093" s="14" t="s">
        <v>88</v>
      </c>
      <c r="AW1093" s="14" t="s">
        <v>33</v>
      </c>
      <c r="AX1093" s="14" t="s">
        <v>8</v>
      </c>
      <c r="AY1093" s="196" t="s">
        <v>276</v>
      </c>
    </row>
    <row r="1094" s="2" customFormat="1" ht="21.75" customHeight="1">
      <c r="A1094" s="37"/>
      <c r="B1094" s="172"/>
      <c r="C1094" s="173" t="s">
        <v>1532</v>
      </c>
      <c r="D1094" s="173" t="s">
        <v>278</v>
      </c>
      <c r="E1094" s="174" t="s">
        <v>1533</v>
      </c>
      <c r="F1094" s="175" t="s">
        <v>1534</v>
      </c>
      <c r="G1094" s="176" t="s">
        <v>291</v>
      </c>
      <c r="H1094" s="177">
        <v>23.010000000000002</v>
      </c>
      <c r="I1094" s="178"/>
      <c r="J1094" s="179">
        <f>ROUND(I1094*H1094,0)</f>
        <v>0</v>
      </c>
      <c r="K1094" s="175" t="s">
        <v>282</v>
      </c>
      <c r="L1094" s="38"/>
      <c r="M1094" s="180" t="s">
        <v>1</v>
      </c>
      <c r="N1094" s="181" t="s">
        <v>42</v>
      </c>
      <c r="O1094" s="76"/>
      <c r="P1094" s="182">
        <f>O1094*H1094</f>
        <v>0</v>
      </c>
      <c r="Q1094" s="182">
        <v>0.00090835000000000004</v>
      </c>
      <c r="R1094" s="182">
        <f>Q1094*H1094</f>
        <v>0.020901133500000002</v>
      </c>
      <c r="S1094" s="182">
        <v>0</v>
      </c>
      <c r="T1094" s="183">
        <f>S1094*H1094</f>
        <v>0</v>
      </c>
      <c r="U1094" s="37"/>
      <c r="V1094" s="37"/>
      <c r="W1094" s="37"/>
      <c r="X1094" s="37"/>
      <c r="Y1094" s="37"/>
      <c r="Z1094" s="37"/>
      <c r="AA1094" s="37"/>
      <c r="AB1094" s="37"/>
      <c r="AC1094" s="37"/>
      <c r="AD1094" s="37"/>
      <c r="AE1094" s="37"/>
      <c r="AR1094" s="184" t="s">
        <v>362</v>
      </c>
      <c r="AT1094" s="184" t="s">
        <v>278</v>
      </c>
      <c r="AU1094" s="184" t="s">
        <v>85</v>
      </c>
      <c r="AY1094" s="18" t="s">
        <v>276</v>
      </c>
      <c r="BE1094" s="185">
        <f>IF(N1094="základní",J1094,0)</f>
        <v>0</v>
      </c>
      <c r="BF1094" s="185">
        <f>IF(N1094="snížená",J1094,0)</f>
        <v>0</v>
      </c>
      <c r="BG1094" s="185">
        <f>IF(N1094="zákl. přenesená",J1094,0)</f>
        <v>0</v>
      </c>
      <c r="BH1094" s="185">
        <f>IF(N1094="sníž. přenesená",J1094,0)</f>
        <v>0</v>
      </c>
      <c r="BI1094" s="185">
        <f>IF(N1094="nulová",J1094,0)</f>
        <v>0</v>
      </c>
      <c r="BJ1094" s="18" t="s">
        <v>8</v>
      </c>
      <c r="BK1094" s="185">
        <f>ROUND(I1094*H1094,0)</f>
        <v>0</v>
      </c>
      <c r="BL1094" s="18" t="s">
        <v>362</v>
      </c>
      <c r="BM1094" s="184" t="s">
        <v>1535</v>
      </c>
    </row>
    <row r="1095" s="13" customFormat="1">
      <c r="A1095" s="13"/>
      <c r="B1095" s="186"/>
      <c r="C1095" s="13"/>
      <c r="D1095" s="187" t="s">
        <v>284</v>
      </c>
      <c r="E1095" s="188" t="s">
        <v>1</v>
      </c>
      <c r="F1095" s="189" t="s">
        <v>1463</v>
      </c>
      <c r="G1095" s="13"/>
      <c r="H1095" s="190">
        <v>23.010000000000002</v>
      </c>
      <c r="I1095" s="191"/>
      <c r="J1095" s="13"/>
      <c r="K1095" s="13"/>
      <c r="L1095" s="186"/>
      <c r="M1095" s="192"/>
      <c r="N1095" s="193"/>
      <c r="O1095" s="193"/>
      <c r="P1095" s="193"/>
      <c r="Q1095" s="193"/>
      <c r="R1095" s="193"/>
      <c r="S1095" s="193"/>
      <c r="T1095" s="194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188" t="s">
        <v>284</v>
      </c>
      <c r="AU1095" s="188" t="s">
        <v>85</v>
      </c>
      <c r="AV1095" s="13" t="s">
        <v>85</v>
      </c>
      <c r="AW1095" s="13" t="s">
        <v>33</v>
      </c>
      <c r="AX1095" s="13" t="s">
        <v>8</v>
      </c>
      <c r="AY1095" s="188" t="s">
        <v>276</v>
      </c>
    </row>
    <row r="1096" s="2" customFormat="1" ht="24.15" customHeight="1">
      <c r="A1096" s="37"/>
      <c r="B1096" s="172"/>
      <c r="C1096" s="173" t="s">
        <v>1536</v>
      </c>
      <c r="D1096" s="173" t="s">
        <v>278</v>
      </c>
      <c r="E1096" s="174" t="s">
        <v>1537</v>
      </c>
      <c r="F1096" s="175" t="s">
        <v>1538</v>
      </c>
      <c r="G1096" s="176" t="s">
        <v>342</v>
      </c>
      <c r="H1096" s="177">
        <v>4</v>
      </c>
      <c r="I1096" s="178"/>
      <c r="J1096" s="179">
        <f>ROUND(I1096*H1096,0)</f>
        <v>0</v>
      </c>
      <c r="K1096" s="175" t="s">
        <v>282</v>
      </c>
      <c r="L1096" s="38"/>
      <c r="M1096" s="180" t="s">
        <v>1</v>
      </c>
      <c r="N1096" s="181" t="s">
        <v>42</v>
      </c>
      <c r="O1096" s="76"/>
      <c r="P1096" s="182">
        <f>O1096*H1096</f>
        <v>0</v>
      </c>
      <c r="Q1096" s="182">
        <v>0.000194</v>
      </c>
      <c r="R1096" s="182">
        <f>Q1096*H1096</f>
        <v>0.000776</v>
      </c>
      <c r="S1096" s="182">
        <v>0</v>
      </c>
      <c r="T1096" s="183">
        <f>S1096*H1096</f>
        <v>0</v>
      </c>
      <c r="U1096" s="37"/>
      <c r="V1096" s="37"/>
      <c r="W1096" s="37"/>
      <c r="X1096" s="37"/>
      <c r="Y1096" s="37"/>
      <c r="Z1096" s="37"/>
      <c r="AA1096" s="37"/>
      <c r="AB1096" s="37"/>
      <c r="AC1096" s="37"/>
      <c r="AD1096" s="37"/>
      <c r="AE1096" s="37"/>
      <c r="AR1096" s="184" t="s">
        <v>362</v>
      </c>
      <c r="AT1096" s="184" t="s">
        <v>278</v>
      </c>
      <c r="AU1096" s="184" t="s">
        <v>85</v>
      </c>
      <c r="AY1096" s="18" t="s">
        <v>276</v>
      </c>
      <c r="BE1096" s="185">
        <f>IF(N1096="základní",J1096,0)</f>
        <v>0</v>
      </c>
      <c r="BF1096" s="185">
        <f>IF(N1096="snížená",J1096,0)</f>
        <v>0</v>
      </c>
      <c r="BG1096" s="185">
        <f>IF(N1096="zákl. přenesená",J1096,0)</f>
        <v>0</v>
      </c>
      <c r="BH1096" s="185">
        <f>IF(N1096="sníž. přenesená",J1096,0)</f>
        <v>0</v>
      </c>
      <c r="BI1096" s="185">
        <f>IF(N1096="nulová",J1096,0)</f>
        <v>0</v>
      </c>
      <c r="BJ1096" s="18" t="s">
        <v>8</v>
      </c>
      <c r="BK1096" s="185">
        <f>ROUND(I1096*H1096,0)</f>
        <v>0</v>
      </c>
      <c r="BL1096" s="18" t="s">
        <v>362</v>
      </c>
      <c r="BM1096" s="184" t="s">
        <v>1539</v>
      </c>
    </row>
    <row r="1097" s="13" customFormat="1">
      <c r="A1097" s="13"/>
      <c r="B1097" s="186"/>
      <c r="C1097" s="13"/>
      <c r="D1097" s="187" t="s">
        <v>284</v>
      </c>
      <c r="E1097" s="188" t="s">
        <v>1</v>
      </c>
      <c r="F1097" s="189" t="s">
        <v>1540</v>
      </c>
      <c r="G1097" s="13"/>
      <c r="H1097" s="190">
        <v>4</v>
      </c>
      <c r="I1097" s="191"/>
      <c r="J1097" s="13"/>
      <c r="K1097" s="13"/>
      <c r="L1097" s="186"/>
      <c r="M1097" s="192"/>
      <c r="N1097" s="193"/>
      <c r="O1097" s="193"/>
      <c r="P1097" s="193"/>
      <c r="Q1097" s="193"/>
      <c r="R1097" s="193"/>
      <c r="S1097" s="193"/>
      <c r="T1097" s="194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188" t="s">
        <v>284</v>
      </c>
      <c r="AU1097" s="188" t="s">
        <v>85</v>
      </c>
      <c r="AV1097" s="13" t="s">
        <v>85</v>
      </c>
      <c r="AW1097" s="13" t="s">
        <v>33</v>
      </c>
      <c r="AX1097" s="13" t="s">
        <v>8</v>
      </c>
      <c r="AY1097" s="188" t="s">
        <v>276</v>
      </c>
    </row>
    <row r="1098" s="2" customFormat="1" ht="24.15" customHeight="1">
      <c r="A1098" s="37"/>
      <c r="B1098" s="172"/>
      <c r="C1098" s="173" t="s">
        <v>1541</v>
      </c>
      <c r="D1098" s="173" t="s">
        <v>278</v>
      </c>
      <c r="E1098" s="174" t="s">
        <v>1542</v>
      </c>
      <c r="F1098" s="175" t="s">
        <v>1543</v>
      </c>
      <c r="G1098" s="176" t="s">
        <v>291</v>
      </c>
      <c r="H1098" s="177">
        <v>38</v>
      </c>
      <c r="I1098" s="178"/>
      <c r="J1098" s="179">
        <f>ROUND(I1098*H1098,0)</f>
        <v>0</v>
      </c>
      <c r="K1098" s="175" t="s">
        <v>282</v>
      </c>
      <c r="L1098" s="38"/>
      <c r="M1098" s="180" t="s">
        <v>1</v>
      </c>
      <c r="N1098" s="181" t="s">
        <v>42</v>
      </c>
      <c r="O1098" s="76"/>
      <c r="P1098" s="182">
        <f>O1098*H1098</f>
        <v>0</v>
      </c>
      <c r="Q1098" s="182">
        <v>0.001428</v>
      </c>
      <c r="R1098" s="182">
        <f>Q1098*H1098</f>
        <v>0.054264</v>
      </c>
      <c r="S1098" s="182">
        <v>0</v>
      </c>
      <c r="T1098" s="183">
        <f>S1098*H1098</f>
        <v>0</v>
      </c>
      <c r="U1098" s="37"/>
      <c r="V1098" s="37"/>
      <c r="W1098" s="37"/>
      <c r="X1098" s="37"/>
      <c r="Y1098" s="37"/>
      <c r="Z1098" s="37"/>
      <c r="AA1098" s="37"/>
      <c r="AB1098" s="37"/>
      <c r="AC1098" s="37"/>
      <c r="AD1098" s="37"/>
      <c r="AE1098" s="37"/>
      <c r="AR1098" s="184" t="s">
        <v>362</v>
      </c>
      <c r="AT1098" s="184" t="s">
        <v>278</v>
      </c>
      <c r="AU1098" s="184" t="s">
        <v>85</v>
      </c>
      <c r="AY1098" s="18" t="s">
        <v>276</v>
      </c>
      <c r="BE1098" s="185">
        <f>IF(N1098="základní",J1098,0)</f>
        <v>0</v>
      </c>
      <c r="BF1098" s="185">
        <f>IF(N1098="snížená",J1098,0)</f>
        <v>0</v>
      </c>
      <c r="BG1098" s="185">
        <f>IF(N1098="zákl. přenesená",J1098,0)</f>
        <v>0</v>
      </c>
      <c r="BH1098" s="185">
        <f>IF(N1098="sníž. přenesená",J1098,0)</f>
        <v>0</v>
      </c>
      <c r="BI1098" s="185">
        <f>IF(N1098="nulová",J1098,0)</f>
        <v>0</v>
      </c>
      <c r="BJ1098" s="18" t="s">
        <v>8</v>
      </c>
      <c r="BK1098" s="185">
        <f>ROUND(I1098*H1098,0)</f>
        <v>0</v>
      </c>
      <c r="BL1098" s="18" t="s">
        <v>362</v>
      </c>
      <c r="BM1098" s="184" t="s">
        <v>1544</v>
      </c>
    </row>
    <row r="1099" s="13" customFormat="1">
      <c r="A1099" s="13"/>
      <c r="B1099" s="186"/>
      <c r="C1099" s="13"/>
      <c r="D1099" s="187" t="s">
        <v>284</v>
      </c>
      <c r="E1099" s="188" t="s">
        <v>1</v>
      </c>
      <c r="F1099" s="189" t="s">
        <v>1468</v>
      </c>
      <c r="G1099" s="13"/>
      <c r="H1099" s="190">
        <v>38</v>
      </c>
      <c r="I1099" s="191"/>
      <c r="J1099" s="13"/>
      <c r="K1099" s="13"/>
      <c r="L1099" s="186"/>
      <c r="M1099" s="192"/>
      <c r="N1099" s="193"/>
      <c r="O1099" s="193"/>
      <c r="P1099" s="193"/>
      <c r="Q1099" s="193"/>
      <c r="R1099" s="193"/>
      <c r="S1099" s="193"/>
      <c r="T1099" s="194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188" t="s">
        <v>284</v>
      </c>
      <c r="AU1099" s="188" t="s">
        <v>85</v>
      </c>
      <c r="AV1099" s="13" t="s">
        <v>85</v>
      </c>
      <c r="AW1099" s="13" t="s">
        <v>33</v>
      </c>
      <c r="AX1099" s="13" t="s">
        <v>8</v>
      </c>
      <c r="AY1099" s="188" t="s">
        <v>276</v>
      </c>
    </row>
    <row r="1100" s="2" customFormat="1" ht="33" customHeight="1">
      <c r="A1100" s="37"/>
      <c r="B1100" s="172"/>
      <c r="C1100" s="173" t="s">
        <v>1545</v>
      </c>
      <c r="D1100" s="173" t="s">
        <v>278</v>
      </c>
      <c r="E1100" s="174" t="s">
        <v>1546</v>
      </c>
      <c r="F1100" s="175" t="s">
        <v>1547</v>
      </c>
      <c r="G1100" s="176" t="s">
        <v>314</v>
      </c>
      <c r="H1100" s="177">
        <v>2.6160000000000001</v>
      </c>
      <c r="I1100" s="178"/>
      <c r="J1100" s="179">
        <f>ROUND(I1100*H1100,0)</f>
        <v>0</v>
      </c>
      <c r="K1100" s="175" t="s">
        <v>282</v>
      </c>
      <c r="L1100" s="38"/>
      <c r="M1100" s="180" t="s">
        <v>1</v>
      </c>
      <c r="N1100" s="181" t="s">
        <v>42</v>
      </c>
      <c r="O1100" s="76"/>
      <c r="P1100" s="182">
        <f>O1100*H1100</f>
        <v>0</v>
      </c>
      <c r="Q1100" s="182">
        <v>0</v>
      </c>
      <c r="R1100" s="182">
        <f>Q1100*H1100</f>
        <v>0</v>
      </c>
      <c r="S1100" s="182">
        <v>0</v>
      </c>
      <c r="T1100" s="183">
        <f>S1100*H1100</f>
        <v>0</v>
      </c>
      <c r="U1100" s="37"/>
      <c r="V1100" s="37"/>
      <c r="W1100" s="37"/>
      <c r="X1100" s="37"/>
      <c r="Y1100" s="37"/>
      <c r="Z1100" s="37"/>
      <c r="AA1100" s="37"/>
      <c r="AB1100" s="37"/>
      <c r="AC1100" s="37"/>
      <c r="AD1100" s="37"/>
      <c r="AE1100" s="37"/>
      <c r="AR1100" s="184" t="s">
        <v>362</v>
      </c>
      <c r="AT1100" s="184" t="s">
        <v>278</v>
      </c>
      <c r="AU1100" s="184" t="s">
        <v>85</v>
      </c>
      <c r="AY1100" s="18" t="s">
        <v>276</v>
      </c>
      <c r="BE1100" s="185">
        <f>IF(N1100="základní",J1100,0)</f>
        <v>0</v>
      </c>
      <c r="BF1100" s="185">
        <f>IF(N1100="snížená",J1100,0)</f>
        <v>0</v>
      </c>
      <c r="BG1100" s="185">
        <f>IF(N1100="zákl. přenesená",J1100,0)</f>
        <v>0</v>
      </c>
      <c r="BH1100" s="185">
        <f>IF(N1100="sníž. přenesená",J1100,0)</f>
        <v>0</v>
      </c>
      <c r="BI1100" s="185">
        <f>IF(N1100="nulová",J1100,0)</f>
        <v>0</v>
      </c>
      <c r="BJ1100" s="18" t="s">
        <v>8</v>
      </c>
      <c r="BK1100" s="185">
        <f>ROUND(I1100*H1100,0)</f>
        <v>0</v>
      </c>
      <c r="BL1100" s="18" t="s">
        <v>362</v>
      </c>
      <c r="BM1100" s="184" t="s">
        <v>1548</v>
      </c>
    </row>
    <row r="1101" s="12" customFormat="1" ht="22.8" customHeight="1">
      <c r="A1101" s="12"/>
      <c r="B1101" s="159"/>
      <c r="C1101" s="12"/>
      <c r="D1101" s="160" t="s">
        <v>76</v>
      </c>
      <c r="E1101" s="170" t="s">
        <v>1549</v>
      </c>
      <c r="F1101" s="170" t="s">
        <v>1550</v>
      </c>
      <c r="G1101" s="12"/>
      <c r="H1101" s="12"/>
      <c r="I1101" s="162"/>
      <c r="J1101" s="171">
        <f>BK1101</f>
        <v>0</v>
      </c>
      <c r="K1101" s="12"/>
      <c r="L1101" s="159"/>
      <c r="M1101" s="164"/>
      <c r="N1101" s="165"/>
      <c r="O1101" s="165"/>
      <c r="P1101" s="166">
        <f>SUM(P1102:P1108)</f>
        <v>0</v>
      </c>
      <c r="Q1101" s="165"/>
      <c r="R1101" s="166">
        <f>SUM(R1102:R1108)</f>
        <v>0.18283028500000004</v>
      </c>
      <c r="S1101" s="165"/>
      <c r="T1101" s="167">
        <f>SUM(T1102:T1108)</f>
        <v>0.33892450000000002</v>
      </c>
      <c r="U1101" s="12"/>
      <c r="V1101" s="12"/>
      <c r="W1101" s="12"/>
      <c r="X1101" s="12"/>
      <c r="Y1101" s="12"/>
      <c r="Z1101" s="12"/>
      <c r="AA1101" s="12"/>
      <c r="AB1101" s="12"/>
      <c r="AC1101" s="12"/>
      <c r="AD1101" s="12"/>
      <c r="AE1101" s="12"/>
      <c r="AR1101" s="160" t="s">
        <v>85</v>
      </c>
      <c r="AT1101" s="168" t="s">
        <v>76</v>
      </c>
      <c r="AU1101" s="168" t="s">
        <v>8</v>
      </c>
      <c r="AY1101" s="160" t="s">
        <v>276</v>
      </c>
      <c r="BK1101" s="169">
        <f>SUM(BK1102:BK1108)</f>
        <v>0</v>
      </c>
    </row>
    <row r="1102" s="2" customFormat="1" ht="16.5" customHeight="1">
      <c r="A1102" s="37"/>
      <c r="B1102" s="172"/>
      <c r="C1102" s="173" t="s">
        <v>1551</v>
      </c>
      <c r="D1102" s="173" t="s">
        <v>278</v>
      </c>
      <c r="E1102" s="174" t="s">
        <v>1552</v>
      </c>
      <c r="F1102" s="175" t="s">
        <v>1553</v>
      </c>
      <c r="G1102" s="176" t="s">
        <v>291</v>
      </c>
      <c r="H1102" s="177">
        <v>23.010000000000002</v>
      </c>
      <c r="I1102" s="178"/>
      <c r="J1102" s="179">
        <f>ROUND(I1102*H1102,0)</f>
        <v>0</v>
      </c>
      <c r="K1102" s="175" t="s">
        <v>282</v>
      </c>
      <c r="L1102" s="38"/>
      <c r="M1102" s="180" t="s">
        <v>1</v>
      </c>
      <c r="N1102" s="181" t="s">
        <v>42</v>
      </c>
      <c r="O1102" s="76"/>
      <c r="P1102" s="182">
        <f>O1102*H1102</f>
        <v>0</v>
      </c>
      <c r="Q1102" s="182">
        <v>0.00019799999999999999</v>
      </c>
      <c r="R1102" s="182">
        <f>Q1102*H1102</f>
        <v>0.0045559800000000003</v>
      </c>
      <c r="S1102" s="182">
        <v>0</v>
      </c>
      <c r="T1102" s="183">
        <f>S1102*H1102</f>
        <v>0</v>
      </c>
      <c r="U1102" s="37"/>
      <c r="V1102" s="37"/>
      <c r="W1102" s="37"/>
      <c r="X1102" s="37"/>
      <c r="Y1102" s="37"/>
      <c r="Z1102" s="37"/>
      <c r="AA1102" s="37"/>
      <c r="AB1102" s="37"/>
      <c r="AC1102" s="37"/>
      <c r="AD1102" s="37"/>
      <c r="AE1102" s="37"/>
      <c r="AR1102" s="184" t="s">
        <v>362</v>
      </c>
      <c r="AT1102" s="184" t="s">
        <v>278</v>
      </c>
      <c r="AU1102" s="184" t="s">
        <v>85</v>
      </c>
      <c r="AY1102" s="18" t="s">
        <v>276</v>
      </c>
      <c r="BE1102" s="185">
        <f>IF(N1102="základní",J1102,0)</f>
        <v>0</v>
      </c>
      <c r="BF1102" s="185">
        <f>IF(N1102="snížená",J1102,0)</f>
        <v>0</v>
      </c>
      <c r="BG1102" s="185">
        <f>IF(N1102="zákl. přenesená",J1102,0)</f>
        <v>0</v>
      </c>
      <c r="BH1102" s="185">
        <f>IF(N1102="sníž. přenesená",J1102,0)</f>
        <v>0</v>
      </c>
      <c r="BI1102" s="185">
        <f>IF(N1102="nulová",J1102,0)</f>
        <v>0</v>
      </c>
      <c r="BJ1102" s="18" t="s">
        <v>8</v>
      </c>
      <c r="BK1102" s="185">
        <f>ROUND(I1102*H1102,0)</f>
        <v>0</v>
      </c>
      <c r="BL1102" s="18" t="s">
        <v>362</v>
      </c>
      <c r="BM1102" s="184" t="s">
        <v>1554</v>
      </c>
    </row>
    <row r="1103" s="13" customFormat="1">
      <c r="A1103" s="13"/>
      <c r="B1103" s="186"/>
      <c r="C1103" s="13"/>
      <c r="D1103" s="187" t="s">
        <v>284</v>
      </c>
      <c r="E1103" s="188" t="s">
        <v>1</v>
      </c>
      <c r="F1103" s="189" t="s">
        <v>1555</v>
      </c>
      <c r="G1103" s="13"/>
      <c r="H1103" s="190">
        <v>23.010000000000002</v>
      </c>
      <c r="I1103" s="191"/>
      <c r="J1103" s="13"/>
      <c r="K1103" s="13"/>
      <c r="L1103" s="186"/>
      <c r="M1103" s="192"/>
      <c r="N1103" s="193"/>
      <c r="O1103" s="193"/>
      <c r="P1103" s="193"/>
      <c r="Q1103" s="193"/>
      <c r="R1103" s="193"/>
      <c r="S1103" s="193"/>
      <c r="T1103" s="194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188" t="s">
        <v>284</v>
      </c>
      <c r="AU1103" s="188" t="s">
        <v>85</v>
      </c>
      <c r="AV1103" s="13" t="s">
        <v>85</v>
      </c>
      <c r="AW1103" s="13" t="s">
        <v>33</v>
      </c>
      <c r="AX1103" s="13" t="s">
        <v>8</v>
      </c>
      <c r="AY1103" s="188" t="s">
        <v>276</v>
      </c>
    </row>
    <row r="1104" s="2" customFormat="1" ht="16.5" customHeight="1">
      <c r="A1104" s="37"/>
      <c r="B1104" s="172"/>
      <c r="C1104" s="173" t="s">
        <v>1556</v>
      </c>
      <c r="D1104" s="173" t="s">
        <v>278</v>
      </c>
      <c r="E1104" s="174" t="s">
        <v>1557</v>
      </c>
      <c r="F1104" s="175" t="s">
        <v>1558</v>
      </c>
      <c r="G1104" s="176" t="s">
        <v>281</v>
      </c>
      <c r="H1104" s="177">
        <v>677.84900000000005</v>
      </c>
      <c r="I1104" s="178"/>
      <c r="J1104" s="179">
        <f>ROUND(I1104*H1104,0)</f>
        <v>0</v>
      </c>
      <c r="K1104" s="175" t="s">
        <v>282</v>
      </c>
      <c r="L1104" s="38"/>
      <c r="M1104" s="180" t="s">
        <v>1</v>
      </c>
      <c r="N1104" s="181" t="s">
        <v>42</v>
      </c>
      <c r="O1104" s="76"/>
      <c r="P1104" s="182">
        <f>O1104*H1104</f>
        <v>0</v>
      </c>
      <c r="Q1104" s="182">
        <v>6.4999999999999994E-05</v>
      </c>
      <c r="R1104" s="182">
        <f>Q1104*H1104</f>
        <v>0.044060185000000002</v>
      </c>
      <c r="S1104" s="182">
        <v>0.00050000000000000001</v>
      </c>
      <c r="T1104" s="183">
        <f>S1104*H1104</f>
        <v>0.33892450000000002</v>
      </c>
      <c r="U1104" s="37"/>
      <c r="V1104" s="37"/>
      <c r="W1104" s="37"/>
      <c r="X1104" s="37"/>
      <c r="Y1104" s="37"/>
      <c r="Z1104" s="37"/>
      <c r="AA1104" s="37"/>
      <c r="AB1104" s="37"/>
      <c r="AC1104" s="37"/>
      <c r="AD1104" s="37"/>
      <c r="AE1104" s="37"/>
      <c r="AR1104" s="184" t="s">
        <v>362</v>
      </c>
      <c r="AT1104" s="184" t="s">
        <v>278</v>
      </c>
      <c r="AU1104" s="184" t="s">
        <v>85</v>
      </c>
      <c r="AY1104" s="18" t="s">
        <v>276</v>
      </c>
      <c r="BE1104" s="185">
        <f>IF(N1104="základní",J1104,0)</f>
        <v>0</v>
      </c>
      <c r="BF1104" s="185">
        <f>IF(N1104="snížená",J1104,0)</f>
        <v>0</v>
      </c>
      <c r="BG1104" s="185">
        <f>IF(N1104="zákl. přenesená",J1104,0)</f>
        <v>0</v>
      </c>
      <c r="BH1104" s="185">
        <f>IF(N1104="sníž. přenesená",J1104,0)</f>
        <v>0</v>
      </c>
      <c r="BI1104" s="185">
        <f>IF(N1104="nulová",J1104,0)</f>
        <v>0</v>
      </c>
      <c r="BJ1104" s="18" t="s">
        <v>8</v>
      </c>
      <c r="BK1104" s="185">
        <f>ROUND(I1104*H1104,0)</f>
        <v>0</v>
      </c>
      <c r="BL1104" s="18" t="s">
        <v>362</v>
      </c>
      <c r="BM1104" s="184" t="s">
        <v>1559</v>
      </c>
    </row>
    <row r="1105" s="13" customFormat="1">
      <c r="A1105" s="13"/>
      <c r="B1105" s="186"/>
      <c r="C1105" s="13"/>
      <c r="D1105" s="187" t="s">
        <v>284</v>
      </c>
      <c r="E1105" s="188" t="s">
        <v>1</v>
      </c>
      <c r="F1105" s="189" t="s">
        <v>220</v>
      </c>
      <c r="G1105" s="13"/>
      <c r="H1105" s="190">
        <v>677.84900000000005</v>
      </c>
      <c r="I1105" s="191"/>
      <c r="J1105" s="13"/>
      <c r="K1105" s="13"/>
      <c r="L1105" s="186"/>
      <c r="M1105" s="192"/>
      <c r="N1105" s="193"/>
      <c r="O1105" s="193"/>
      <c r="P1105" s="193"/>
      <c r="Q1105" s="193"/>
      <c r="R1105" s="193"/>
      <c r="S1105" s="193"/>
      <c r="T1105" s="194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188" t="s">
        <v>284</v>
      </c>
      <c r="AU1105" s="188" t="s">
        <v>85</v>
      </c>
      <c r="AV1105" s="13" t="s">
        <v>85</v>
      </c>
      <c r="AW1105" s="13" t="s">
        <v>33</v>
      </c>
      <c r="AX1105" s="13" t="s">
        <v>8</v>
      </c>
      <c r="AY1105" s="188" t="s">
        <v>276</v>
      </c>
    </row>
    <row r="1106" s="2" customFormat="1" ht="16.5" customHeight="1">
      <c r="A1106" s="37"/>
      <c r="B1106" s="172"/>
      <c r="C1106" s="211" t="s">
        <v>1560</v>
      </c>
      <c r="D1106" s="211" t="s">
        <v>311</v>
      </c>
      <c r="E1106" s="212" t="s">
        <v>1561</v>
      </c>
      <c r="F1106" s="213" t="s">
        <v>1562</v>
      </c>
      <c r="G1106" s="214" t="s">
        <v>281</v>
      </c>
      <c r="H1106" s="215">
        <v>745.63400000000001</v>
      </c>
      <c r="I1106" s="216"/>
      <c r="J1106" s="217">
        <f>ROUND(I1106*H1106,0)</f>
        <v>0</v>
      </c>
      <c r="K1106" s="213" t="s">
        <v>282</v>
      </c>
      <c r="L1106" s="218"/>
      <c r="M1106" s="219" t="s">
        <v>1</v>
      </c>
      <c r="N1106" s="220" t="s">
        <v>42</v>
      </c>
      <c r="O1106" s="76"/>
      <c r="P1106" s="182">
        <f>O1106*H1106</f>
        <v>0</v>
      </c>
      <c r="Q1106" s="182">
        <v>0.00018000000000000001</v>
      </c>
      <c r="R1106" s="182">
        <f>Q1106*H1106</f>
        <v>0.13421412000000002</v>
      </c>
      <c r="S1106" s="182">
        <v>0</v>
      </c>
      <c r="T1106" s="183">
        <f>S1106*H1106</f>
        <v>0</v>
      </c>
      <c r="U1106" s="37"/>
      <c r="V1106" s="37"/>
      <c r="W1106" s="37"/>
      <c r="X1106" s="37"/>
      <c r="Y1106" s="37"/>
      <c r="Z1106" s="37"/>
      <c r="AA1106" s="37"/>
      <c r="AB1106" s="37"/>
      <c r="AC1106" s="37"/>
      <c r="AD1106" s="37"/>
      <c r="AE1106" s="37"/>
      <c r="AR1106" s="184" t="s">
        <v>445</v>
      </c>
      <c r="AT1106" s="184" t="s">
        <v>311</v>
      </c>
      <c r="AU1106" s="184" t="s">
        <v>85</v>
      </c>
      <c r="AY1106" s="18" t="s">
        <v>276</v>
      </c>
      <c r="BE1106" s="185">
        <f>IF(N1106="základní",J1106,0)</f>
        <v>0</v>
      </c>
      <c r="BF1106" s="185">
        <f>IF(N1106="snížená",J1106,0)</f>
        <v>0</v>
      </c>
      <c r="BG1106" s="185">
        <f>IF(N1106="zákl. přenesená",J1106,0)</f>
        <v>0</v>
      </c>
      <c r="BH1106" s="185">
        <f>IF(N1106="sníž. přenesená",J1106,0)</f>
        <v>0</v>
      </c>
      <c r="BI1106" s="185">
        <f>IF(N1106="nulová",J1106,0)</f>
        <v>0</v>
      </c>
      <c r="BJ1106" s="18" t="s">
        <v>8</v>
      </c>
      <c r="BK1106" s="185">
        <f>ROUND(I1106*H1106,0)</f>
        <v>0</v>
      </c>
      <c r="BL1106" s="18" t="s">
        <v>362</v>
      </c>
      <c r="BM1106" s="184" t="s">
        <v>1563</v>
      </c>
    </row>
    <row r="1107" s="13" customFormat="1">
      <c r="A1107" s="13"/>
      <c r="B1107" s="186"/>
      <c r="C1107" s="13"/>
      <c r="D1107" s="187" t="s">
        <v>284</v>
      </c>
      <c r="E1107" s="188" t="s">
        <v>1</v>
      </c>
      <c r="F1107" s="189" t="s">
        <v>1564</v>
      </c>
      <c r="G1107" s="13"/>
      <c r="H1107" s="190">
        <v>745.63400000000001</v>
      </c>
      <c r="I1107" s="191"/>
      <c r="J1107" s="13"/>
      <c r="K1107" s="13"/>
      <c r="L1107" s="186"/>
      <c r="M1107" s="192"/>
      <c r="N1107" s="193"/>
      <c r="O1107" s="193"/>
      <c r="P1107" s="193"/>
      <c r="Q1107" s="193"/>
      <c r="R1107" s="193"/>
      <c r="S1107" s="193"/>
      <c r="T1107" s="194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188" t="s">
        <v>284</v>
      </c>
      <c r="AU1107" s="188" t="s">
        <v>85</v>
      </c>
      <c r="AV1107" s="13" t="s">
        <v>85</v>
      </c>
      <c r="AW1107" s="13" t="s">
        <v>33</v>
      </c>
      <c r="AX1107" s="13" t="s">
        <v>8</v>
      </c>
      <c r="AY1107" s="188" t="s">
        <v>276</v>
      </c>
    </row>
    <row r="1108" s="2" customFormat="1" ht="33" customHeight="1">
      <c r="A1108" s="37"/>
      <c r="B1108" s="172"/>
      <c r="C1108" s="173" t="s">
        <v>1565</v>
      </c>
      <c r="D1108" s="173" t="s">
        <v>278</v>
      </c>
      <c r="E1108" s="174" t="s">
        <v>1566</v>
      </c>
      <c r="F1108" s="175" t="s">
        <v>1567</v>
      </c>
      <c r="G1108" s="176" t="s">
        <v>314</v>
      </c>
      <c r="H1108" s="177">
        <v>0.183</v>
      </c>
      <c r="I1108" s="178"/>
      <c r="J1108" s="179">
        <f>ROUND(I1108*H1108,0)</f>
        <v>0</v>
      </c>
      <c r="K1108" s="175" t="s">
        <v>282</v>
      </c>
      <c r="L1108" s="38"/>
      <c r="M1108" s="180" t="s">
        <v>1</v>
      </c>
      <c r="N1108" s="181" t="s">
        <v>42</v>
      </c>
      <c r="O1108" s="76"/>
      <c r="P1108" s="182">
        <f>O1108*H1108</f>
        <v>0</v>
      </c>
      <c r="Q1108" s="182">
        <v>0</v>
      </c>
      <c r="R1108" s="182">
        <f>Q1108*H1108</f>
        <v>0</v>
      </c>
      <c r="S1108" s="182">
        <v>0</v>
      </c>
      <c r="T1108" s="183">
        <f>S1108*H1108</f>
        <v>0</v>
      </c>
      <c r="U1108" s="37"/>
      <c r="V1108" s="37"/>
      <c r="W1108" s="37"/>
      <c r="X1108" s="37"/>
      <c r="Y1108" s="37"/>
      <c r="Z1108" s="37"/>
      <c r="AA1108" s="37"/>
      <c r="AB1108" s="37"/>
      <c r="AC1108" s="37"/>
      <c r="AD1108" s="37"/>
      <c r="AE1108" s="37"/>
      <c r="AR1108" s="184" t="s">
        <v>362</v>
      </c>
      <c r="AT1108" s="184" t="s">
        <v>278</v>
      </c>
      <c r="AU1108" s="184" t="s">
        <v>85</v>
      </c>
      <c r="AY1108" s="18" t="s">
        <v>276</v>
      </c>
      <c r="BE1108" s="185">
        <f>IF(N1108="základní",J1108,0)</f>
        <v>0</v>
      </c>
      <c r="BF1108" s="185">
        <f>IF(N1108="snížená",J1108,0)</f>
        <v>0</v>
      </c>
      <c r="BG1108" s="185">
        <f>IF(N1108="zákl. přenesená",J1108,0)</f>
        <v>0</v>
      </c>
      <c r="BH1108" s="185">
        <f>IF(N1108="sníž. přenesená",J1108,0)</f>
        <v>0</v>
      </c>
      <c r="BI1108" s="185">
        <f>IF(N1108="nulová",J1108,0)</f>
        <v>0</v>
      </c>
      <c r="BJ1108" s="18" t="s">
        <v>8</v>
      </c>
      <c r="BK1108" s="185">
        <f>ROUND(I1108*H1108,0)</f>
        <v>0</v>
      </c>
      <c r="BL1108" s="18" t="s">
        <v>362</v>
      </c>
      <c r="BM1108" s="184" t="s">
        <v>1568</v>
      </c>
    </row>
    <row r="1109" s="12" customFormat="1" ht="22.8" customHeight="1">
      <c r="A1109" s="12"/>
      <c r="B1109" s="159"/>
      <c r="C1109" s="12"/>
      <c r="D1109" s="160" t="s">
        <v>76</v>
      </c>
      <c r="E1109" s="170" t="s">
        <v>1569</v>
      </c>
      <c r="F1109" s="170" t="s">
        <v>1570</v>
      </c>
      <c r="G1109" s="12"/>
      <c r="H1109" s="12"/>
      <c r="I1109" s="162"/>
      <c r="J1109" s="171">
        <f>BK1109</f>
        <v>0</v>
      </c>
      <c r="K1109" s="12"/>
      <c r="L1109" s="159"/>
      <c r="M1109" s="164"/>
      <c r="N1109" s="165"/>
      <c r="O1109" s="165"/>
      <c r="P1109" s="166">
        <f>SUM(P1110:P1140)</f>
        <v>0</v>
      </c>
      <c r="Q1109" s="165"/>
      <c r="R1109" s="166">
        <f>SUM(R1110:R1140)</f>
        <v>0.12475</v>
      </c>
      <c r="S1109" s="165"/>
      <c r="T1109" s="167">
        <f>SUM(T1110:T1140)</f>
        <v>0</v>
      </c>
      <c r="U1109" s="12"/>
      <c r="V1109" s="12"/>
      <c r="W1109" s="12"/>
      <c r="X1109" s="12"/>
      <c r="Y1109" s="12"/>
      <c r="Z1109" s="12"/>
      <c r="AA1109" s="12"/>
      <c r="AB1109" s="12"/>
      <c r="AC1109" s="12"/>
      <c r="AD1109" s="12"/>
      <c r="AE1109" s="12"/>
      <c r="AR1109" s="160" t="s">
        <v>85</v>
      </c>
      <c r="AT1109" s="168" t="s">
        <v>76</v>
      </c>
      <c r="AU1109" s="168" t="s">
        <v>8</v>
      </c>
      <c r="AY1109" s="160" t="s">
        <v>276</v>
      </c>
      <c r="BK1109" s="169">
        <f>SUM(BK1110:BK1140)</f>
        <v>0</v>
      </c>
    </row>
    <row r="1110" s="2" customFormat="1" ht="24.15" customHeight="1">
      <c r="A1110" s="37"/>
      <c r="B1110" s="172"/>
      <c r="C1110" s="173" t="s">
        <v>1571</v>
      </c>
      <c r="D1110" s="173" t="s">
        <v>278</v>
      </c>
      <c r="E1110" s="174" t="s">
        <v>1572</v>
      </c>
      <c r="F1110" s="175" t="s">
        <v>1573</v>
      </c>
      <c r="G1110" s="176" t="s">
        <v>342</v>
      </c>
      <c r="H1110" s="177">
        <v>1</v>
      </c>
      <c r="I1110" s="178"/>
      <c r="J1110" s="179">
        <f>ROUND(I1110*H1110,0)</f>
        <v>0</v>
      </c>
      <c r="K1110" s="175" t="s">
        <v>282</v>
      </c>
      <c r="L1110" s="38"/>
      <c r="M1110" s="180" t="s">
        <v>1</v>
      </c>
      <c r="N1110" s="181" t="s">
        <v>42</v>
      </c>
      <c r="O1110" s="76"/>
      <c r="P1110" s="182">
        <f>O1110*H1110</f>
        <v>0</v>
      </c>
      <c r="Q1110" s="182">
        <v>0</v>
      </c>
      <c r="R1110" s="182">
        <f>Q1110*H1110</f>
        <v>0</v>
      </c>
      <c r="S1110" s="182">
        <v>0</v>
      </c>
      <c r="T1110" s="183">
        <f>S1110*H1110</f>
        <v>0</v>
      </c>
      <c r="U1110" s="37"/>
      <c r="V1110" s="37"/>
      <c r="W1110" s="37"/>
      <c r="X1110" s="37"/>
      <c r="Y1110" s="37"/>
      <c r="Z1110" s="37"/>
      <c r="AA1110" s="37"/>
      <c r="AB1110" s="37"/>
      <c r="AC1110" s="37"/>
      <c r="AD1110" s="37"/>
      <c r="AE1110" s="37"/>
      <c r="AR1110" s="184" t="s">
        <v>362</v>
      </c>
      <c r="AT1110" s="184" t="s">
        <v>278</v>
      </c>
      <c r="AU1110" s="184" t="s">
        <v>85</v>
      </c>
      <c r="AY1110" s="18" t="s">
        <v>276</v>
      </c>
      <c r="BE1110" s="185">
        <f>IF(N1110="základní",J1110,0)</f>
        <v>0</v>
      </c>
      <c r="BF1110" s="185">
        <f>IF(N1110="snížená",J1110,0)</f>
        <v>0</v>
      </c>
      <c r="BG1110" s="185">
        <f>IF(N1110="zákl. přenesená",J1110,0)</f>
        <v>0</v>
      </c>
      <c r="BH1110" s="185">
        <f>IF(N1110="sníž. přenesená",J1110,0)</f>
        <v>0</v>
      </c>
      <c r="BI1110" s="185">
        <f>IF(N1110="nulová",J1110,0)</f>
        <v>0</v>
      </c>
      <c r="BJ1110" s="18" t="s">
        <v>8</v>
      </c>
      <c r="BK1110" s="185">
        <f>ROUND(I1110*H1110,0)</f>
        <v>0</v>
      </c>
      <c r="BL1110" s="18" t="s">
        <v>362</v>
      </c>
      <c r="BM1110" s="184" t="s">
        <v>1574</v>
      </c>
    </row>
    <row r="1111" s="13" customFormat="1">
      <c r="A1111" s="13"/>
      <c r="B1111" s="186"/>
      <c r="C1111" s="13"/>
      <c r="D1111" s="187" t="s">
        <v>284</v>
      </c>
      <c r="E1111" s="188" t="s">
        <v>1</v>
      </c>
      <c r="F1111" s="189" t="s">
        <v>794</v>
      </c>
      <c r="G1111" s="13"/>
      <c r="H1111" s="190">
        <v>1</v>
      </c>
      <c r="I1111" s="191"/>
      <c r="J1111" s="13"/>
      <c r="K1111" s="13"/>
      <c r="L1111" s="186"/>
      <c r="M1111" s="192"/>
      <c r="N1111" s="193"/>
      <c r="O1111" s="193"/>
      <c r="P1111" s="193"/>
      <c r="Q1111" s="193"/>
      <c r="R1111" s="193"/>
      <c r="S1111" s="193"/>
      <c r="T1111" s="194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188" t="s">
        <v>284</v>
      </c>
      <c r="AU1111" s="188" t="s">
        <v>85</v>
      </c>
      <c r="AV1111" s="13" t="s">
        <v>85</v>
      </c>
      <c r="AW1111" s="13" t="s">
        <v>33</v>
      </c>
      <c r="AX1111" s="13" t="s">
        <v>8</v>
      </c>
      <c r="AY1111" s="188" t="s">
        <v>276</v>
      </c>
    </row>
    <row r="1112" s="2" customFormat="1" ht="24.15" customHeight="1">
      <c r="A1112" s="37"/>
      <c r="B1112" s="172"/>
      <c r="C1112" s="211" t="s">
        <v>1575</v>
      </c>
      <c r="D1112" s="211" t="s">
        <v>311</v>
      </c>
      <c r="E1112" s="212" t="s">
        <v>1576</v>
      </c>
      <c r="F1112" s="213" t="s">
        <v>1577</v>
      </c>
      <c r="G1112" s="214" t="s">
        <v>342</v>
      </c>
      <c r="H1112" s="215">
        <v>1</v>
      </c>
      <c r="I1112" s="216"/>
      <c r="J1112" s="217">
        <f>ROUND(I1112*H1112,0)</f>
        <v>0</v>
      </c>
      <c r="K1112" s="213" t="s">
        <v>282</v>
      </c>
      <c r="L1112" s="218"/>
      <c r="M1112" s="219" t="s">
        <v>1</v>
      </c>
      <c r="N1112" s="220" t="s">
        <v>42</v>
      </c>
      <c r="O1112" s="76"/>
      <c r="P1112" s="182">
        <f>O1112*H1112</f>
        <v>0</v>
      </c>
      <c r="Q1112" s="182">
        <v>0.0195</v>
      </c>
      <c r="R1112" s="182">
        <f>Q1112*H1112</f>
        <v>0.0195</v>
      </c>
      <c r="S1112" s="182">
        <v>0</v>
      </c>
      <c r="T1112" s="183">
        <f>S1112*H1112</f>
        <v>0</v>
      </c>
      <c r="U1112" s="37"/>
      <c r="V1112" s="37"/>
      <c r="W1112" s="37"/>
      <c r="X1112" s="37"/>
      <c r="Y1112" s="37"/>
      <c r="Z1112" s="37"/>
      <c r="AA1112" s="37"/>
      <c r="AB1112" s="37"/>
      <c r="AC1112" s="37"/>
      <c r="AD1112" s="37"/>
      <c r="AE1112" s="37"/>
      <c r="AR1112" s="184" t="s">
        <v>445</v>
      </c>
      <c r="AT1112" s="184" t="s">
        <v>311</v>
      </c>
      <c r="AU1112" s="184" t="s">
        <v>85</v>
      </c>
      <c r="AY1112" s="18" t="s">
        <v>276</v>
      </c>
      <c r="BE1112" s="185">
        <f>IF(N1112="základní",J1112,0)</f>
        <v>0</v>
      </c>
      <c r="BF1112" s="185">
        <f>IF(N1112="snížená",J1112,0)</f>
        <v>0</v>
      </c>
      <c r="BG1112" s="185">
        <f>IF(N1112="zákl. přenesená",J1112,0)</f>
        <v>0</v>
      </c>
      <c r="BH1112" s="185">
        <f>IF(N1112="sníž. přenesená",J1112,0)</f>
        <v>0</v>
      </c>
      <c r="BI1112" s="185">
        <f>IF(N1112="nulová",J1112,0)</f>
        <v>0</v>
      </c>
      <c r="BJ1112" s="18" t="s">
        <v>8</v>
      </c>
      <c r="BK1112" s="185">
        <f>ROUND(I1112*H1112,0)</f>
        <v>0</v>
      </c>
      <c r="BL1112" s="18" t="s">
        <v>362</v>
      </c>
      <c r="BM1112" s="184" t="s">
        <v>1578</v>
      </c>
    </row>
    <row r="1113" s="13" customFormat="1">
      <c r="A1113" s="13"/>
      <c r="B1113" s="186"/>
      <c r="C1113" s="13"/>
      <c r="D1113" s="187" t="s">
        <v>284</v>
      </c>
      <c r="E1113" s="188" t="s">
        <v>1</v>
      </c>
      <c r="F1113" s="189" t="s">
        <v>794</v>
      </c>
      <c r="G1113" s="13"/>
      <c r="H1113" s="190">
        <v>1</v>
      </c>
      <c r="I1113" s="191"/>
      <c r="J1113" s="13"/>
      <c r="K1113" s="13"/>
      <c r="L1113" s="186"/>
      <c r="M1113" s="192"/>
      <c r="N1113" s="193"/>
      <c r="O1113" s="193"/>
      <c r="P1113" s="193"/>
      <c r="Q1113" s="193"/>
      <c r="R1113" s="193"/>
      <c r="S1113" s="193"/>
      <c r="T1113" s="194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188" t="s">
        <v>284</v>
      </c>
      <c r="AU1113" s="188" t="s">
        <v>85</v>
      </c>
      <c r="AV1113" s="13" t="s">
        <v>85</v>
      </c>
      <c r="AW1113" s="13" t="s">
        <v>33</v>
      </c>
      <c r="AX1113" s="13" t="s">
        <v>8</v>
      </c>
      <c r="AY1113" s="188" t="s">
        <v>276</v>
      </c>
    </row>
    <row r="1114" s="2" customFormat="1" ht="24.15" customHeight="1">
      <c r="A1114" s="37"/>
      <c r="B1114" s="172"/>
      <c r="C1114" s="173" t="s">
        <v>1579</v>
      </c>
      <c r="D1114" s="173" t="s">
        <v>278</v>
      </c>
      <c r="E1114" s="174" t="s">
        <v>1580</v>
      </c>
      <c r="F1114" s="175" t="s">
        <v>1581</v>
      </c>
      <c r="G1114" s="176" t="s">
        <v>342</v>
      </c>
      <c r="H1114" s="177">
        <v>2</v>
      </c>
      <c r="I1114" s="178"/>
      <c r="J1114" s="179">
        <f>ROUND(I1114*H1114,0)</f>
        <v>0</v>
      </c>
      <c r="K1114" s="175" t="s">
        <v>282</v>
      </c>
      <c r="L1114" s="38"/>
      <c r="M1114" s="180" t="s">
        <v>1</v>
      </c>
      <c r="N1114" s="181" t="s">
        <v>42</v>
      </c>
      <c r="O1114" s="76"/>
      <c r="P1114" s="182">
        <f>O1114*H1114</f>
        <v>0</v>
      </c>
      <c r="Q1114" s="182">
        <v>0</v>
      </c>
      <c r="R1114" s="182">
        <f>Q1114*H1114</f>
        <v>0</v>
      </c>
      <c r="S1114" s="182">
        <v>0</v>
      </c>
      <c r="T1114" s="183">
        <f>S1114*H1114</f>
        <v>0</v>
      </c>
      <c r="U1114" s="37"/>
      <c r="V1114" s="37"/>
      <c r="W1114" s="37"/>
      <c r="X1114" s="37"/>
      <c r="Y1114" s="37"/>
      <c r="Z1114" s="37"/>
      <c r="AA1114" s="37"/>
      <c r="AB1114" s="37"/>
      <c r="AC1114" s="37"/>
      <c r="AD1114" s="37"/>
      <c r="AE1114" s="37"/>
      <c r="AR1114" s="184" t="s">
        <v>362</v>
      </c>
      <c r="AT1114" s="184" t="s">
        <v>278</v>
      </c>
      <c r="AU1114" s="184" t="s">
        <v>85</v>
      </c>
      <c r="AY1114" s="18" t="s">
        <v>276</v>
      </c>
      <c r="BE1114" s="185">
        <f>IF(N1114="základní",J1114,0)</f>
        <v>0</v>
      </c>
      <c r="BF1114" s="185">
        <f>IF(N1114="snížená",J1114,0)</f>
        <v>0</v>
      </c>
      <c r="BG1114" s="185">
        <f>IF(N1114="zákl. přenesená",J1114,0)</f>
        <v>0</v>
      </c>
      <c r="BH1114" s="185">
        <f>IF(N1114="sníž. přenesená",J1114,0)</f>
        <v>0</v>
      </c>
      <c r="BI1114" s="185">
        <f>IF(N1114="nulová",J1114,0)</f>
        <v>0</v>
      </c>
      <c r="BJ1114" s="18" t="s">
        <v>8</v>
      </c>
      <c r="BK1114" s="185">
        <f>ROUND(I1114*H1114,0)</f>
        <v>0</v>
      </c>
      <c r="BL1114" s="18" t="s">
        <v>362</v>
      </c>
      <c r="BM1114" s="184" t="s">
        <v>1582</v>
      </c>
    </row>
    <row r="1115" s="13" customFormat="1">
      <c r="A1115" s="13"/>
      <c r="B1115" s="186"/>
      <c r="C1115" s="13"/>
      <c r="D1115" s="187" t="s">
        <v>284</v>
      </c>
      <c r="E1115" s="188" t="s">
        <v>1</v>
      </c>
      <c r="F1115" s="189" t="s">
        <v>1583</v>
      </c>
      <c r="G1115" s="13"/>
      <c r="H1115" s="190">
        <v>2</v>
      </c>
      <c r="I1115" s="191"/>
      <c r="J1115" s="13"/>
      <c r="K1115" s="13"/>
      <c r="L1115" s="186"/>
      <c r="M1115" s="192"/>
      <c r="N1115" s="193"/>
      <c r="O1115" s="193"/>
      <c r="P1115" s="193"/>
      <c r="Q1115" s="193"/>
      <c r="R1115" s="193"/>
      <c r="S1115" s="193"/>
      <c r="T1115" s="194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188" t="s">
        <v>284</v>
      </c>
      <c r="AU1115" s="188" t="s">
        <v>85</v>
      </c>
      <c r="AV1115" s="13" t="s">
        <v>85</v>
      </c>
      <c r="AW1115" s="13" t="s">
        <v>33</v>
      </c>
      <c r="AX1115" s="13" t="s">
        <v>8</v>
      </c>
      <c r="AY1115" s="188" t="s">
        <v>276</v>
      </c>
    </row>
    <row r="1116" s="2" customFormat="1" ht="24.15" customHeight="1">
      <c r="A1116" s="37"/>
      <c r="B1116" s="172"/>
      <c r="C1116" s="211" t="s">
        <v>1584</v>
      </c>
      <c r="D1116" s="211" t="s">
        <v>311</v>
      </c>
      <c r="E1116" s="212" t="s">
        <v>1585</v>
      </c>
      <c r="F1116" s="213" t="s">
        <v>1586</v>
      </c>
      <c r="G1116" s="214" t="s">
        <v>342</v>
      </c>
      <c r="H1116" s="215">
        <v>2</v>
      </c>
      <c r="I1116" s="216"/>
      <c r="J1116" s="217">
        <f>ROUND(I1116*H1116,0)</f>
        <v>0</v>
      </c>
      <c r="K1116" s="213" t="s">
        <v>282</v>
      </c>
      <c r="L1116" s="218"/>
      <c r="M1116" s="219" t="s">
        <v>1</v>
      </c>
      <c r="N1116" s="220" t="s">
        <v>42</v>
      </c>
      <c r="O1116" s="76"/>
      <c r="P1116" s="182">
        <f>O1116*H1116</f>
        <v>0</v>
      </c>
      <c r="Q1116" s="182">
        <v>0.020500000000000001</v>
      </c>
      <c r="R1116" s="182">
        <f>Q1116*H1116</f>
        <v>0.041000000000000002</v>
      </c>
      <c r="S1116" s="182">
        <v>0</v>
      </c>
      <c r="T1116" s="183">
        <f>S1116*H1116</f>
        <v>0</v>
      </c>
      <c r="U1116" s="37"/>
      <c r="V1116" s="37"/>
      <c r="W1116" s="37"/>
      <c r="X1116" s="37"/>
      <c r="Y1116" s="37"/>
      <c r="Z1116" s="37"/>
      <c r="AA1116" s="37"/>
      <c r="AB1116" s="37"/>
      <c r="AC1116" s="37"/>
      <c r="AD1116" s="37"/>
      <c r="AE1116" s="37"/>
      <c r="AR1116" s="184" t="s">
        <v>445</v>
      </c>
      <c r="AT1116" s="184" t="s">
        <v>311</v>
      </c>
      <c r="AU1116" s="184" t="s">
        <v>85</v>
      </c>
      <c r="AY1116" s="18" t="s">
        <v>276</v>
      </c>
      <c r="BE1116" s="185">
        <f>IF(N1116="základní",J1116,0)</f>
        <v>0</v>
      </c>
      <c r="BF1116" s="185">
        <f>IF(N1116="snížená",J1116,0)</f>
        <v>0</v>
      </c>
      <c r="BG1116" s="185">
        <f>IF(N1116="zákl. přenesená",J1116,0)</f>
        <v>0</v>
      </c>
      <c r="BH1116" s="185">
        <f>IF(N1116="sníž. přenesená",J1116,0)</f>
        <v>0</v>
      </c>
      <c r="BI1116" s="185">
        <f>IF(N1116="nulová",J1116,0)</f>
        <v>0</v>
      </c>
      <c r="BJ1116" s="18" t="s">
        <v>8</v>
      </c>
      <c r="BK1116" s="185">
        <f>ROUND(I1116*H1116,0)</f>
        <v>0</v>
      </c>
      <c r="BL1116" s="18" t="s">
        <v>362</v>
      </c>
      <c r="BM1116" s="184" t="s">
        <v>1587</v>
      </c>
    </row>
    <row r="1117" s="13" customFormat="1">
      <c r="A1117" s="13"/>
      <c r="B1117" s="186"/>
      <c r="C1117" s="13"/>
      <c r="D1117" s="187" t="s">
        <v>284</v>
      </c>
      <c r="E1117" s="188" t="s">
        <v>1</v>
      </c>
      <c r="F1117" s="189" t="s">
        <v>1583</v>
      </c>
      <c r="G1117" s="13"/>
      <c r="H1117" s="190">
        <v>2</v>
      </c>
      <c r="I1117" s="191"/>
      <c r="J1117" s="13"/>
      <c r="K1117" s="13"/>
      <c r="L1117" s="186"/>
      <c r="M1117" s="192"/>
      <c r="N1117" s="193"/>
      <c r="O1117" s="193"/>
      <c r="P1117" s="193"/>
      <c r="Q1117" s="193"/>
      <c r="R1117" s="193"/>
      <c r="S1117" s="193"/>
      <c r="T1117" s="194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188" t="s">
        <v>284</v>
      </c>
      <c r="AU1117" s="188" t="s">
        <v>85</v>
      </c>
      <c r="AV1117" s="13" t="s">
        <v>85</v>
      </c>
      <c r="AW1117" s="13" t="s">
        <v>33</v>
      </c>
      <c r="AX1117" s="13" t="s">
        <v>8</v>
      </c>
      <c r="AY1117" s="188" t="s">
        <v>276</v>
      </c>
    </row>
    <row r="1118" s="2" customFormat="1" ht="24.15" customHeight="1">
      <c r="A1118" s="37"/>
      <c r="B1118" s="172"/>
      <c r="C1118" s="173" t="s">
        <v>1588</v>
      </c>
      <c r="D1118" s="173" t="s">
        <v>278</v>
      </c>
      <c r="E1118" s="174" t="s">
        <v>1589</v>
      </c>
      <c r="F1118" s="175" t="s">
        <v>1590</v>
      </c>
      <c r="G1118" s="176" t="s">
        <v>342</v>
      </c>
      <c r="H1118" s="177">
        <v>1</v>
      </c>
      <c r="I1118" s="178"/>
      <c r="J1118" s="179">
        <f>ROUND(I1118*H1118,0)</f>
        <v>0</v>
      </c>
      <c r="K1118" s="175" t="s">
        <v>282</v>
      </c>
      <c r="L1118" s="38"/>
      <c r="M1118" s="180" t="s">
        <v>1</v>
      </c>
      <c r="N1118" s="181" t="s">
        <v>42</v>
      </c>
      <c r="O1118" s="76"/>
      <c r="P1118" s="182">
        <f>O1118*H1118</f>
        <v>0</v>
      </c>
      <c r="Q1118" s="182">
        <v>0</v>
      </c>
      <c r="R1118" s="182">
        <f>Q1118*H1118</f>
        <v>0</v>
      </c>
      <c r="S1118" s="182">
        <v>0</v>
      </c>
      <c r="T1118" s="183">
        <f>S1118*H1118</f>
        <v>0</v>
      </c>
      <c r="U1118" s="37"/>
      <c r="V1118" s="37"/>
      <c r="W1118" s="37"/>
      <c r="X1118" s="37"/>
      <c r="Y1118" s="37"/>
      <c r="Z1118" s="37"/>
      <c r="AA1118" s="37"/>
      <c r="AB1118" s="37"/>
      <c r="AC1118" s="37"/>
      <c r="AD1118" s="37"/>
      <c r="AE1118" s="37"/>
      <c r="AR1118" s="184" t="s">
        <v>362</v>
      </c>
      <c r="AT1118" s="184" t="s">
        <v>278</v>
      </c>
      <c r="AU1118" s="184" t="s">
        <v>85</v>
      </c>
      <c r="AY1118" s="18" t="s">
        <v>276</v>
      </c>
      <c r="BE1118" s="185">
        <f>IF(N1118="základní",J1118,0)</f>
        <v>0</v>
      </c>
      <c r="BF1118" s="185">
        <f>IF(N1118="snížená",J1118,0)</f>
        <v>0</v>
      </c>
      <c r="BG1118" s="185">
        <f>IF(N1118="zákl. přenesená",J1118,0)</f>
        <v>0</v>
      </c>
      <c r="BH1118" s="185">
        <f>IF(N1118="sníž. přenesená",J1118,0)</f>
        <v>0</v>
      </c>
      <c r="BI1118" s="185">
        <f>IF(N1118="nulová",J1118,0)</f>
        <v>0</v>
      </c>
      <c r="BJ1118" s="18" t="s">
        <v>8</v>
      </c>
      <c r="BK1118" s="185">
        <f>ROUND(I1118*H1118,0)</f>
        <v>0</v>
      </c>
      <c r="BL1118" s="18" t="s">
        <v>362</v>
      </c>
      <c r="BM1118" s="184" t="s">
        <v>1591</v>
      </c>
    </row>
    <row r="1119" s="13" customFormat="1">
      <c r="A1119" s="13"/>
      <c r="B1119" s="186"/>
      <c r="C1119" s="13"/>
      <c r="D1119" s="187" t="s">
        <v>284</v>
      </c>
      <c r="E1119" s="188" t="s">
        <v>1</v>
      </c>
      <c r="F1119" s="189" t="s">
        <v>1592</v>
      </c>
      <c r="G1119" s="13"/>
      <c r="H1119" s="190">
        <v>1</v>
      </c>
      <c r="I1119" s="191"/>
      <c r="J1119" s="13"/>
      <c r="K1119" s="13"/>
      <c r="L1119" s="186"/>
      <c r="M1119" s="192"/>
      <c r="N1119" s="193"/>
      <c r="O1119" s="193"/>
      <c r="P1119" s="193"/>
      <c r="Q1119" s="193"/>
      <c r="R1119" s="193"/>
      <c r="S1119" s="193"/>
      <c r="T1119" s="194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188" t="s">
        <v>284</v>
      </c>
      <c r="AU1119" s="188" t="s">
        <v>85</v>
      </c>
      <c r="AV1119" s="13" t="s">
        <v>85</v>
      </c>
      <c r="AW1119" s="13" t="s">
        <v>33</v>
      </c>
      <c r="AX1119" s="13" t="s">
        <v>8</v>
      </c>
      <c r="AY1119" s="188" t="s">
        <v>276</v>
      </c>
    </row>
    <row r="1120" s="2" customFormat="1" ht="33" customHeight="1">
      <c r="A1120" s="37"/>
      <c r="B1120" s="172"/>
      <c r="C1120" s="211" t="s">
        <v>1593</v>
      </c>
      <c r="D1120" s="211" t="s">
        <v>311</v>
      </c>
      <c r="E1120" s="212" t="s">
        <v>1594</v>
      </c>
      <c r="F1120" s="213" t="s">
        <v>1595</v>
      </c>
      <c r="G1120" s="214" t="s">
        <v>342</v>
      </c>
      <c r="H1120" s="215">
        <v>1</v>
      </c>
      <c r="I1120" s="216"/>
      <c r="J1120" s="217">
        <f>ROUND(I1120*H1120,0)</f>
        <v>0</v>
      </c>
      <c r="K1120" s="213" t="s">
        <v>282</v>
      </c>
      <c r="L1120" s="218"/>
      <c r="M1120" s="219" t="s">
        <v>1</v>
      </c>
      <c r="N1120" s="220" t="s">
        <v>42</v>
      </c>
      <c r="O1120" s="76"/>
      <c r="P1120" s="182">
        <f>O1120*H1120</f>
        <v>0</v>
      </c>
      <c r="Q1120" s="182">
        <v>0.020500000000000001</v>
      </c>
      <c r="R1120" s="182">
        <f>Q1120*H1120</f>
        <v>0.020500000000000001</v>
      </c>
      <c r="S1120" s="182">
        <v>0</v>
      </c>
      <c r="T1120" s="183">
        <f>S1120*H1120</f>
        <v>0</v>
      </c>
      <c r="U1120" s="37"/>
      <c r="V1120" s="37"/>
      <c r="W1120" s="37"/>
      <c r="X1120" s="37"/>
      <c r="Y1120" s="37"/>
      <c r="Z1120" s="37"/>
      <c r="AA1120" s="37"/>
      <c r="AB1120" s="37"/>
      <c r="AC1120" s="37"/>
      <c r="AD1120" s="37"/>
      <c r="AE1120" s="37"/>
      <c r="AR1120" s="184" t="s">
        <v>445</v>
      </c>
      <c r="AT1120" s="184" t="s">
        <v>311</v>
      </c>
      <c r="AU1120" s="184" t="s">
        <v>85</v>
      </c>
      <c r="AY1120" s="18" t="s">
        <v>276</v>
      </c>
      <c r="BE1120" s="185">
        <f>IF(N1120="základní",J1120,0)</f>
        <v>0</v>
      </c>
      <c r="BF1120" s="185">
        <f>IF(N1120="snížená",J1120,0)</f>
        <v>0</v>
      </c>
      <c r="BG1120" s="185">
        <f>IF(N1120="zákl. přenesená",J1120,0)</f>
        <v>0</v>
      </c>
      <c r="BH1120" s="185">
        <f>IF(N1120="sníž. přenesená",J1120,0)</f>
        <v>0</v>
      </c>
      <c r="BI1120" s="185">
        <f>IF(N1120="nulová",J1120,0)</f>
        <v>0</v>
      </c>
      <c r="BJ1120" s="18" t="s">
        <v>8</v>
      </c>
      <c r="BK1120" s="185">
        <f>ROUND(I1120*H1120,0)</f>
        <v>0</v>
      </c>
      <c r="BL1120" s="18" t="s">
        <v>362</v>
      </c>
      <c r="BM1120" s="184" t="s">
        <v>1596</v>
      </c>
    </row>
    <row r="1121" s="13" customFormat="1">
      <c r="A1121" s="13"/>
      <c r="B1121" s="186"/>
      <c r="C1121" s="13"/>
      <c r="D1121" s="187" t="s">
        <v>284</v>
      </c>
      <c r="E1121" s="188" t="s">
        <v>1</v>
      </c>
      <c r="F1121" s="189" t="s">
        <v>1592</v>
      </c>
      <c r="G1121" s="13"/>
      <c r="H1121" s="190">
        <v>1</v>
      </c>
      <c r="I1121" s="191"/>
      <c r="J1121" s="13"/>
      <c r="K1121" s="13"/>
      <c r="L1121" s="186"/>
      <c r="M1121" s="192"/>
      <c r="N1121" s="193"/>
      <c r="O1121" s="193"/>
      <c r="P1121" s="193"/>
      <c r="Q1121" s="193"/>
      <c r="R1121" s="193"/>
      <c r="S1121" s="193"/>
      <c r="T1121" s="194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188" t="s">
        <v>284</v>
      </c>
      <c r="AU1121" s="188" t="s">
        <v>85</v>
      </c>
      <c r="AV1121" s="13" t="s">
        <v>85</v>
      </c>
      <c r="AW1121" s="13" t="s">
        <v>33</v>
      </c>
      <c r="AX1121" s="13" t="s">
        <v>8</v>
      </c>
      <c r="AY1121" s="188" t="s">
        <v>276</v>
      </c>
    </row>
    <row r="1122" s="2" customFormat="1" ht="24.15" customHeight="1">
      <c r="A1122" s="37"/>
      <c r="B1122" s="172"/>
      <c r="C1122" s="173" t="s">
        <v>1597</v>
      </c>
      <c r="D1122" s="173" t="s">
        <v>278</v>
      </c>
      <c r="E1122" s="174" t="s">
        <v>1598</v>
      </c>
      <c r="F1122" s="175" t="s">
        <v>1599</v>
      </c>
      <c r="G1122" s="176" t="s">
        <v>342</v>
      </c>
      <c r="H1122" s="177">
        <v>1</v>
      </c>
      <c r="I1122" s="178"/>
      <c r="J1122" s="179">
        <f>ROUND(I1122*H1122,0)</f>
        <v>0</v>
      </c>
      <c r="K1122" s="175" t="s">
        <v>282</v>
      </c>
      <c r="L1122" s="38"/>
      <c r="M1122" s="180" t="s">
        <v>1</v>
      </c>
      <c r="N1122" s="181" t="s">
        <v>42</v>
      </c>
      <c r="O1122" s="76"/>
      <c r="P1122" s="182">
        <f>O1122*H1122</f>
        <v>0</v>
      </c>
      <c r="Q1122" s="182">
        <v>0</v>
      </c>
      <c r="R1122" s="182">
        <f>Q1122*H1122</f>
        <v>0</v>
      </c>
      <c r="S1122" s="182">
        <v>0</v>
      </c>
      <c r="T1122" s="183">
        <f>S1122*H1122</f>
        <v>0</v>
      </c>
      <c r="U1122" s="37"/>
      <c r="V1122" s="37"/>
      <c r="W1122" s="37"/>
      <c r="X1122" s="37"/>
      <c r="Y1122" s="37"/>
      <c r="Z1122" s="37"/>
      <c r="AA1122" s="37"/>
      <c r="AB1122" s="37"/>
      <c r="AC1122" s="37"/>
      <c r="AD1122" s="37"/>
      <c r="AE1122" s="37"/>
      <c r="AR1122" s="184" t="s">
        <v>362</v>
      </c>
      <c r="AT1122" s="184" t="s">
        <v>278</v>
      </c>
      <c r="AU1122" s="184" t="s">
        <v>85</v>
      </c>
      <c r="AY1122" s="18" t="s">
        <v>276</v>
      </c>
      <c r="BE1122" s="185">
        <f>IF(N1122="základní",J1122,0)</f>
        <v>0</v>
      </c>
      <c r="BF1122" s="185">
        <f>IF(N1122="snížená",J1122,0)</f>
        <v>0</v>
      </c>
      <c r="BG1122" s="185">
        <f>IF(N1122="zákl. přenesená",J1122,0)</f>
        <v>0</v>
      </c>
      <c r="BH1122" s="185">
        <f>IF(N1122="sníž. přenesená",J1122,0)</f>
        <v>0</v>
      </c>
      <c r="BI1122" s="185">
        <f>IF(N1122="nulová",J1122,0)</f>
        <v>0</v>
      </c>
      <c r="BJ1122" s="18" t="s">
        <v>8</v>
      </c>
      <c r="BK1122" s="185">
        <f>ROUND(I1122*H1122,0)</f>
        <v>0</v>
      </c>
      <c r="BL1122" s="18" t="s">
        <v>362</v>
      </c>
      <c r="BM1122" s="184" t="s">
        <v>1600</v>
      </c>
    </row>
    <row r="1123" s="13" customFormat="1">
      <c r="A1123" s="13"/>
      <c r="B1123" s="186"/>
      <c r="C1123" s="13"/>
      <c r="D1123" s="187" t="s">
        <v>284</v>
      </c>
      <c r="E1123" s="188" t="s">
        <v>1</v>
      </c>
      <c r="F1123" s="189" t="s">
        <v>1393</v>
      </c>
      <c r="G1123" s="13"/>
      <c r="H1123" s="190">
        <v>1</v>
      </c>
      <c r="I1123" s="191"/>
      <c r="J1123" s="13"/>
      <c r="K1123" s="13"/>
      <c r="L1123" s="186"/>
      <c r="M1123" s="192"/>
      <c r="N1123" s="193"/>
      <c r="O1123" s="193"/>
      <c r="P1123" s="193"/>
      <c r="Q1123" s="193"/>
      <c r="R1123" s="193"/>
      <c r="S1123" s="193"/>
      <c r="T1123" s="194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188" t="s">
        <v>284</v>
      </c>
      <c r="AU1123" s="188" t="s">
        <v>85</v>
      </c>
      <c r="AV1123" s="13" t="s">
        <v>85</v>
      </c>
      <c r="AW1123" s="13" t="s">
        <v>33</v>
      </c>
      <c r="AX1123" s="13" t="s">
        <v>8</v>
      </c>
      <c r="AY1123" s="188" t="s">
        <v>276</v>
      </c>
    </row>
    <row r="1124" s="2" customFormat="1" ht="33" customHeight="1">
      <c r="A1124" s="37"/>
      <c r="B1124" s="172"/>
      <c r="C1124" s="211" t="s">
        <v>1601</v>
      </c>
      <c r="D1124" s="211" t="s">
        <v>311</v>
      </c>
      <c r="E1124" s="212" t="s">
        <v>1602</v>
      </c>
      <c r="F1124" s="213" t="s">
        <v>1603</v>
      </c>
      <c r="G1124" s="214" t="s">
        <v>342</v>
      </c>
      <c r="H1124" s="215">
        <v>1</v>
      </c>
      <c r="I1124" s="216"/>
      <c r="J1124" s="217">
        <f>ROUND(I1124*H1124,0)</f>
        <v>0</v>
      </c>
      <c r="K1124" s="213" t="s">
        <v>282</v>
      </c>
      <c r="L1124" s="218"/>
      <c r="M1124" s="219" t="s">
        <v>1</v>
      </c>
      <c r="N1124" s="220" t="s">
        <v>42</v>
      </c>
      <c r="O1124" s="76"/>
      <c r="P1124" s="182">
        <f>O1124*H1124</f>
        <v>0</v>
      </c>
      <c r="Q1124" s="182">
        <v>0.032000000000000001</v>
      </c>
      <c r="R1124" s="182">
        <f>Q1124*H1124</f>
        <v>0.032000000000000001</v>
      </c>
      <c r="S1124" s="182">
        <v>0</v>
      </c>
      <c r="T1124" s="183">
        <f>S1124*H1124</f>
        <v>0</v>
      </c>
      <c r="U1124" s="37"/>
      <c r="V1124" s="37"/>
      <c r="W1124" s="37"/>
      <c r="X1124" s="37"/>
      <c r="Y1124" s="37"/>
      <c r="Z1124" s="37"/>
      <c r="AA1124" s="37"/>
      <c r="AB1124" s="37"/>
      <c r="AC1124" s="37"/>
      <c r="AD1124" s="37"/>
      <c r="AE1124" s="37"/>
      <c r="AR1124" s="184" t="s">
        <v>445</v>
      </c>
      <c r="AT1124" s="184" t="s">
        <v>311</v>
      </c>
      <c r="AU1124" s="184" t="s">
        <v>85</v>
      </c>
      <c r="AY1124" s="18" t="s">
        <v>276</v>
      </c>
      <c r="BE1124" s="185">
        <f>IF(N1124="základní",J1124,0)</f>
        <v>0</v>
      </c>
      <c r="BF1124" s="185">
        <f>IF(N1124="snížená",J1124,0)</f>
        <v>0</v>
      </c>
      <c r="BG1124" s="185">
        <f>IF(N1124="zákl. přenesená",J1124,0)</f>
        <v>0</v>
      </c>
      <c r="BH1124" s="185">
        <f>IF(N1124="sníž. přenesená",J1124,0)</f>
        <v>0</v>
      </c>
      <c r="BI1124" s="185">
        <f>IF(N1124="nulová",J1124,0)</f>
        <v>0</v>
      </c>
      <c r="BJ1124" s="18" t="s">
        <v>8</v>
      </c>
      <c r="BK1124" s="185">
        <f>ROUND(I1124*H1124,0)</f>
        <v>0</v>
      </c>
      <c r="BL1124" s="18" t="s">
        <v>362</v>
      </c>
      <c r="BM1124" s="184" t="s">
        <v>1604</v>
      </c>
    </row>
    <row r="1125" s="13" customFormat="1">
      <c r="A1125" s="13"/>
      <c r="B1125" s="186"/>
      <c r="C1125" s="13"/>
      <c r="D1125" s="187" t="s">
        <v>284</v>
      </c>
      <c r="E1125" s="188" t="s">
        <v>1</v>
      </c>
      <c r="F1125" s="189" t="s">
        <v>1393</v>
      </c>
      <c r="G1125" s="13"/>
      <c r="H1125" s="190">
        <v>1</v>
      </c>
      <c r="I1125" s="191"/>
      <c r="J1125" s="13"/>
      <c r="K1125" s="13"/>
      <c r="L1125" s="186"/>
      <c r="M1125" s="192"/>
      <c r="N1125" s="193"/>
      <c r="O1125" s="193"/>
      <c r="P1125" s="193"/>
      <c r="Q1125" s="193"/>
      <c r="R1125" s="193"/>
      <c r="S1125" s="193"/>
      <c r="T1125" s="194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188" t="s">
        <v>284</v>
      </c>
      <c r="AU1125" s="188" t="s">
        <v>85</v>
      </c>
      <c r="AV1125" s="13" t="s">
        <v>85</v>
      </c>
      <c r="AW1125" s="13" t="s">
        <v>33</v>
      </c>
      <c r="AX1125" s="13" t="s">
        <v>8</v>
      </c>
      <c r="AY1125" s="188" t="s">
        <v>276</v>
      </c>
    </row>
    <row r="1126" s="2" customFormat="1" ht="16.5" customHeight="1">
      <c r="A1126" s="37"/>
      <c r="B1126" s="172"/>
      <c r="C1126" s="173" t="s">
        <v>1605</v>
      </c>
      <c r="D1126" s="173" t="s">
        <v>278</v>
      </c>
      <c r="E1126" s="174" t="s">
        <v>1606</v>
      </c>
      <c r="F1126" s="175" t="s">
        <v>1607</v>
      </c>
      <c r="G1126" s="176" t="s">
        <v>342</v>
      </c>
      <c r="H1126" s="177">
        <v>5</v>
      </c>
      <c r="I1126" s="178"/>
      <c r="J1126" s="179">
        <f>ROUND(I1126*H1126,0)</f>
        <v>0</v>
      </c>
      <c r="K1126" s="175" t="s">
        <v>282</v>
      </c>
      <c r="L1126" s="38"/>
      <c r="M1126" s="180" t="s">
        <v>1</v>
      </c>
      <c r="N1126" s="181" t="s">
        <v>42</v>
      </c>
      <c r="O1126" s="76"/>
      <c r="P1126" s="182">
        <f>O1126*H1126</f>
        <v>0</v>
      </c>
      <c r="Q1126" s="182">
        <v>0</v>
      </c>
      <c r="R1126" s="182">
        <f>Q1126*H1126</f>
        <v>0</v>
      </c>
      <c r="S1126" s="182">
        <v>0</v>
      </c>
      <c r="T1126" s="183">
        <f>S1126*H1126</f>
        <v>0</v>
      </c>
      <c r="U1126" s="37"/>
      <c r="V1126" s="37"/>
      <c r="W1126" s="37"/>
      <c r="X1126" s="37"/>
      <c r="Y1126" s="37"/>
      <c r="Z1126" s="37"/>
      <c r="AA1126" s="37"/>
      <c r="AB1126" s="37"/>
      <c r="AC1126" s="37"/>
      <c r="AD1126" s="37"/>
      <c r="AE1126" s="37"/>
      <c r="AR1126" s="184" t="s">
        <v>362</v>
      </c>
      <c r="AT1126" s="184" t="s">
        <v>278</v>
      </c>
      <c r="AU1126" s="184" t="s">
        <v>85</v>
      </c>
      <c r="AY1126" s="18" t="s">
        <v>276</v>
      </c>
      <c r="BE1126" s="185">
        <f>IF(N1126="základní",J1126,0)</f>
        <v>0</v>
      </c>
      <c r="BF1126" s="185">
        <f>IF(N1126="snížená",J1126,0)</f>
        <v>0</v>
      </c>
      <c r="BG1126" s="185">
        <f>IF(N1126="zákl. přenesená",J1126,0)</f>
        <v>0</v>
      </c>
      <c r="BH1126" s="185">
        <f>IF(N1126="sníž. přenesená",J1126,0)</f>
        <v>0</v>
      </c>
      <c r="BI1126" s="185">
        <f>IF(N1126="nulová",J1126,0)</f>
        <v>0</v>
      </c>
      <c r="BJ1126" s="18" t="s">
        <v>8</v>
      </c>
      <c r="BK1126" s="185">
        <f>ROUND(I1126*H1126,0)</f>
        <v>0</v>
      </c>
      <c r="BL1126" s="18" t="s">
        <v>362</v>
      </c>
      <c r="BM1126" s="184" t="s">
        <v>1608</v>
      </c>
    </row>
    <row r="1127" s="13" customFormat="1">
      <c r="A1127" s="13"/>
      <c r="B1127" s="186"/>
      <c r="C1127" s="13"/>
      <c r="D1127" s="187" t="s">
        <v>284</v>
      </c>
      <c r="E1127" s="188" t="s">
        <v>1</v>
      </c>
      <c r="F1127" s="189" t="s">
        <v>1393</v>
      </c>
      <c r="G1127" s="13"/>
      <c r="H1127" s="190">
        <v>1</v>
      </c>
      <c r="I1127" s="191"/>
      <c r="J1127" s="13"/>
      <c r="K1127" s="13"/>
      <c r="L1127" s="186"/>
      <c r="M1127" s="192"/>
      <c r="N1127" s="193"/>
      <c r="O1127" s="193"/>
      <c r="P1127" s="193"/>
      <c r="Q1127" s="193"/>
      <c r="R1127" s="193"/>
      <c r="S1127" s="193"/>
      <c r="T1127" s="194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188" t="s">
        <v>284</v>
      </c>
      <c r="AU1127" s="188" t="s">
        <v>85</v>
      </c>
      <c r="AV1127" s="13" t="s">
        <v>85</v>
      </c>
      <c r="AW1127" s="13" t="s">
        <v>33</v>
      </c>
      <c r="AX1127" s="13" t="s">
        <v>77</v>
      </c>
      <c r="AY1127" s="188" t="s">
        <v>276</v>
      </c>
    </row>
    <row r="1128" s="13" customFormat="1">
      <c r="A1128" s="13"/>
      <c r="B1128" s="186"/>
      <c r="C1128" s="13"/>
      <c r="D1128" s="187" t="s">
        <v>284</v>
      </c>
      <c r="E1128" s="188" t="s">
        <v>1</v>
      </c>
      <c r="F1128" s="189" t="s">
        <v>1609</v>
      </c>
      <c r="G1128" s="13"/>
      <c r="H1128" s="190">
        <v>1</v>
      </c>
      <c r="I1128" s="191"/>
      <c r="J1128" s="13"/>
      <c r="K1128" s="13"/>
      <c r="L1128" s="186"/>
      <c r="M1128" s="192"/>
      <c r="N1128" s="193"/>
      <c r="O1128" s="193"/>
      <c r="P1128" s="193"/>
      <c r="Q1128" s="193"/>
      <c r="R1128" s="193"/>
      <c r="S1128" s="193"/>
      <c r="T1128" s="194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188" t="s">
        <v>284</v>
      </c>
      <c r="AU1128" s="188" t="s">
        <v>85</v>
      </c>
      <c r="AV1128" s="13" t="s">
        <v>85</v>
      </c>
      <c r="AW1128" s="13" t="s">
        <v>33</v>
      </c>
      <c r="AX1128" s="13" t="s">
        <v>77</v>
      </c>
      <c r="AY1128" s="188" t="s">
        <v>276</v>
      </c>
    </row>
    <row r="1129" s="13" customFormat="1">
      <c r="A1129" s="13"/>
      <c r="B1129" s="186"/>
      <c r="C1129" s="13"/>
      <c r="D1129" s="187" t="s">
        <v>284</v>
      </c>
      <c r="E1129" s="188" t="s">
        <v>1</v>
      </c>
      <c r="F1129" s="189" t="s">
        <v>1610</v>
      </c>
      <c r="G1129" s="13"/>
      <c r="H1129" s="190">
        <v>1</v>
      </c>
      <c r="I1129" s="191"/>
      <c r="J1129" s="13"/>
      <c r="K1129" s="13"/>
      <c r="L1129" s="186"/>
      <c r="M1129" s="192"/>
      <c r="N1129" s="193"/>
      <c r="O1129" s="193"/>
      <c r="P1129" s="193"/>
      <c r="Q1129" s="193"/>
      <c r="R1129" s="193"/>
      <c r="S1129" s="193"/>
      <c r="T1129" s="194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188" t="s">
        <v>284</v>
      </c>
      <c r="AU1129" s="188" t="s">
        <v>85</v>
      </c>
      <c r="AV1129" s="13" t="s">
        <v>85</v>
      </c>
      <c r="AW1129" s="13" t="s">
        <v>33</v>
      </c>
      <c r="AX1129" s="13" t="s">
        <v>77</v>
      </c>
      <c r="AY1129" s="188" t="s">
        <v>276</v>
      </c>
    </row>
    <row r="1130" s="13" customFormat="1">
      <c r="A1130" s="13"/>
      <c r="B1130" s="186"/>
      <c r="C1130" s="13"/>
      <c r="D1130" s="187" t="s">
        <v>284</v>
      </c>
      <c r="E1130" s="188" t="s">
        <v>1</v>
      </c>
      <c r="F1130" s="189" t="s">
        <v>1611</v>
      </c>
      <c r="G1130" s="13"/>
      <c r="H1130" s="190">
        <v>2</v>
      </c>
      <c r="I1130" s="191"/>
      <c r="J1130" s="13"/>
      <c r="K1130" s="13"/>
      <c r="L1130" s="186"/>
      <c r="M1130" s="192"/>
      <c r="N1130" s="193"/>
      <c r="O1130" s="193"/>
      <c r="P1130" s="193"/>
      <c r="Q1130" s="193"/>
      <c r="R1130" s="193"/>
      <c r="S1130" s="193"/>
      <c r="T1130" s="194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188" t="s">
        <v>284</v>
      </c>
      <c r="AU1130" s="188" t="s">
        <v>85</v>
      </c>
      <c r="AV1130" s="13" t="s">
        <v>85</v>
      </c>
      <c r="AW1130" s="13" t="s">
        <v>33</v>
      </c>
      <c r="AX1130" s="13" t="s">
        <v>77</v>
      </c>
      <c r="AY1130" s="188" t="s">
        <v>276</v>
      </c>
    </row>
    <row r="1131" s="14" customFormat="1">
      <c r="A1131" s="14"/>
      <c r="B1131" s="195"/>
      <c r="C1131" s="14"/>
      <c r="D1131" s="187" t="s">
        <v>284</v>
      </c>
      <c r="E1131" s="196" t="s">
        <v>1</v>
      </c>
      <c r="F1131" s="197" t="s">
        <v>288</v>
      </c>
      <c r="G1131" s="14"/>
      <c r="H1131" s="198">
        <v>5</v>
      </c>
      <c r="I1131" s="199"/>
      <c r="J1131" s="14"/>
      <c r="K1131" s="14"/>
      <c r="L1131" s="195"/>
      <c r="M1131" s="200"/>
      <c r="N1131" s="201"/>
      <c r="O1131" s="201"/>
      <c r="P1131" s="201"/>
      <c r="Q1131" s="201"/>
      <c r="R1131" s="201"/>
      <c r="S1131" s="201"/>
      <c r="T1131" s="202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196" t="s">
        <v>284</v>
      </c>
      <c r="AU1131" s="196" t="s">
        <v>85</v>
      </c>
      <c r="AV1131" s="14" t="s">
        <v>88</v>
      </c>
      <c r="AW1131" s="14" t="s">
        <v>33</v>
      </c>
      <c r="AX1131" s="14" t="s">
        <v>8</v>
      </c>
      <c r="AY1131" s="196" t="s">
        <v>276</v>
      </c>
    </row>
    <row r="1132" s="2" customFormat="1" ht="24.15" customHeight="1">
      <c r="A1132" s="37"/>
      <c r="B1132" s="172"/>
      <c r="C1132" s="211" t="s">
        <v>1612</v>
      </c>
      <c r="D1132" s="211" t="s">
        <v>311</v>
      </c>
      <c r="E1132" s="212" t="s">
        <v>1613</v>
      </c>
      <c r="F1132" s="213" t="s">
        <v>1614</v>
      </c>
      <c r="G1132" s="214" t="s">
        <v>342</v>
      </c>
      <c r="H1132" s="215">
        <v>5</v>
      </c>
      <c r="I1132" s="216"/>
      <c r="J1132" s="217">
        <f>ROUND(I1132*H1132,0)</f>
        <v>0</v>
      </c>
      <c r="K1132" s="213" t="s">
        <v>282</v>
      </c>
      <c r="L1132" s="218"/>
      <c r="M1132" s="219" t="s">
        <v>1</v>
      </c>
      <c r="N1132" s="220" t="s">
        <v>42</v>
      </c>
      <c r="O1132" s="76"/>
      <c r="P1132" s="182">
        <f>O1132*H1132</f>
        <v>0</v>
      </c>
      <c r="Q1132" s="182">
        <v>0.00014999999999999999</v>
      </c>
      <c r="R1132" s="182">
        <f>Q1132*H1132</f>
        <v>0.00074999999999999991</v>
      </c>
      <c r="S1132" s="182">
        <v>0</v>
      </c>
      <c r="T1132" s="183">
        <f>S1132*H1132</f>
        <v>0</v>
      </c>
      <c r="U1132" s="37"/>
      <c r="V1132" s="37"/>
      <c r="W1132" s="37"/>
      <c r="X1132" s="37"/>
      <c r="Y1132" s="37"/>
      <c r="Z1132" s="37"/>
      <c r="AA1132" s="37"/>
      <c r="AB1132" s="37"/>
      <c r="AC1132" s="37"/>
      <c r="AD1132" s="37"/>
      <c r="AE1132" s="37"/>
      <c r="AR1132" s="184" t="s">
        <v>445</v>
      </c>
      <c r="AT1132" s="184" t="s">
        <v>311</v>
      </c>
      <c r="AU1132" s="184" t="s">
        <v>85</v>
      </c>
      <c r="AY1132" s="18" t="s">
        <v>276</v>
      </c>
      <c r="BE1132" s="185">
        <f>IF(N1132="základní",J1132,0)</f>
        <v>0</v>
      </c>
      <c r="BF1132" s="185">
        <f>IF(N1132="snížená",J1132,0)</f>
        <v>0</v>
      </c>
      <c r="BG1132" s="185">
        <f>IF(N1132="zákl. přenesená",J1132,0)</f>
        <v>0</v>
      </c>
      <c r="BH1132" s="185">
        <f>IF(N1132="sníž. přenesená",J1132,0)</f>
        <v>0</v>
      </c>
      <c r="BI1132" s="185">
        <f>IF(N1132="nulová",J1132,0)</f>
        <v>0</v>
      </c>
      <c r="BJ1132" s="18" t="s">
        <v>8</v>
      </c>
      <c r="BK1132" s="185">
        <f>ROUND(I1132*H1132,0)</f>
        <v>0</v>
      </c>
      <c r="BL1132" s="18" t="s">
        <v>362</v>
      </c>
      <c r="BM1132" s="184" t="s">
        <v>1615</v>
      </c>
    </row>
    <row r="1133" s="2" customFormat="1" ht="21.75" customHeight="1">
      <c r="A1133" s="37"/>
      <c r="B1133" s="172"/>
      <c r="C1133" s="173" t="s">
        <v>1616</v>
      </c>
      <c r="D1133" s="173" t="s">
        <v>278</v>
      </c>
      <c r="E1133" s="174" t="s">
        <v>1617</v>
      </c>
      <c r="F1133" s="175" t="s">
        <v>1618</v>
      </c>
      <c r="G1133" s="176" t="s">
        <v>342</v>
      </c>
      <c r="H1133" s="177">
        <v>5</v>
      </c>
      <c r="I1133" s="178"/>
      <c r="J1133" s="179">
        <f>ROUND(I1133*H1133,0)</f>
        <v>0</v>
      </c>
      <c r="K1133" s="175" t="s">
        <v>282</v>
      </c>
      <c r="L1133" s="38"/>
      <c r="M1133" s="180" t="s">
        <v>1</v>
      </c>
      <c r="N1133" s="181" t="s">
        <v>42</v>
      </c>
      <c r="O1133" s="76"/>
      <c r="P1133" s="182">
        <f>O1133*H1133</f>
        <v>0</v>
      </c>
      <c r="Q1133" s="182">
        <v>0</v>
      </c>
      <c r="R1133" s="182">
        <f>Q1133*H1133</f>
        <v>0</v>
      </c>
      <c r="S1133" s="182">
        <v>0</v>
      </c>
      <c r="T1133" s="183">
        <f>S1133*H1133</f>
        <v>0</v>
      </c>
      <c r="U1133" s="37"/>
      <c r="V1133" s="37"/>
      <c r="W1133" s="37"/>
      <c r="X1133" s="37"/>
      <c r="Y1133" s="37"/>
      <c r="Z1133" s="37"/>
      <c r="AA1133" s="37"/>
      <c r="AB1133" s="37"/>
      <c r="AC1133" s="37"/>
      <c r="AD1133" s="37"/>
      <c r="AE1133" s="37"/>
      <c r="AR1133" s="184" t="s">
        <v>362</v>
      </c>
      <c r="AT1133" s="184" t="s">
        <v>278</v>
      </c>
      <c r="AU1133" s="184" t="s">
        <v>85</v>
      </c>
      <c r="AY1133" s="18" t="s">
        <v>276</v>
      </c>
      <c r="BE1133" s="185">
        <f>IF(N1133="základní",J1133,0)</f>
        <v>0</v>
      </c>
      <c r="BF1133" s="185">
        <f>IF(N1133="snížená",J1133,0)</f>
        <v>0</v>
      </c>
      <c r="BG1133" s="185">
        <f>IF(N1133="zákl. přenesená",J1133,0)</f>
        <v>0</v>
      </c>
      <c r="BH1133" s="185">
        <f>IF(N1133="sníž. přenesená",J1133,0)</f>
        <v>0</v>
      </c>
      <c r="BI1133" s="185">
        <f>IF(N1133="nulová",J1133,0)</f>
        <v>0</v>
      </c>
      <c r="BJ1133" s="18" t="s">
        <v>8</v>
      </c>
      <c r="BK1133" s="185">
        <f>ROUND(I1133*H1133,0)</f>
        <v>0</v>
      </c>
      <c r="BL1133" s="18" t="s">
        <v>362</v>
      </c>
      <c r="BM1133" s="184" t="s">
        <v>1619</v>
      </c>
    </row>
    <row r="1134" s="13" customFormat="1">
      <c r="A1134" s="13"/>
      <c r="B1134" s="186"/>
      <c r="C1134" s="13"/>
      <c r="D1134" s="187" t="s">
        <v>284</v>
      </c>
      <c r="E1134" s="188" t="s">
        <v>1</v>
      </c>
      <c r="F1134" s="189" t="s">
        <v>1393</v>
      </c>
      <c r="G1134" s="13"/>
      <c r="H1134" s="190">
        <v>1</v>
      </c>
      <c r="I1134" s="191"/>
      <c r="J1134" s="13"/>
      <c r="K1134" s="13"/>
      <c r="L1134" s="186"/>
      <c r="M1134" s="192"/>
      <c r="N1134" s="193"/>
      <c r="O1134" s="193"/>
      <c r="P1134" s="193"/>
      <c r="Q1134" s="193"/>
      <c r="R1134" s="193"/>
      <c r="S1134" s="193"/>
      <c r="T1134" s="194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188" t="s">
        <v>284</v>
      </c>
      <c r="AU1134" s="188" t="s">
        <v>85</v>
      </c>
      <c r="AV1134" s="13" t="s">
        <v>85</v>
      </c>
      <c r="AW1134" s="13" t="s">
        <v>33</v>
      </c>
      <c r="AX1134" s="13" t="s">
        <v>77</v>
      </c>
      <c r="AY1134" s="188" t="s">
        <v>276</v>
      </c>
    </row>
    <row r="1135" s="13" customFormat="1">
      <c r="A1135" s="13"/>
      <c r="B1135" s="186"/>
      <c r="C1135" s="13"/>
      <c r="D1135" s="187" t="s">
        <v>284</v>
      </c>
      <c r="E1135" s="188" t="s">
        <v>1</v>
      </c>
      <c r="F1135" s="189" t="s">
        <v>1609</v>
      </c>
      <c r="G1135" s="13"/>
      <c r="H1135" s="190">
        <v>1</v>
      </c>
      <c r="I1135" s="191"/>
      <c r="J1135" s="13"/>
      <c r="K1135" s="13"/>
      <c r="L1135" s="186"/>
      <c r="M1135" s="192"/>
      <c r="N1135" s="193"/>
      <c r="O1135" s="193"/>
      <c r="P1135" s="193"/>
      <c r="Q1135" s="193"/>
      <c r="R1135" s="193"/>
      <c r="S1135" s="193"/>
      <c r="T1135" s="194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188" t="s">
        <v>284</v>
      </c>
      <c r="AU1135" s="188" t="s">
        <v>85</v>
      </c>
      <c r="AV1135" s="13" t="s">
        <v>85</v>
      </c>
      <c r="AW1135" s="13" t="s">
        <v>33</v>
      </c>
      <c r="AX1135" s="13" t="s">
        <v>77</v>
      </c>
      <c r="AY1135" s="188" t="s">
        <v>276</v>
      </c>
    </row>
    <row r="1136" s="13" customFormat="1">
      <c r="A1136" s="13"/>
      <c r="B1136" s="186"/>
      <c r="C1136" s="13"/>
      <c r="D1136" s="187" t="s">
        <v>284</v>
      </c>
      <c r="E1136" s="188" t="s">
        <v>1</v>
      </c>
      <c r="F1136" s="189" t="s">
        <v>1610</v>
      </c>
      <c r="G1136" s="13"/>
      <c r="H1136" s="190">
        <v>1</v>
      </c>
      <c r="I1136" s="191"/>
      <c r="J1136" s="13"/>
      <c r="K1136" s="13"/>
      <c r="L1136" s="186"/>
      <c r="M1136" s="192"/>
      <c r="N1136" s="193"/>
      <c r="O1136" s="193"/>
      <c r="P1136" s="193"/>
      <c r="Q1136" s="193"/>
      <c r="R1136" s="193"/>
      <c r="S1136" s="193"/>
      <c r="T1136" s="194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188" t="s">
        <v>284</v>
      </c>
      <c r="AU1136" s="188" t="s">
        <v>85</v>
      </c>
      <c r="AV1136" s="13" t="s">
        <v>85</v>
      </c>
      <c r="AW1136" s="13" t="s">
        <v>33</v>
      </c>
      <c r="AX1136" s="13" t="s">
        <v>77</v>
      </c>
      <c r="AY1136" s="188" t="s">
        <v>276</v>
      </c>
    </row>
    <row r="1137" s="13" customFormat="1">
      <c r="A1137" s="13"/>
      <c r="B1137" s="186"/>
      <c r="C1137" s="13"/>
      <c r="D1137" s="187" t="s">
        <v>284</v>
      </c>
      <c r="E1137" s="188" t="s">
        <v>1</v>
      </c>
      <c r="F1137" s="189" t="s">
        <v>1611</v>
      </c>
      <c r="G1137" s="13"/>
      <c r="H1137" s="190">
        <v>2</v>
      </c>
      <c r="I1137" s="191"/>
      <c r="J1137" s="13"/>
      <c r="K1137" s="13"/>
      <c r="L1137" s="186"/>
      <c r="M1137" s="192"/>
      <c r="N1137" s="193"/>
      <c r="O1137" s="193"/>
      <c r="P1137" s="193"/>
      <c r="Q1137" s="193"/>
      <c r="R1137" s="193"/>
      <c r="S1137" s="193"/>
      <c r="T1137" s="194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188" t="s">
        <v>284</v>
      </c>
      <c r="AU1137" s="188" t="s">
        <v>85</v>
      </c>
      <c r="AV1137" s="13" t="s">
        <v>85</v>
      </c>
      <c r="AW1137" s="13" t="s">
        <v>33</v>
      </c>
      <c r="AX1137" s="13" t="s">
        <v>77</v>
      </c>
      <c r="AY1137" s="188" t="s">
        <v>276</v>
      </c>
    </row>
    <row r="1138" s="14" customFormat="1">
      <c r="A1138" s="14"/>
      <c r="B1138" s="195"/>
      <c r="C1138" s="14"/>
      <c r="D1138" s="187" t="s">
        <v>284</v>
      </c>
      <c r="E1138" s="196" t="s">
        <v>1</v>
      </c>
      <c r="F1138" s="197" t="s">
        <v>288</v>
      </c>
      <c r="G1138" s="14"/>
      <c r="H1138" s="198">
        <v>5</v>
      </c>
      <c r="I1138" s="199"/>
      <c r="J1138" s="14"/>
      <c r="K1138" s="14"/>
      <c r="L1138" s="195"/>
      <c r="M1138" s="200"/>
      <c r="N1138" s="201"/>
      <c r="O1138" s="201"/>
      <c r="P1138" s="201"/>
      <c r="Q1138" s="201"/>
      <c r="R1138" s="201"/>
      <c r="S1138" s="201"/>
      <c r="T1138" s="202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196" t="s">
        <v>284</v>
      </c>
      <c r="AU1138" s="196" t="s">
        <v>85</v>
      </c>
      <c r="AV1138" s="14" t="s">
        <v>88</v>
      </c>
      <c r="AW1138" s="14" t="s">
        <v>33</v>
      </c>
      <c r="AX1138" s="14" t="s">
        <v>8</v>
      </c>
      <c r="AY1138" s="196" t="s">
        <v>276</v>
      </c>
    </row>
    <row r="1139" s="2" customFormat="1" ht="16.5" customHeight="1">
      <c r="A1139" s="37"/>
      <c r="B1139" s="172"/>
      <c r="C1139" s="211" t="s">
        <v>1620</v>
      </c>
      <c r="D1139" s="211" t="s">
        <v>311</v>
      </c>
      <c r="E1139" s="212" t="s">
        <v>1621</v>
      </c>
      <c r="F1139" s="213" t="s">
        <v>1622</v>
      </c>
      <c r="G1139" s="214" t="s">
        <v>342</v>
      </c>
      <c r="H1139" s="215">
        <v>5</v>
      </c>
      <c r="I1139" s="216"/>
      <c r="J1139" s="217">
        <f>ROUND(I1139*H1139,0)</f>
        <v>0</v>
      </c>
      <c r="K1139" s="213" t="s">
        <v>282</v>
      </c>
      <c r="L1139" s="218"/>
      <c r="M1139" s="219" t="s">
        <v>1</v>
      </c>
      <c r="N1139" s="220" t="s">
        <v>42</v>
      </c>
      <c r="O1139" s="76"/>
      <c r="P1139" s="182">
        <f>O1139*H1139</f>
        <v>0</v>
      </c>
      <c r="Q1139" s="182">
        <v>0.0022000000000000001</v>
      </c>
      <c r="R1139" s="182">
        <f>Q1139*H1139</f>
        <v>0.011000000000000001</v>
      </c>
      <c r="S1139" s="182">
        <v>0</v>
      </c>
      <c r="T1139" s="183">
        <f>S1139*H1139</f>
        <v>0</v>
      </c>
      <c r="U1139" s="37"/>
      <c r="V1139" s="37"/>
      <c r="W1139" s="37"/>
      <c r="X1139" s="37"/>
      <c r="Y1139" s="37"/>
      <c r="Z1139" s="37"/>
      <c r="AA1139" s="37"/>
      <c r="AB1139" s="37"/>
      <c r="AC1139" s="37"/>
      <c r="AD1139" s="37"/>
      <c r="AE1139" s="37"/>
      <c r="AR1139" s="184" t="s">
        <v>445</v>
      </c>
      <c r="AT1139" s="184" t="s">
        <v>311</v>
      </c>
      <c r="AU1139" s="184" t="s">
        <v>85</v>
      </c>
      <c r="AY1139" s="18" t="s">
        <v>276</v>
      </c>
      <c r="BE1139" s="185">
        <f>IF(N1139="základní",J1139,0)</f>
        <v>0</v>
      </c>
      <c r="BF1139" s="185">
        <f>IF(N1139="snížená",J1139,0)</f>
        <v>0</v>
      </c>
      <c r="BG1139" s="185">
        <f>IF(N1139="zákl. přenesená",J1139,0)</f>
        <v>0</v>
      </c>
      <c r="BH1139" s="185">
        <f>IF(N1139="sníž. přenesená",J1139,0)</f>
        <v>0</v>
      </c>
      <c r="BI1139" s="185">
        <f>IF(N1139="nulová",J1139,0)</f>
        <v>0</v>
      </c>
      <c r="BJ1139" s="18" t="s">
        <v>8</v>
      </c>
      <c r="BK1139" s="185">
        <f>ROUND(I1139*H1139,0)</f>
        <v>0</v>
      </c>
      <c r="BL1139" s="18" t="s">
        <v>362</v>
      </c>
      <c r="BM1139" s="184" t="s">
        <v>1623</v>
      </c>
    </row>
    <row r="1140" s="2" customFormat="1" ht="33" customHeight="1">
      <c r="A1140" s="37"/>
      <c r="B1140" s="172"/>
      <c r="C1140" s="173" t="s">
        <v>1624</v>
      </c>
      <c r="D1140" s="173" t="s">
        <v>278</v>
      </c>
      <c r="E1140" s="174" t="s">
        <v>1625</v>
      </c>
      <c r="F1140" s="175" t="s">
        <v>1626</v>
      </c>
      <c r="G1140" s="176" t="s">
        <v>314</v>
      </c>
      <c r="H1140" s="177">
        <v>0.125</v>
      </c>
      <c r="I1140" s="178"/>
      <c r="J1140" s="179">
        <f>ROUND(I1140*H1140,0)</f>
        <v>0</v>
      </c>
      <c r="K1140" s="175" t="s">
        <v>282</v>
      </c>
      <c r="L1140" s="38"/>
      <c r="M1140" s="180" t="s">
        <v>1</v>
      </c>
      <c r="N1140" s="181" t="s">
        <v>42</v>
      </c>
      <c r="O1140" s="76"/>
      <c r="P1140" s="182">
        <f>O1140*H1140</f>
        <v>0</v>
      </c>
      <c r="Q1140" s="182">
        <v>0</v>
      </c>
      <c r="R1140" s="182">
        <f>Q1140*H1140</f>
        <v>0</v>
      </c>
      <c r="S1140" s="182">
        <v>0</v>
      </c>
      <c r="T1140" s="183">
        <f>S1140*H1140</f>
        <v>0</v>
      </c>
      <c r="U1140" s="37"/>
      <c r="V1140" s="37"/>
      <c r="W1140" s="37"/>
      <c r="X1140" s="37"/>
      <c r="Y1140" s="37"/>
      <c r="Z1140" s="37"/>
      <c r="AA1140" s="37"/>
      <c r="AB1140" s="37"/>
      <c r="AC1140" s="37"/>
      <c r="AD1140" s="37"/>
      <c r="AE1140" s="37"/>
      <c r="AR1140" s="184" t="s">
        <v>362</v>
      </c>
      <c r="AT1140" s="184" t="s">
        <v>278</v>
      </c>
      <c r="AU1140" s="184" t="s">
        <v>85</v>
      </c>
      <c r="AY1140" s="18" t="s">
        <v>276</v>
      </c>
      <c r="BE1140" s="185">
        <f>IF(N1140="základní",J1140,0)</f>
        <v>0</v>
      </c>
      <c r="BF1140" s="185">
        <f>IF(N1140="snížená",J1140,0)</f>
        <v>0</v>
      </c>
      <c r="BG1140" s="185">
        <f>IF(N1140="zákl. přenesená",J1140,0)</f>
        <v>0</v>
      </c>
      <c r="BH1140" s="185">
        <f>IF(N1140="sníž. přenesená",J1140,0)</f>
        <v>0</v>
      </c>
      <c r="BI1140" s="185">
        <f>IF(N1140="nulová",J1140,0)</f>
        <v>0</v>
      </c>
      <c r="BJ1140" s="18" t="s">
        <v>8</v>
      </c>
      <c r="BK1140" s="185">
        <f>ROUND(I1140*H1140,0)</f>
        <v>0</v>
      </c>
      <c r="BL1140" s="18" t="s">
        <v>362</v>
      </c>
      <c r="BM1140" s="184" t="s">
        <v>1627</v>
      </c>
    </row>
    <row r="1141" s="12" customFormat="1" ht="22.8" customHeight="1">
      <c r="A1141" s="12"/>
      <c r="B1141" s="159"/>
      <c r="C1141" s="12"/>
      <c r="D1141" s="160" t="s">
        <v>76</v>
      </c>
      <c r="E1141" s="170" t="s">
        <v>1628</v>
      </c>
      <c r="F1141" s="170" t="s">
        <v>1629</v>
      </c>
      <c r="G1141" s="12"/>
      <c r="H1141" s="12"/>
      <c r="I1141" s="162"/>
      <c r="J1141" s="171">
        <f>BK1141</f>
        <v>0</v>
      </c>
      <c r="K1141" s="12"/>
      <c r="L1141" s="159"/>
      <c r="M1141" s="164"/>
      <c r="N1141" s="165"/>
      <c r="O1141" s="165"/>
      <c r="P1141" s="166">
        <f>SUM(P1142:P1148)</f>
        <v>0</v>
      </c>
      <c r="Q1141" s="165"/>
      <c r="R1141" s="166">
        <f>SUM(R1142:R1148)</f>
        <v>0.024199999999999999</v>
      </c>
      <c r="S1141" s="165"/>
      <c r="T1141" s="167">
        <f>SUM(T1142:T1148)</f>
        <v>0</v>
      </c>
      <c r="U1141" s="12"/>
      <c r="V1141" s="12"/>
      <c r="W1141" s="12"/>
      <c r="X1141" s="12"/>
      <c r="Y1141" s="12"/>
      <c r="Z1141" s="12"/>
      <c r="AA1141" s="12"/>
      <c r="AB1141" s="12"/>
      <c r="AC1141" s="12"/>
      <c r="AD1141" s="12"/>
      <c r="AE1141" s="12"/>
      <c r="AR1141" s="160" t="s">
        <v>85</v>
      </c>
      <c r="AT1141" s="168" t="s">
        <v>76</v>
      </c>
      <c r="AU1141" s="168" t="s">
        <v>8</v>
      </c>
      <c r="AY1141" s="160" t="s">
        <v>276</v>
      </c>
      <c r="BK1141" s="169">
        <f>SUM(BK1142:BK1148)</f>
        <v>0</v>
      </c>
    </row>
    <row r="1142" s="2" customFormat="1" ht="21.75" customHeight="1">
      <c r="A1142" s="37"/>
      <c r="B1142" s="172"/>
      <c r="C1142" s="173" t="s">
        <v>1630</v>
      </c>
      <c r="D1142" s="173" t="s">
        <v>278</v>
      </c>
      <c r="E1142" s="174" t="s">
        <v>1631</v>
      </c>
      <c r="F1142" s="175" t="s">
        <v>1632</v>
      </c>
      <c r="G1142" s="176" t="s">
        <v>342</v>
      </c>
      <c r="H1142" s="177">
        <v>1</v>
      </c>
      <c r="I1142" s="178"/>
      <c r="J1142" s="179">
        <f>ROUND(I1142*H1142,0)</f>
        <v>0</v>
      </c>
      <c r="K1142" s="175" t="s">
        <v>282</v>
      </c>
      <c r="L1142" s="38"/>
      <c r="M1142" s="180" t="s">
        <v>1</v>
      </c>
      <c r="N1142" s="181" t="s">
        <v>42</v>
      </c>
      <c r="O1142" s="76"/>
      <c r="P1142" s="182">
        <f>O1142*H1142</f>
        <v>0</v>
      </c>
      <c r="Q1142" s="182">
        <v>0</v>
      </c>
      <c r="R1142" s="182">
        <f>Q1142*H1142</f>
        <v>0</v>
      </c>
      <c r="S1142" s="182">
        <v>0</v>
      </c>
      <c r="T1142" s="183">
        <f>S1142*H1142</f>
        <v>0</v>
      </c>
      <c r="U1142" s="37"/>
      <c r="V1142" s="37"/>
      <c r="W1142" s="37"/>
      <c r="X1142" s="37"/>
      <c r="Y1142" s="37"/>
      <c r="Z1142" s="37"/>
      <c r="AA1142" s="37"/>
      <c r="AB1142" s="37"/>
      <c r="AC1142" s="37"/>
      <c r="AD1142" s="37"/>
      <c r="AE1142" s="37"/>
      <c r="AR1142" s="184" t="s">
        <v>362</v>
      </c>
      <c r="AT1142" s="184" t="s">
        <v>278</v>
      </c>
      <c r="AU1142" s="184" t="s">
        <v>85</v>
      </c>
      <c r="AY1142" s="18" t="s">
        <v>276</v>
      </c>
      <c r="BE1142" s="185">
        <f>IF(N1142="základní",J1142,0)</f>
        <v>0</v>
      </c>
      <c r="BF1142" s="185">
        <f>IF(N1142="snížená",J1142,0)</f>
        <v>0</v>
      </c>
      <c r="BG1142" s="185">
        <f>IF(N1142="zákl. přenesená",J1142,0)</f>
        <v>0</v>
      </c>
      <c r="BH1142" s="185">
        <f>IF(N1142="sníž. přenesená",J1142,0)</f>
        <v>0</v>
      </c>
      <c r="BI1142" s="185">
        <f>IF(N1142="nulová",J1142,0)</f>
        <v>0</v>
      </c>
      <c r="BJ1142" s="18" t="s">
        <v>8</v>
      </c>
      <c r="BK1142" s="185">
        <f>ROUND(I1142*H1142,0)</f>
        <v>0</v>
      </c>
      <c r="BL1142" s="18" t="s">
        <v>362</v>
      </c>
      <c r="BM1142" s="184" t="s">
        <v>1633</v>
      </c>
    </row>
    <row r="1143" s="13" customFormat="1">
      <c r="A1143" s="13"/>
      <c r="B1143" s="186"/>
      <c r="C1143" s="13"/>
      <c r="D1143" s="187" t="s">
        <v>284</v>
      </c>
      <c r="E1143" s="188" t="s">
        <v>1</v>
      </c>
      <c r="F1143" s="189" t="s">
        <v>1634</v>
      </c>
      <c r="G1143" s="13"/>
      <c r="H1143" s="190">
        <v>1</v>
      </c>
      <c r="I1143" s="191"/>
      <c r="J1143" s="13"/>
      <c r="K1143" s="13"/>
      <c r="L1143" s="186"/>
      <c r="M1143" s="192"/>
      <c r="N1143" s="193"/>
      <c r="O1143" s="193"/>
      <c r="P1143" s="193"/>
      <c r="Q1143" s="193"/>
      <c r="R1143" s="193"/>
      <c r="S1143" s="193"/>
      <c r="T1143" s="194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188" t="s">
        <v>284</v>
      </c>
      <c r="AU1143" s="188" t="s">
        <v>85</v>
      </c>
      <c r="AV1143" s="13" t="s">
        <v>85</v>
      </c>
      <c r="AW1143" s="13" t="s">
        <v>33</v>
      </c>
      <c r="AX1143" s="13" t="s">
        <v>8</v>
      </c>
      <c r="AY1143" s="188" t="s">
        <v>276</v>
      </c>
    </row>
    <row r="1144" s="2" customFormat="1" ht="16.5" customHeight="1">
      <c r="A1144" s="37"/>
      <c r="B1144" s="172"/>
      <c r="C1144" s="211" t="s">
        <v>1635</v>
      </c>
      <c r="D1144" s="211" t="s">
        <v>311</v>
      </c>
      <c r="E1144" s="212" t="s">
        <v>1636</v>
      </c>
      <c r="F1144" s="213" t="s">
        <v>1637</v>
      </c>
      <c r="G1144" s="214" t="s">
        <v>342</v>
      </c>
      <c r="H1144" s="215">
        <v>1</v>
      </c>
      <c r="I1144" s="216"/>
      <c r="J1144" s="217">
        <f>ROUND(I1144*H1144,0)</f>
        <v>0</v>
      </c>
      <c r="K1144" s="213" t="s">
        <v>1</v>
      </c>
      <c r="L1144" s="218"/>
      <c r="M1144" s="219" t="s">
        <v>1</v>
      </c>
      <c r="N1144" s="220" t="s">
        <v>42</v>
      </c>
      <c r="O1144" s="76"/>
      <c r="P1144" s="182">
        <f>O1144*H1144</f>
        <v>0</v>
      </c>
      <c r="Q1144" s="182">
        <v>0.024199999999999999</v>
      </c>
      <c r="R1144" s="182">
        <f>Q1144*H1144</f>
        <v>0.024199999999999999</v>
      </c>
      <c r="S1144" s="182">
        <v>0</v>
      </c>
      <c r="T1144" s="183">
        <f>S1144*H1144</f>
        <v>0</v>
      </c>
      <c r="U1144" s="37"/>
      <c r="V1144" s="37"/>
      <c r="W1144" s="37"/>
      <c r="X1144" s="37"/>
      <c r="Y1144" s="37"/>
      <c r="Z1144" s="37"/>
      <c r="AA1144" s="37"/>
      <c r="AB1144" s="37"/>
      <c r="AC1144" s="37"/>
      <c r="AD1144" s="37"/>
      <c r="AE1144" s="37"/>
      <c r="AR1144" s="184" t="s">
        <v>445</v>
      </c>
      <c r="AT1144" s="184" t="s">
        <v>311</v>
      </c>
      <c r="AU1144" s="184" t="s">
        <v>85</v>
      </c>
      <c r="AY1144" s="18" t="s">
        <v>276</v>
      </c>
      <c r="BE1144" s="185">
        <f>IF(N1144="základní",J1144,0)</f>
        <v>0</v>
      </c>
      <c r="BF1144" s="185">
        <f>IF(N1144="snížená",J1144,0)</f>
        <v>0</v>
      </c>
      <c r="BG1144" s="185">
        <f>IF(N1144="zákl. přenesená",J1144,0)</f>
        <v>0</v>
      </c>
      <c r="BH1144" s="185">
        <f>IF(N1144="sníž. přenesená",J1144,0)</f>
        <v>0</v>
      </c>
      <c r="BI1144" s="185">
        <f>IF(N1144="nulová",J1144,0)</f>
        <v>0</v>
      </c>
      <c r="BJ1144" s="18" t="s">
        <v>8</v>
      </c>
      <c r="BK1144" s="185">
        <f>ROUND(I1144*H1144,0)</f>
        <v>0</v>
      </c>
      <c r="BL1144" s="18" t="s">
        <v>362</v>
      </c>
      <c r="BM1144" s="184" t="s">
        <v>1638</v>
      </c>
    </row>
    <row r="1145" s="13" customFormat="1">
      <c r="A1145" s="13"/>
      <c r="B1145" s="186"/>
      <c r="C1145" s="13"/>
      <c r="D1145" s="187" t="s">
        <v>284</v>
      </c>
      <c r="E1145" s="188" t="s">
        <v>1</v>
      </c>
      <c r="F1145" s="189" t="s">
        <v>1634</v>
      </c>
      <c r="G1145" s="13"/>
      <c r="H1145" s="190">
        <v>1</v>
      </c>
      <c r="I1145" s="191"/>
      <c r="J1145" s="13"/>
      <c r="K1145" s="13"/>
      <c r="L1145" s="186"/>
      <c r="M1145" s="192"/>
      <c r="N1145" s="193"/>
      <c r="O1145" s="193"/>
      <c r="P1145" s="193"/>
      <c r="Q1145" s="193"/>
      <c r="R1145" s="193"/>
      <c r="S1145" s="193"/>
      <c r="T1145" s="194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188" t="s">
        <v>284</v>
      </c>
      <c r="AU1145" s="188" t="s">
        <v>85</v>
      </c>
      <c r="AV1145" s="13" t="s">
        <v>85</v>
      </c>
      <c r="AW1145" s="13" t="s">
        <v>33</v>
      </c>
      <c r="AX1145" s="13" t="s">
        <v>8</v>
      </c>
      <c r="AY1145" s="188" t="s">
        <v>276</v>
      </c>
    </row>
    <row r="1146" s="2" customFormat="1" ht="16.5" customHeight="1">
      <c r="A1146" s="37"/>
      <c r="B1146" s="172"/>
      <c r="C1146" s="173" t="s">
        <v>1639</v>
      </c>
      <c r="D1146" s="173" t="s">
        <v>278</v>
      </c>
      <c r="E1146" s="174" t="s">
        <v>1640</v>
      </c>
      <c r="F1146" s="175" t="s">
        <v>1641</v>
      </c>
      <c r="G1146" s="176" t="s">
        <v>1642</v>
      </c>
      <c r="H1146" s="177">
        <v>1</v>
      </c>
      <c r="I1146" s="178"/>
      <c r="J1146" s="179">
        <f>ROUND(I1146*H1146,0)</f>
        <v>0</v>
      </c>
      <c r="K1146" s="175" t="s">
        <v>1</v>
      </c>
      <c r="L1146" s="38"/>
      <c r="M1146" s="180" t="s">
        <v>1</v>
      </c>
      <c r="N1146" s="181" t="s">
        <v>42</v>
      </c>
      <c r="O1146" s="76"/>
      <c r="P1146" s="182">
        <f>O1146*H1146</f>
        <v>0</v>
      </c>
      <c r="Q1146" s="182">
        <v>0</v>
      </c>
      <c r="R1146" s="182">
        <f>Q1146*H1146</f>
        <v>0</v>
      </c>
      <c r="S1146" s="182">
        <v>0</v>
      </c>
      <c r="T1146" s="183">
        <f>S1146*H1146</f>
        <v>0</v>
      </c>
      <c r="U1146" s="37"/>
      <c r="V1146" s="37"/>
      <c r="W1146" s="37"/>
      <c r="X1146" s="37"/>
      <c r="Y1146" s="37"/>
      <c r="Z1146" s="37"/>
      <c r="AA1146" s="37"/>
      <c r="AB1146" s="37"/>
      <c r="AC1146" s="37"/>
      <c r="AD1146" s="37"/>
      <c r="AE1146" s="37"/>
      <c r="AR1146" s="184" t="s">
        <v>362</v>
      </c>
      <c r="AT1146" s="184" t="s">
        <v>278</v>
      </c>
      <c r="AU1146" s="184" t="s">
        <v>85</v>
      </c>
      <c r="AY1146" s="18" t="s">
        <v>276</v>
      </c>
      <c r="BE1146" s="185">
        <f>IF(N1146="základní",J1146,0)</f>
        <v>0</v>
      </c>
      <c r="BF1146" s="185">
        <f>IF(N1146="snížená",J1146,0)</f>
        <v>0</v>
      </c>
      <c r="BG1146" s="185">
        <f>IF(N1146="zákl. přenesená",J1146,0)</f>
        <v>0</v>
      </c>
      <c r="BH1146" s="185">
        <f>IF(N1146="sníž. přenesená",J1146,0)</f>
        <v>0</v>
      </c>
      <c r="BI1146" s="185">
        <f>IF(N1146="nulová",J1146,0)</f>
        <v>0</v>
      </c>
      <c r="BJ1146" s="18" t="s">
        <v>8</v>
      </c>
      <c r="BK1146" s="185">
        <f>ROUND(I1146*H1146,0)</f>
        <v>0</v>
      </c>
      <c r="BL1146" s="18" t="s">
        <v>362</v>
      </c>
      <c r="BM1146" s="184" t="s">
        <v>1643</v>
      </c>
    </row>
    <row r="1147" s="13" customFormat="1">
      <c r="A1147" s="13"/>
      <c r="B1147" s="186"/>
      <c r="C1147" s="13"/>
      <c r="D1147" s="187" t="s">
        <v>284</v>
      </c>
      <c r="E1147" s="188" t="s">
        <v>1</v>
      </c>
      <c r="F1147" s="189" t="s">
        <v>1644</v>
      </c>
      <c r="G1147" s="13"/>
      <c r="H1147" s="190">
        <v>1</v>
      </c>
      <c r="I1147" s="191"/>
      <c r="J1147" s="13"/>
      <c r="K1147" s="13"/>
      <c r="L1147" s="186"/>
      <c r="M1147" s="192"/>
      <c r="N1147" s="193"/>
      <c r="O1147" s="193"/>
      <c r="P1147" s="193"/>
      <c r="Q1147" s="193"/>
      <c r="R1147" s="193"/>
      <c r="S1147" s="193"/>
      <c r="T1147" s="194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188" t="s">
        <v>284</v>
      </c>
      <c r="AU1147" s="188" t="s">
        <v>85</v>
      </c>
      <c r="AV1147" s="13" t="s">
        <v>85</v>
      </c>
      <c r="AW1147" s="13" t="s">
        <v>33</v>
      </c>
      <c r="AX1147" s="13" t="s">
        <v>8</v>
      </c>
      <c r="AY1147" s="188" t="s">
        <v>276</v>
      </c>
    </row>
    <row r="1148" s="2" customFormat="1" ht="33" customHeight="1">
      <c r="A1148" s="37"/>
      <c r="B1148" s="172"/>
      <c r="C1148" s="173" t="s">
        <v>1645</v>
      </c>
      <c r="D1148" s="173" t="s">
        <v>278</v>
      </c>
      <c r="E1148" s="174" t="s">
        <v>1646</v>
      </c>
      <c r="F1148" s="175" t="s">
        <v>1647</v>
      </c>
      <c r="G1148" s="176" t="s">
        <v>314</v>
      </c>
      <c r="H1148" s="177">
        <v>0.024</v>
      </c>
      <c r="I1148" s="178"/>
      <c r="J1148" s="179">
        <f>ROUND(I1148*H1148,0)</f>
        <v>0</v>
      </c>
      <c r="K1148" s="175" t="s">
        <v>282</v>
      </c>
      <c r="L1148" s="38"/>
      <c r="M1148" s="180" t="s">
        <v>1</v>
      </c>
      <c r="N1148" s="181" t="s">
        <v>42</v>
      </c>
      <c r="O1148" s="76"/>
      <c r="P1148" s="182">
        <f>O1148*H1148</f>
        <v>0</v>
      </c>
      <c r="Q1148" s="182">
        <v>0</v>
      </c>
      <c r="R1148" s="182">
        <f>Q1148*H1148</f>
        <v>0</v>
      </c>
      <c r="S1148" s="182">
        <v>0</v>
      </c>
      <c r="T1148" s="183">
        <f>S1148*H1148</f>
        <v>0</v>
      </c>
      <c r="U1148" s="37"/>
      <c r="V1148" s="37"/>
      <c r="W1148" s="37"/>
      <c r="X1148" s="37"/>
      <c r="Y1148" s="37"/>
      <c r="Z1148" s="37"/>
      <c r="AA1148" s="37"/>
      <c r="AB1148" s="37"/>
      <c r="AC1148" s="37"/>
      <c r="AD1148" s="37"/>
      <c r="AE1148" s="37"/>
      <c r="AR1148" s="184" t="s">
        <v>362</v>
      </c>
      <c r="AT1148" s="184" t="s">
        <v>278</v>
      </c>
      <c r="AU1148" s="184" t="s">
        <v>85</v>
      </c>
      <c r="AY1148" s="18" t="s">
        <v>276</v>
      </c>
      <c r="BE1148" s="185">
        <f>IF(N1148="základní",J1148,0)</f>
        <v>0</v>
      </c>
      <c r="BF1148" s="185">
        <f>IF(N1148="snížená",J1148,0)</f>
        <v>0</v>
      </c>
      <c r="BG1148" s="185">
        <f>IF(N1148="zákl. přenesená",J1148,0)</f>
        <v>0</v>
      </c>
      <c r="BH1148" s="185">
        <f>IF(N1148="sníž. přenesená",J1148,0)</f>
        <v>0</v>
      </c>
      <c r="BI1148" s="185">
        <f>IF(N1148="nulová",J1148,0)</f>
        <v>0</v>
      </c>
      <c r="BJ1148" s="18" t="s">
        <v>8</v>
      </c>
      <c r="BK1148" s="185">
        <f>ROUND(I1148*H1148,0)</f>
        <v>0</v>
      </c>
      <c r="BL1148" s="18" t="s">
        <v>362</v>
      </c>
      <c r="BM1148" s="184" t="s">
        <v>1648</v>
      </c>
    </row>
    <row r="1149" s="12" customFormat="1" ht="22.8" customHeight="1">
      <c r="A1149" s="12"/>
      <c r="B1149" s="159"/>
      <c r="C1149" s="12"/>
      <c r="D1149" s="160" t="s">
        <v>76</v>
      </c>
      <c r="E1149" s="170" t="s">
        <v>1649</v>
      </c>
      <c r="F1149" s="170" t="s">
        <v>1650</v>
      </c>
      <c r="G1149" s="12"/>
      <c r="H1149" s="12"/>
      <c r="I1149" s="162"/>
      <c r="J1149" s="171">
        <f>BK1149</f>
        <v>0</v>
      </c>
      <c r="K1149" s="12"/>
      <c r="L1149" s="159"/>
      <c r="M1149" s="164"/>
      <c r="N1149" s="165"/>
      <c r="O1149" s="165"/>
      <c r="P1149" s="166">
        <f>SUM(P1150:P1164)</f>
        <v>0</v>
      </c>
      <c r="Q1149" s="165"/>
      <c r="R1149" s="166">
        <f>SUM(R1150:R1164)</f>
        <v>0.28322705200000009</v>
      </c>
      <c r="S1149" s="165"/>
      <c r="T1149" s="167">
        <f>SUM(T1150:T1164)</f>
        <v>0</v>
      </c>
      <c r="U1149" s="12"/>
      <c r="V1149" s="12"/>
      <c r="W1149" s="12"/>
      <c r="X1149" s="12"/>
      <c r="Y1149" s="12"/>
      <c r="Z1149" s="12"/>
      <c r="AA1149" s="12"/>
      <c r="AB1149" s="12"/>
      <c r="AC1149" s="12"/>
      <c r="AD1149" s="12"/>
      <c r="AE1149" s="12"/>
      <c r="AR1149" s="160" t="s">
        <v>85</v>
      </c>
      <c r="AT1149" s="168" t="s">
        <v>76</v>
      </c>
      <c r="AU1149" s="168" t="s">
        <v>8</v>
      </c>
      <c r="AY1149" s="160" t="s">
        <v>276</v>
      </c>
      <c r="BK1149" s="169">
        <f>SUM(BK1150:BK1164)</f>
        <v>0</v>
      </c>
    </row>
    <row r="1150" s="2" customFormat="1" ht="16.5" customHeight="1">
      <c r="A1150" s="37"/>
      <c r="B1150" s="172"/>
      <c r="C1150" s="173" t="s">
        <v>1651</v>
      </c>
      <c r="D1150" s="173" t="s">
        <v>278</v>
      </c>
      <c r="E1150" s="174" t="s">
        <v>1652</v>
      </c>
      <c r="F1150" s="175" t="s">
        <v>1653</v>
      </c>
      <c r="G1150" s="176" t="s">
        <v>281</v>
      </c>
      <c r="H1150" s="177">
        <v>43.200000000000003</v>
      </c>
      <c r="I1150" s="178"/>
      <c r="J1150" s="179">
        <f>ROUND(I1150*H1150,0)</f>
        <v>0</v>
      </c>
      <c r="K1150" s="175" t="s">
        <v>282</v>
      </c>
      <c r="L1150" s="38"/>
      <c r="M1150" s="180" t="s">
        <v>1</v>
      </c>
      <c r="N1150" s="181" t="s">
        <v>42</v>
      </c>
      <c r="O1150" s="76"/>
      <c r="P1150" s="182">
        <f>O1150*H1150</f>
        <v>0</v>
      </c>
      <c r="Q1150" s="182">
        <v>0</v>
      </c>
      <c r="R1150" s="182">
        <f>Q1150*H1150</f>
        <v>0</v>
      </c>
      <c r="S1150" s="182">
        <v>0</v>
      </c>
      <c r="T1150" s="183">
        <f>S1150*H1150</f>
        <v>0</v>
      </c>
      <c r="U1150" s="37"/>
      <c r="V1150" s="37"/>
      <c r="W1150" s="37"/>
      <c r="X1150" s="37"/>
      <c r="Y1150" s="37"/>
      <c r="Z1150" s="37"/>
      <c r="AA1150" s="37"/>
      <c r="AB1150" s="37"/>
      <c r="AC1150" s="37"/>
      <c r="AD1150" s="37"/>
      <c r="AE1150" s="37"/>
      <c r="AR1150" s="184" t="s">
        <v>362</v>
      </c>
      <c r="AT1150" s="184" t="s">
        <v>278</v>
      </c>
      <c r="AU1150" s="184" t="s">
        <v>85</v>
      </c>
      <c r="AY1150" s="18" t="s">
        <v>276</v>
      </c>
      <c r="BE1150" s="185">
        <f>IF(N1150="základní",J1150,0)</f>
        <v>0</v>
      </c>
      <c r="BF1150" s="185">
        <f>IF(N1150="snížená",J1150,0)</f>
        <v>0</v>
      </c>
      <c r="BG1150" s="185">
        <f>IF(N1150="zákl. přenesená",J1150,0)</f>
        <v>0</v>
      </c>
      <c r="BH1150" s="185">
        <f>IF(N1150="sníž. přenesená",J1150,0)</f>
        <v>0</v>
      </c>
      <c r="BI1150" s="185">
        <f>IF(N1150="nulová",J1150,0)</f>
        <v>0</v>
      </c>
      <c r="BJ1150" s="18" t="s">
        <v>8</v>
      </c>
      <c r="BK1150" s="185">
        <f>ROUND(I1150*H1150,0)</f>
        <v>0</v>
      </c>
      <c r="BL1150" s="18" t="s">
        <v>362</v>
      </c>
      <c r="BM1150" s="184" t="s">
        <v>1654</v>
      </c>
    </row>
    <row r="1151" s="13" customFormat="1">
      <c r="A1151" s="13"/>
      <c r="B1151" s="186"/>
      <c r="C1151" s="13"/>
      <c r="D1151" s="187" t="s">
        <v>284</v>
      </c>
      <c r="E1151" s="188" t="s">
        <v>1</v>
      </c>
      <c r="F1151" s="189" t="s">
        <v>1655</v>
      </c>
      <c r="G1151" s="13"/>
      <c r="H1151" s="190">
        <v>43.200000000000003</v>
      </c>
      <c r="I1151" s="191"/>
      <c r="J1151" s="13"/>
      <c r="K1151" s="13"/>
      <c r="L1151" s="186"/>
      <c r="M1151" s="192"/>
      <c r="N1151" s="193"/>
      <c r="O1151" s="193"/>
      <c r="P1151" s="193"/>
      <c r="Q1151" s="193"/>
      <c r="R1151" s="193"/>
      <c r="S1151" s="193"/>
      <c r="T1151" s="194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188" t="s">
        <v>284</v>
      </c>
      <c r="AU1151" s="188" t="s">
        <v>85</v>
      </c>
      <c r="AV1151" s="13" t="s">
        <v>85</v>
      </c>
      <c r="AW1151" s="13" t="s">
        <v>33</v>
      </c>
      <c r="AX1151" s="13" t="s">
        <v>8</v>
      </c>
      <c r="AY1151" s="188" t="s">
        <v>276</v>
      </c>
    </row>
    <row r="1152" s="2" customFormat="1" ht="24.15" customHeight="1">
      <c r="A1152" s="37"/>
      <c r="B1152" s="172"/>
      <c r="C1152" s="173" t="s">
        <v>1656</v>
      </c>
      <c r="D1152" s="173" t="s">
        <v>278</v>
      </c>
      <c r="E1152" s="174" t="s">
        <v>1657</v>
      </c>
      <c r="F1152" s="175" t="s">
        <v>1658</v>
      </c>
      <c r="G1152" s="176" t="s">
        <v>281</v>
      </c>
      <c r="H1152" s="177">
        <v>43.200000000000003</v>
      </c>
      <c r="I1152" s="178"/>
      <c r="J1152" s="179">
        <f>ROUND(I1152*H1152,0)</f>
        <v>0</v>
      </c>
      <c r="K1152" s="175" t="s">
        <v>282</v>
      </c>
      <c r="L1152" s="38"/>
      <c r="M1152" s="180" t="s">
        <v>1</v>
      </c>
      <c r="N1152" s="181" t="s">
        <v>42</v>
      </c>
      <c r="O1152" s="76"/>
      <c r="P1152" s="182">
        <f>O1152*H1152</f>
        <v>0</v>
      </c>
      <c r="Q1152" s="182">
        <v>3.3000000000000003E-05</v>
      </c>
      <c r="R1152" s="182">
        <f>Q1152*H1152</f>
        <v>0.0014256000000000002</v>
      </c>
      <c r="S1152" s="182">
        <v>0</v>
      </c>
      <c r="T1152" s="183">
        <f>S1152*H1152</f>
        <v>0</v>
      </c>
      <c r="U1152" s="37"/>
      <c r="V1152" s="37"/>
      <c r="W1152" s="37"/>
      <c r="X1152" s="37"/>
      <c r="Y1152" s="37"/>
      <c r="Z1152" s="37"/>
      <c r="AA1152" s="37"/>
      <c r="AB1152" s="37"/>
      <c r="AC1152" s="37"/>
      <c r="AD1152" s="37"/>
      <c r="AE1152" s="37"/>
      <c r="AR1152" s="184" t="s">
        <v>362</v>
      </c>
      <c r="AT1152" s="184" t="s">
        <v>278</v>
      </c>
      <c r="AU1152" s="184" t="s">
        <v>85</v>
      </c>
      <c r="AY1152" s="18" t="s">
        <v>276</v>
      </c>
      <c r="BE1152" s="185">
        <f>IF(N1152="základní",J1152,0)</f>
        <v>0</v>
      </c>
      <c r="BF1152" s="185">
        <f>IF(N1152="snížená",J1152,0)</f>
        <v>0</v>
      </c>
      <c r="BG1152" s="185">
        <f>IF(N1152="zákl. přenesená",J1152,0)</f>
        <v>0</v>
      </c>
      <c r="BH1152" s="185">
        <f>IF(N1152="sníž. přenesená",J1152,0)</f>
        <v>0</v>
      </c>
      <c r="BI1152" s="185">
        <f>IF(N1152="nulová",J1152,0)</f>
        <v>0</v>
      </c>
      <c r="BJ1152" s="18" t="s">
        <v>8</v>
      </c>
      <c r="BK1152" s="185">
        <f>ROUND(I1152*H1152,0)</f>
        <v>0</v>
      </c>
      <c r="BL1152" s="18" t="s">
        <v>362</v>
      </c>
      <c r="BM1152" s="184" t="s">
        <v>1659</v>
      </c>
    </row>
    <row r="1153" s="13" customFormat="1">
      <c r="A1153" s="13"/>
      <c r="B1153" s="186"/>
      <c r="C1153" s="13"/>
      <c r="D1153" s="187" t="s">
        <v>284</v>
      </c>
      <c r="E1153" s="188" t="s">
        <v>1</v>
      </c>
      <c r="F1153" s="189" t="s">
        <v>1655</v>
      </c>
      <c r="G1153" s="13"/>
      <c r="H1153" s="190">
        <v>43.200000000000003</v>
      </c>
      <c r="I1153" s="191"/>
      <c r="J1153" s="13"/>
      <c r="K1153" s="13"/>
      <c r="L1153" s="186"/>
      <c r="M1153" s="192"/>
      <c r="N1153" s="193"/>
      <c r="O1153" s="193"/>
      <c r="P1153" s="193"/>
      <c r="Q1153" s="193"/>
      <c r="R1153" s="193"/>
      <c r="S1153" s="193"/>
      <c r="T1153" s="194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188" t="s">
        <v>284</v>
      </c>
      <c r="AU1153" s="188" t="s">
        <v>85</v>
      </c>
      <c r="AV1153" s="13" t="s">
        <v>85</v>
      </c>
      <c r="AW1153" s="13" t="s">
        <v>33</v>
      </c>
      <c r="AX1153" s="13" t="s">
        <v>8</v>
      </c>
      <c r="AY1153" s="188" t="s">
        <v>276</v>
      </c>
    </row>
    <row r="1154" s="2" customFormat="1" ht="33" customHeight="1">
      <c r="A1154" s="37"/>
      <c r="B1154" s="172"/>
      <c r="C1154" s="173" t="s">
        <v>1660</v>
      </c>
      <c r="D1154" s="173" t="s">
        <v>278</v>
      </c>
      <c r="E1154" s="174" t="s">
        <v>1661</v>
      </c>
      <c r="F1154" s="175" t="s">
        <v>1662</v>
      </c>
      <c r="G1154" s="176" t="s">
        <v>281</v>
      </c>
      <c r="H1154" s="177">
        <v>43.200000000000003</v>
      </c>
      <c r="I1154" s="178"/>
      <c r="J1154" s="179">
        <f>ROUND(I1154*H1154,0)</f>
        <v>0</v>
      </c>
      <c r="K1154" s="175" t="s">
        <v>282</v>
      </c>
      <c r="L1154" s="38"/>
      <c r="M1154" s="180" t="s">
        <v>1</v>
      </c>
      <c r="N1154" s="181" t="s">
        <v>42</v>
      </c>
      <c r="O1154" s="76"/>
      <c r="P1154" s="182">
        <f>O1154*H1154</f>
        <v>0</v>
      </c>
      <c r="Q1154" s="182">
        <v>0.0045450000000000004</v>
      </c>
      <c r="R1154" s="182">
        <f>Q1154*H1154</f>
        <v>0.19634400000000002</v>
      </c>
      <c r="S1154" s="182">
        <v>0</v>
      </c>
      <c r="T1154" s="183">
        <f>S1154*H1154</f>
        <v>0</v>
      </c>
      <c r="U1154" s="37"/>
      <c r="V1154" s="37"/>
      <c r="W1154" s="37"/>
      <c r="X1154" s="37"/>
      <c r="Y1154" s="37"/>
      <c r="Z1154" s="37"/>
      <c r="AA1154" s="37"/>
      <c r="AB1154" s="37"/>
      <c r="AC1154" s="37"/>
      <c r="AD1154" s="37"/>
      <c r="AE1154" s="37"/>
      <c r="AR1154" s="184" t="s">
        <v>362</v>
      </c>
      <c r="AT1154" s="184" t="s">
        <v>278</v>
      </c>
      <c r="AU1154" s="184" t="s">
        <v>85</v>
      </c>
      <c r="AY1154" s="18" t="s">
        <v>276</v>
      </c>
      <c r="BE1154" s="185">
        <f>IF(N1154="základní",J1154,0)</f>
        <v>0</v>
      </c>
      <c r="BF1154" s="185">
        <f>IF(N1154="snížená",J1154,0)</f>
        <v>0</v>
      </c>
      <c r="BG1154" s="185">
        <f>IF(N1154="zákl. přenesená",J1154,0)</f>
        <v>0</v>
      </c>
      <c r="BH1154" s="185">
        <f>IF(N1154="sníž. přenesená",J1154,0)</f>
        <v>0</v>
      </c>
      <c r="BI1154" s="185">
        <f>IF(N1154="nulová",J1154,0)</f>
        <v>0</v>
      </c>
      <c r="BJ1154" s="18" t="s">
        <v>8</v>
      </c>
      <c r="BK1154" s="185">
        <f>ROUND(I1154*H1154,0)</f>
        <v>0</v>
      </c>
      <c r="BL1154" s="18" t="s">
        <v>362</v>
      </c>
      <c r="BM1154" s="184" t="s">
        <v>1663</v>
      </c>
    </row>
    <row r="1155" s="13" customFormat="1">
      <c r="A1155" s="13"/>
      <c r="B1155" s="186"/>
      <c r="C1155" s="13"/>
      <c r="D1155" s="187" t="s">
        <v>284</v>
      </c>
      <c r="E1155" s="188" t="s">
        <v>1</v>
      </c>
      <c r="F1155" s="189" t="s">
        <v>1655</v>
      </c>
      <c r="G1155" s="13"/>
      <c r="H1155" s="190">
        <v>43.200000000000003</v>
      </c>
      <c r="I1155" s="191"/>
      <c r="J1155" s="13"/>
      <c r="K1155" s="13"/>
      <c r="L1155" s="186"/>
      <c r="M1155" s="192"/>
      <c r="N1155" s="193"/>
      <c r="O1155" s="193"/>
      <c r="P1155" s="193"/>
      <c r="Q1155" s="193"/>
      <c r="R1155" s="193"/>
      <c r="S1155" s="193"/>
      <c r="T1155" s="194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188" t="s">
        <v>284</v>
      </c>
      <c r="AU1155" s="188" t="s">
        <v>85</v>
      </c>
      <c r="AV1155" s="13" t="s">
        <v>85</v>
      </c>
      <c r="AW1155" s="13" t="s">
        <v>33</v>
      </c>
      <c r="AX1155" s="13" t="s">
        <v>8</v>
      </c>
      <c r="AY1155" s="188" t="s">
        <v>276</v>
      </c>
    </row>
    <row r="1156" s="2" customFormat="1" ht="16.5" customHeight="1">
      <c r="A1156" s="37"/>
      <c r="B1156" s="172"/>
      <c r="C1156" s="173" t="s">
        <v>1664</v>
      </c>
      <c r="D1156" s="173" t="s">
        <v>278</v>
      </c>
      <c r="E1156" s="174" t="s">
        <v>1665</v>
      </c>
      <c r="F1156" s="175" t="s">
        <v>1666</v>
      </c>
      <c r="G1156" s="176" t="s">
        <v>281</v>
      </c>
      <c r="H1156" s="177">
        <v>43.200000000000003</v>
      </c>
      <c r="I1156" s="178"/>
      <c r="J1156" s="179">
        <f>ROUND(I1156*H1156,0)</f>
        <v>0</v>
      </c>
      <c r="K1156" s="175" t="s">
        <v>282</v>
      </c>
      <c r="L1156" s="38"/>
      <c r="M1156" s="180" t="s">
        <v>1</v>
      </c>
      <c r="N1156" s="181" t="s">
        <v>42</v>
      </c>
      <c r="O1156" s="76"/>
      <c r="P1156" s="182">
        <f>O1156*H1156</f>
        <v>0</v>
      </c>
      <c r="Q1156" s="182">
        <v>0.00050000000000000001</v>
      </c>
      <c r="R1156" s="182">
        <f>Q1156*H1156</f>
        <v>0.021600000000000001</v>
      </c>
      <c r="S1156" s="182">
        <v>0</v>
      </c>
      <c r="T1156" s="183">
        <f>S1156*H1156</f>
        <v>0</v>
      </c>
      <c r="U1156" s="37"/>
      <c r="V1156" s="37"/>
      <c r="W1156" s="37"/>
      <c r="X1156" s="37"/>
      <c r="Y1156" s="37"/>
      <c r="Z1156" s="37"/>
      <c r="AA1156" s="37"/>
      <c r="AB1156" s="37"/>
      <c r="AC1156" s="37"/>
      <c r="AD1156" s="37"/>
      <c r="AE1156" s="37"/>
      <c r="AR1156" s="184" t="s">
        <v>362</v>
      </c>
      <c r="AT1156" s="184" t="s">
        <v>278</v>
      </c>
      <c r="AU1156" s="184" t="s">
        <v>85</v>
      </c>
      <c r="AY1156" s="18" t="s">
        <v>276</v>
      </c>
      <c r="BE1156" s="185">
        <f>IF(N1156="základní",J1156,0)</f>
        <v>0</v>
      </c>
      <c r="BF1156" s="185">
        <f>IF(N1156="snížená",J1156,0)</f>
        <v>0</v>
      </c>
      <c r="BG1156" s="185">
        <f>IF(N1156="zákl. přenesená",J1156,0)</f>
        <v>0</v>
      </c>
      <c r="BH1156" s="185">
        <f>IF(N1156="sníž. přenesená",J1156,0)</f>
        <v>0</v>
      </c>
      <c r="BI1156" s="185">
        <f>IF(N1156="nulová",J1156,0)</f>
        <v>0</v>
      </c>
      <c r="BJ1156" s="18" t="s">
        <v>8</v>
      </c>
      <c r="BK1156" s="185">
        <f>ROUND(I1156*H1156,0)</f>
        <v>0</v>
      </c>
      <c r="BL1156" s="18" t="s">
        <v>362</v>
      </c>
      <c r="BM1156" s="184" t="s">
        <v>1667</v>
      </c>
    </row>
    <row r="1157" s="13" customFormat="1">
      <c r="A1157" s="13"/>
      <c r="B1157" s="186"/>
      <c r="C1157" s="13"/>
      <c r="D1157" s="187" t="s">
        <v>284</v>
      </c>
      <c r="E1157" s="188" t="s">
        <v>1</v>
      </c>
      <c r="F1157" s="189" t="s">
        <v>1655</v>
      </c>
      <c r="G1157" s="13"/>
      <c r="H1157" s="190">
        <v>43.200000000000003</v>
      </c>
      <c r="I1157" s="191"/>
      <c r="J1157" s="13"/>
      <c r="K1157" s="13"/>
      <c r="L1157" s="186"/>
      <c r="M1157" s="192"/>
      <c r="N1157" s="193"/>
      <c r="O1157" s="193"/>
      <c r="P1157" s="193"/>
      <c r="Q1157" s="193"/>
      <c r="R1157" s="193"/>
      <c r="S1157" s="193"/>
      <c r="T1157" s="194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188" t="s">
        <v>284</v>
      </c>
      <c r="AU1157" s="188" t="s">
        <v>85</v>
      </c>
      <c r="AV1157" s="13" t="s">
        <v>85</v>
      </c>
      <c r="AW1157" s="13" t="s">
        <v>33</v>
      </c>
      <c r="AX1157" s="13" t="s">
        <v>8</v>
      </c>
      <c r="AY1157" s="188" t="s">
        <v>276</v>
      </c>
    </row>
    <row r="1158" s="2" customFormat="1" ht="37.8" customHeight="1">
      <c r="A1158" s="37"/>
      <c r="B1158" s="172"/>
      <c r="C1158" s="211" t="s">
        <v>1668</v>
      </c>
      <c r="D1158" s="211" t="s">
        <v>311</v>
      </c>
      <c r="E1158" s="212" t="s">
        <v>1669</v>
      </c>
      <c r="F1158" s="213" t="s">
        <v>1670</v>
      </c>
      <c r="G1158" s="214" t="s">
        <v>281</v>
      </c>
      <c r="H1158" s="215">
        <v>47.520000000000003</v>
      </c>
      <c r="I1158" s="216"/>
      <c r="J1158" s="217">
        <f>ROUND(I1158*H1158,0)</f>
        <v>0</v>
      </c>
      <c r="K1158" s="213" t="s">
        <v>282</v>
      </c>
      <c r="L1158" s="218"/>
      <c r="M1158" s="219" t="s">
        <v>1</v>
      </c>
      <c r="N1158" s="220" t="s">
        <v>42</v>
      </c>
      <c r="O1158" s="76"/>
      <c r="P1158" s="182">
        <f>O1158*H1158</f>
        <v>0</v>
      </c>
      <c r="Q1158" s="182">
        <v>0.00115</v>
      </c>
      <c r="R1158" s="182">
        <f>Q1158*H1158</f>
        <v>0.054648000000000002</v>
      </c>
      <c r="S1158" s="182">
        <v>0</v>
      </c>
      <c r="T1158" s="183">
        <f>S1158*H1158</f>
        <v>0</v>
      </c>
      <c r="U1158" s="37"/>
      <c r="V1158" s="37"/>
      <c r="W1158" s="37"/>
      <c r="X1158" s="37"/>
      <c r="Y1158" s="37"/>
      <c r="Z1158" s="37"/>
      <c r="AA1158" s="37"/>
      <c r="AB1158" s="37"/>
      <c r="AC1158" s="37"/>
      <c r="AD1158" s="37"/>
      <c r="AE1158" s="37"/>
      <c r="AR1158" s="184" t="s">
        <v>445</v>
      </c>
      <c r="AT1158" s="184" t="s">
        <v>311</v>
      </c>
      <c r="AU1158" s="184" t="s">
        <v>85</v>
      </c>
      <c r="AY1158" s="18" t="s">
        <v>276</v>
      </c>
      <c r="BE1158" s="185">
        <f>IF(N1158="základní",J1158,0)</f>
        <v>0</v>
      </c>
      <c r="BF1158" s="185">
        <f>IF(N1158="snížená",J1158,0)</f>
        <v>0</v>
      </c>
      <c r="BG1158" s="185">
        <f>IF(N1158="zákl. přenesená",J1158,0)</f>
        <v>0</v>
      </c>
      <c r="BH1158" s="185">
        <f>IF(N1158="sníž. přenesená",J1158,0)</f>
        <v>0</v>
      </c>
      <c r="BI1158" s="185">
        <f>IF(N1158="nulová",J1158,0)</f>
        <v>0</v>
      </c>
      <c r="BJ1158" s="18" t="s">
        <v>8</v>
      </c>
      <c r="BK1158" s="185">
        <f>ROUND(I1158*H1158,0)</f>
        <v>0</v>
      </c>
      <c r="BL1158" s="18" t="s">
        <v>362</v>
      </c>
      <c r="BM1158" s="184" t="s">
        <v>1671</v>
      </c>
    </row>
    <row r="1159" s="13" customFormat="1">
      <c r="A1159" s="13"/>
      <c r="B1159" s="186"/>
      <c r="C1159" s="13"/>
      <c r="D1159" s="187" t="s">
        <v>284</v>
      </c>
      <c r="E1159" s="188" t="s">
        <v>1</v>
      </c>
      <c r="F1159" s="189" t="s">
        <v>1672</v>
      </c>
      <c r="G1159" s="13"/>
      <c r="H1159" s="190">
        <v>47.520000000000003</v>
      </c>
      <c r="I1159" s="191"/>
      <c r="J1159" s="13"/>
      <c r="K1159" s="13"/>
      <c r="L1159" s="186"/>
      <c r="M1159" s="192"/>
      <c r="N1159" s="193"/>
      <c r="O1159" s="193"/>
      <c r="P1159" s="193"/>
      <c r="Q1159" s="193"/>
      <c r="R1159" s="193"/>
      <c r="S1159" s="193"/>
      <c r="T1159" s="194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188" t="s">
        <v>284</v>
      </c>
      <c r="AU1159" s="188" t="s">
        <v>85</v>
      </c>
      <c r="AV1159" s="13" t="s">
        <v>85</v>
      </c>
      <c r="AW1159" s="13" t="s">
        <v>33</v>
      </c>
      <c r="AX1159" s="13" t="s">
        <v>8</v>
      </c>
      <c r="AY1159" s="188" t="s">
        <v>276</v>
      </c>
    </row>
    <row r="1160" s="2" customFormat="1" ht="16.5" customHeight="1">
      <c r="A1160" s="37"/>
      <c r="B1160" s="172"/>
      <c r="C1160" s="173" t="s">
        <v>1673</v>
      </c>
      <c r="D1160" s="173" t="s">
        <v>278</v>
      </c>
      <c r="E1160" s="174" t="s">
        <v>1674</v>
      </c>
      <c r="F1160" s="175" t="s">
        <v>1675</v>
      </c>
      <c r="G1160" s="176" t="s">
        <v>291</v>
      </c>
      <c r="H1160" s="177">
        <v>39.200000000000003</v>
      </c>
      <c r="I1160" s="178"/>
      <c r="J1160" s="179">
        <f>ROUND(I1160*H1160,0)</f>
        <v>0</v>
      </c>
      <c r="K1160" s="175" t="s">
        <v>282</v>
      </c>
      <c r="L1160" s="38"/>
      <c r="M1160" s="180" t="s">
        <v>1</v>
      </c>
      <c r="N1160" s="181" t="s">
        <v>42</v>
      </c>
      <c r="O1160" s="76"/>
      <c r="P1160" s="182">
        <f>O1160*H1160</f>
        <v>0</v>
      </c>
      <c r="Q1160" s="182">
        <v>1.4935E-05</v>
      </c>
      <c r="R1160" s="182">
        <f>Q1160*H1160</f>
        <v>0.00058545200000000009</v>
      </c>
      <c r="S1160" s="182">
        <v>0</v>
      </c>
      <c r="T1160" s="183">
        <f>S1160*H1160</f>
        <v>0</v>
      </c>
      <c r="U1160" s="37"/>
      <c r="V1160" s="37"/>
      <c r="W1160" s="37"/>
      <c r="X1160" s="37"/>
      <c r="Y1160" s="37"/>
      <c r="Z1160" s="37"/>
      <c r="AA1160" s="37"/>
      <c r="AB1160" s="37"/>
      <c r="AC1160" s="37"/>
      <c r="AD1160" s="37"/>
      <c r="AE1160" s="37"/>
      <c r="AR1160" s="184" t="s">
        <v>362</v>
      </c>
      <c r="AT1160" s="184" t="s">
        <v>278</v>
      </c>
      <c r="AU1160" s="184" t="s">
        <v>85</v>
      </c>
      <c r="AY1160" s="18" t="s">
        <v>276</v>
      </c>
      <c r="BE1160" s="185">
        <f>IF(N1160="základní",J1160,0)</f>
        <v>0</v>
      </c>
      <c r="BF1160" s="185">
        <f>IF(N1160="snížená",J1160,0)</f>
        <v>0</v>
      </c>
      <c r="BG1160" s="185">
        <f>IF(N1160="zákl. přenesená",J1160,0)</f>
        <v>0</v>
      </c>
      <c r="BH1160" s="185">
        <f>IF(N1160="sníž. přenesená",J1160,0)</f>
        <v>0</v>
      </c>
      <c r="BI1160" s="185">
        <f>IF(N1160="nulová",J1160,0)</f>
        <v>0</v>
      </c>
      <c r="BJ1160" s="18" t="s">
        <v>8</v>
      </c>
      <c r="BK1160" s="185">
        <f>ROUND(I1160*H1160,0)</f>
        <v>0</v>
      </c>
      <c r="BL1160" s="18" t="s">
        <v>362</v>
      </c>
      <c r="BM1160" s="184" t="s">
        <v>1676</v>
      </c>
    </row>
    <row r="1161" s="13" customFormat="1">
      <c r="A1161" s="13"/>
      <c r="B1161" s="186"/>
      <c r="C1161" s="13"/>
      <c r="D1161" s="187" t="s">
        <v>284</v>
      </c>
      <c r="E1161" s="188" t="s">
        <v>1</v>
      </c>
      <c r="F1161" s="189" t="s">
        <v>1677</v>
      </c>
      <c r="G1161" s="13"/>
      <c r="H1161" s="190">
        <v>39.200000000000003</v>
      </c>
      <c r="I1161" s="191"/>
      <c r="J1161" s="13"/>
      <c r="K1161" s="13"/>
      <c r="L1161" s="186"/>
      <c r="M1161" s="192"/>
      <c r="N1161" s="193"/>
      <c r="O1161" s="193"/>
      <c r="P1161" s="193"/>
      <c r="Q1161" s="193"/>
      <c r="R1161" s="193"/>
      <c r="S1161" s="193"/>
      <c r="T1161" s="194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188" t="s">
        <v>284</v>
      </c>
      <c r="AU1161" s="188" t="s">
        <v>85</v>
      </c>
      <c r="AV1161" s="13" t="s">
        <v>85</v>
      </c>
      <c r="AW1161" s="13" t="s">
        <v>33</v>
      </c>
      <c r="AX1161" s="13" t="s">
        <v>8</v>
      </c>
      <c r="AY1161" s="188" t="s">
        <v>276</v>
      </c>
    </row>
    <row r="1162" s="2" customFormat="1" ht="16.5" customHeight="1">
      <c r="A1162" s="37"/>
      <c r="B1162" s="172"/>
      <c r="C1162" s="211" t="s">
        <v>1678</v>
      </c>
      <c r="D1162" s="211" t="s">
        <v>311</v>
      </c>
      <c r="E1162" s="212" t="s">
        <v>1679</v>
      </c>
      <c r="F1162" s="213" t="s">
        <v>1680</v>
      </c>
      <c r="G1162" s="214" t="s">
        <v>291</v>
      </c>
      <c r="H1162" s="215">
        <v>39.200000000000003</v>
      </c>
      <c r="I1162" s="216"/>
      <c r="J1162" s="217">
        <f>ROUND(I1162*H1162,0)</f>
        <v>0</v>
      </c>
      <c r="K1162" s="213" t="s">
        <v>282</v>
      </c>
      <c r="L1162" s="218"/>
      <c r="M1162" s="219" t="s">
        <v>1</v>
      </c>
      <c r="N1162" s="220" t="s">
        <v>42</v>
      </c>
      <c r="O1162" s="76"/>
      <c r="P1162" s="182">
        <f>O1162*H1162</f>
        <v>0</v>
      </c>
      <c r="Q1162" s="182">
        <v>0.00022000000000000001</v>
      </c>
      <c r="R1162" s="182">
        <f>Q1162*H1162</f>
        <v>0.0086240000000000015</v>
      </c>
      <c r="S1162" s="182">
        <v>0</v>
      </c>
      <c r="T1162" s="183">
        <f>S1162*H1162</f>
        <v>0</v>
      </c>
      <c r="U1162" s="37"/>
      <c r="V1162" s="37"/>
      <c r="W1162" s="37"/>
      <c r="X1162" s="37"/>
      <c r="Y1162" s="37"/>
      <c r="Z1162" s="37"/>
      <c r="AA1162" s="37"/>
      <c r="AB1162" s="37"/>
      <c r="AC1162" s="37"/>
      <c r="AD1162" s="37"/>
      <c r="AE1162" s="37"/>
      <c r="AR1162" s="184" t="s">
        <v>445</v>
      </c>
      <c r="AT1162" s="184" t="s">
        <v>311</v>
      </c>
      <c r="AU1162" s="184" t="s">
        <v>85</v>
      </c>
      <c r="AY1162" s="18" t="s">
        <v>276</v>
      </c>
      <c r="BE1162" s="185">
        <f>IF(N1162="základní",J1162,0)</f>
        <v>0</v>
      </c>
      <c r="BF1162" s="185">
        <f>IF(N1162="snížená",J1162,0)</f>
        <v>0</v>
      </c>
      <c r="BG1162" s="185">
        <f>IF(N1162="zákl. přenesená",J1162,0)</f>
        <v>0</v>
      </c>
      <c r="BH1162" s="185">
        <f>IF(N1162="sníž. přenesená",J1162,0)</f>
        <v>0</v>
      </c>
      <c r="BI1162" s="185">
        <f>IF(N1162="nulová",J1162,0)</f>
        <v>0</v>
      </c>
      <c r="BJ1162" s="18" t="s">
        <v>8</v>
      </c>
      <c r="BK1162" s="185">
        <f>ROUND(I1162*H1162,0)</f>
        <v>0</v>
      </c>
      <c r="BL1162" s="18" t="s">
        <v>362</v>
      </c>
      <c r="BM1162" s="184" t="s">
        <v>1681</v>
      </c>
    </row>
    <row r="1163" s="13" customFormat="1">
      <c r="A1163" s="13"/>
      <c r="B1163" s="186"/>
      <c r="C1163" s="13"/>
      <c r="D1163" s="187" t="s">
        <v>284</v>
      </c>
      <c r="E1163" s="188" t="s">
        <v>1</v>
      </c>
      <c r="F1163" s="189" t="s">
        <v>1677</v>
      </c>
      <c r="G1163" s="13"/>
      <c r="H1163" s="190">
        <v>39.200000000000003</v>
      </c>
      <c r="I1163" s="191"/>
      <c r="J1163" s="13"/>
      <c r="K1163" s="13"/>
      <c r="L1163" s="186"/>
      <c r="M1163" s="192"/>
      <c r="N1163" s="193"/>
      <c r="O1163" s="193"/>
      <c r="P1163" s="193"/>
      <c r="Q1163" s="193"/>
      <c r="R1163" s="193"/>
      <c r="S1163" s="193"/>
      <c r="T1163" s="194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188" t="s">
        <v>284</v>
      </c>
      <c r="AU1163" s="188" t="s">
        <v>85</v>
      </c>
      <c r="AV1163" s="13" t="s">
        <v>85</v>
      </c>
      <c r="AW1163" s="13" t="s">
        <v>33</v>
      </c>
      <c r="AX1163" s="13" t="s">
        <v>8</v>
      </c>
      <c r="AY1163" s="188" t="s">
        <v>276</v>
      </c>
    </row>
    <row r="1164" s="2" customFormat="1" ht="33" customHeight="1">
      <c r="A1164" s="37"/>
      <c r="B1164" s="172"/>
      <c r="C1164" s="173" t="s">
        <v>1682</v>
      </c>
      <c r="D1164" s="173" t="s">
        <v>278</v>
      </c>
      <c r="E1164" s="174" t="s">
        <v>1683</v>
      </c>
      <c r="F1164" s="175" t="s">
        <v>1684</v>
      </c>
      <c r="G1164" s="176" t="s">
        <v>314</v>
      </c>
      <c r="H1164" s="177">
        <v>0.28299999999999997</v>
      </c>
      <c r="I1164" s="178"/>
      <c r="J1164" s="179">
        <f>ROUND(I1164*H1164,0)</f>
        <v>0</v>
      </c>
      <c r="K1164" s="175" t="s">
        <v>282</v>
      </c>
      <c r="L1164" s="38"/>
      <c r="M1164" s="180" t="s">
        <v>1</v>
      </c>
      <c r="N1164" s="181" t="s">
        <v>42</v>
      </c>
      <c r="O1164" s="76"/>
      <c r="P1164" s="182">
        <f>O1164*H1164</f>
        <v>0</v>
      </c>
      <c r="Q1164" s="182">
        <v>0</v>
      </c>
      <c r="R1164" s="182">
        <f>Q1164*H1164</f>
        <v>0</v>
      </c>
      <c r="S1164" s="182">
        <v>0</v>
      </c>
      <c r="T1164" s="183">
        <f>S1164*H1164</f>
        <v>0</v>
      </c>
      <c r="U1164" s="37"/>
      <c r="V1164" s="37"/>
      <c r="W1164" s="37"/>
      <c r="X1164" s="37"/>
      <c r="Y1164" s="37"/>
      <c r="Z1164" s="37"/>
      <c r="AA1164" s="37"/>
      <c r="AB1164" s="37"/>
      <c r="AC1164" s="37"/>
      <c r="AD1164" s="37"/>
      <c r="AE1164" s="37"/>
      <c r="AR1164" s="184" t="s">
        <v>362</v>
      </c>
      <c r="AT1164" s="184" t="s">
        <v>278</v>
      </c>
      <c r="AU1164" s="184" t="s">
        <v>85</v>
      </c>
      <c r="AY1164" s="18" t="s">
        <v>276</v>
      </c>
      <c r="BE1164" s="185">
        <f>IF(N1164="základní",J1164,0)</f>
        <v>0</v>
      </c>
      <c r="BF1164" s="185">
        <f>IF(N1164="snížená",J1164,0)</f>
        <v>0</v>
      </c>
      <c r="BG1164" s="185">
        <f>IF(N1164="zákl. přenesená",J1164,0)</f>
        <v>0</v>
      </c>
      <c r="BH1164" s="185">
        <f>IF(N1164="sníž. přenesená",J1164,0)</f>
        <v>0</v>
      </c>
      <c r="BI1164" s="185">
        <f>IF(N1164="nulová",J1164,0)</f>
        <v>0</v>
      </c>
      <c r="BJ1164" s="18" t="s">
        <v>8</v>
      </c>
      <c r="BK1164" s="185">
        <f>ROUND(I1164*H1164,0)</f>
        <v>0</v>
      </c>
      <c r="BL1164" s="18" t="s">
        <v>362</v>
      </c>
      <c r="BM1164" s="184" t="s">
        <v>1685</v>
      </c>
    </row>
    <row r="1165" s="12" customFormat="1" ht="22.8" customHeight="1">
      <c r="A1165" s="12"/>
      <c r="B1165" s="159"/>
      <c r="C1165" s="12"/>
      <c r="D1165" s="160" t="s">
        <v>76</v>
      </c>
      <c r="E1165" s="170" t="s">
        <v>1686</v>
      </c>
      <c r="F1165" s="170" t="s">
        <v>1687</v>
      </c>
      <c r="G1165" s="12"/>
      <c r="H1165" s="12"/>
      <c r="I1165" s="162"/>
      <c r="J1165" s="171">
        <f>BK1165</f>
        <v>0</v>
      </c>
      <c r="K1165" s="12"/>
      <c r="L1165" s="159"/>
      <c r="M1165" s="164"/>
      <c r="N1165" s="165"/>
      <c r="O1165" s="165"/>
      <c r="P1165" s="166">
        <f>SUM(P1166:P1172)</f>
        <v>0</v>
      </c>
      <c r="Q1165" s="165"/>
      <c r="R1165" s="166">
        <f>SUM(R1166:R1172)</f>
        <v>3.5833267170930001</v>
      </c>
      <c r="S1165" s="165"/>
      <c r="T1165" s="167">
        <f>SUM(T1166:T1172)</f>
        <v>0</v>
      </c>
      <c r="U1165" s="12"/>
      <c r="V1165" s="12"/>
      <c r="W1165" s="12"/>
      <c r="X1165" s="12"/>
      <c r="Y1165" s="12"/>
      <c r="Z1165" s="12"/>
      <c r="AA1165" s="12"/>
      <c r="AB1165" s="12"/>
      <c r="AC1165" s="12"/>
      <c r="AD1165" s="12"/>
      <c r="AE1165" s="12"/>
      <c r="AR1165" s="160" t="s">
        <v>85</v>
      </c>
      <c r="AT1165" s="168" t="s">
        <v>76</v>
      </c>
      <c r="AU1165" s="168" t="s">
        <v>8</v>
      </c>
      <c r="AY1165" s="160" t="s">
        <v>276</v>
      </c>
      <c r="BK1165" s="169">
        <f>SUM(BK1166:BK1172)</f>
        <v>0</v>
      </c>
    </row>
    <row r="1166" s="2" customFormat="1" ht="24.15" customHeight="1">
      <c r="A1166" s="37"/>
      <c r="B1166" s="172"/>
      <c r="C1166" s="173" t="s">
        <v>1688</v>
      </c>
      <c r="D1166" s="173" t="s">
        <v>278</v>
      </c>
      <c r="E1166" s="174" t="s">
        <v>1689</v>
      </c>
      <c r="F1166" s="175" t="s">
        <v>1690</v>
      </c>
      <c r="G1166" s="176" t="s">
        <v>281</v>
      </c>
      <c r="H1166" s="177">
        <v>36.826999999999998</v>
      </c>
      <c r="I1166" s="178"/>
      <c r="J1166" s="179">
        <f>ROUND(I1166*H1166,0)</f>
        <v>0</v>
      </c>
      <c r="K1166" s="175" t="s">
        <v>282</v>
      </c>
      <c r="L1166" s="38"/>
      <c r="M1166" s="180" t="s">
        <v>1</v>
      </c>
      <c r="N1166" s="181" t="s">
        <v>42</v>
      </c>
      <c r="O1166" s="76"/>
      <c r="P1166" s="182">
        <f>O1166*H1166</f>
        <v>0</v>
      </c>
      <c r="Q1166" s="182">
        <v>0.0078009589999999997</v>
      </c>
      <c r="R1166" s="182">
        <f>Q1166*H1166</f>
        <v>0.287285917093</v>
      </c>
      <c r="S1166" s="182">
        <v>0</v>
      </c>
      <c r="T1166" s="183">
        <f>S1166*H1166</f>
        <v>0</v>
      </c>
      <c r="U1166" s="37"/>
      <c r="V1166" s="37"/>
      <c r="W1166" s="37"/>
      <c r="X1166" s="37"/>
      <c r="Y1166" s="37"/>
      <c r="Z1166" s="37"/>
      <c r="AA1166" s="37"/>
      <c r="AB1166" s="37"/>
      <c r="AC1166" s="37"/>
      <c r="AD1166" s="37"/>
      <c r="AE1166" s="37"/>
      <c r="AR1166" s="184" t="s">
        <v>362</v>
      </c>
      <c r="AT1166" s="184" t="s">
        <v>278</v>
      </c>
      <c r="AU1166" s="184" t="s">
        <v>85</v>
      </c>
      <c r="AY1166" s="18" t="s">
        <v>276</v>
      </c>
      <c r="BE1166" s="185">
        <f>IF(N1166="základní",J1166,0)</f>
        <v>0</v>
      </c>
      <c r="BF1166" s="185">
        <f>IF(N1166="snížená",J1166,0)</f>
        <v>0</v>
      </c>
      <c r="BG1166" s="185">
        <f>IF(N1166="zákl. přenesená",J1166,0)</f>
        <v>0</v>
      </c>
      <c r="BH1166" s="185">
        <f>IF(N1166="sníž. přenesená",J1166,0)</f>
        <v>0</v>
      </c>
      <c r="BI1166" s="185">
        <f>IF(N1166="nulová",J1166,0)</f>
        <v>0</v>
      </c>
      <c r="BJ1166" s="18" t="s">
        <v>8</v>
      </c>
      <c r="BK1166" s="185">
        <f>ROUND(I1166*H1166,0)</f>
        <v>0</v>
      </c>
      <c r="BL1166" s="18" t="s">
        <v>362</v>
      </c>
      <c r="BM1166" s="184" t="s">
        <v>1691</v>
      </c>
    </row>
    <row r="1167" s="13" customFormat="1">
      <c r="A1167" s="13"/>
      <c r="B1167" s="186"/>
      <c r="C1167" s="13"/>
      <c r="D1167" s="187" t="s">
        <v>284</v>
      </c>
      <c r="E1167" s="188" t="s">
        <v>1</v>
      </c>
      <c r="F1167" s="189" t="s">
        <v>110</v>
      </c>
      <c r="G1167" s="13"/>
      <c r="H1167" s="190">
        <v>36.826999999999998</v>
      </c>
      <c r="I1167" s="191"/>
      <c r="J1167" s="13"/>
      <c r="K1167" s="13"/>
      <c r="L1167" s="186"/>
      <c r="M1167" s="192"/>
      <c r="N1167" s="193"/>
      <c r="O1167" s="193"/>
      <c r="P1167" s="193"/>
      <c r="Q1167" s="193"/>
      <c r="R1167" s="193"/>
      <c r="S1167" s="193"/>
      <c r="T1167" s="194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188" t="s">
        <v>284</v>
      </c>
      <c r="AU1167" s="188" t="s">
        <v>85</v>
      </c>
      <c r="AV1167" s="13" t="s">
        <v>85</v>
      </c>
      <c r="AW1167" s="13" t="s">
        <v>33</v>
      </c>
      <c r="AX1167" s="13" t="s">
        <v>8</v>
      </c>
      <c r="AY1167" s="188" t="s">
        <v>276</v>
      </c>
    </row>
    <row r="1168" s="2" customFormat="1" ht="24.15" customHeight="1">
      <c r="A1168" s="37"/>
      <c r="B1168" s="172"/>
      <c r="C1168" s="211" t="s">
        <v>1692</v>
      </c>
      <c r="D1168" s="211" t="s">
        <v>311</v>
      </c>
      <c r="E1168" s="212" t="s">
        <v>1693</v>
      </c>
      <c r="F1168" s="213" t="s">
        <v>1694</v>
      </c>
      <c r="G1168" s="214" t="s">
        <v>281</v>
      </c>
      <c r="H1168" s="215">
        <v>40.509999999999998</v>
      </c>
      <c r="I1168" s="216"/>
      <c r="J1168" s="217">
        <f>ROUND(I1168*H1168,0)</f>
        <v>0</v>
      </c>
      <c r="K1168" s="213" t="s">
        <v>282</v>
      </c>
      <c r="L1168" s="218"/>
      <c r="M1168" s="219" t="s">
        <v>1</v>
      </c>
      <c r="N1168" s="220" t="s">
        <v>42</v>
      </c>
      <c r="O1168" s="76"/>
      <c r="P1168" s="182">
        <f>O1168*H1168</f>
        <v>0</v>
      </c>
      <c r="Q1168" s="182">
        <v>0.081000000000000003</v>
      </c>
      <c r="R1168" s="182">
        <f>Q1168*H1168</f>
        <v>3.2813099999999999</v>
      </c>
      <c r="S1168" s="182">
        <v>0</v>
      </c>
      <c r="T1168" s="183">
        <f>S1168*H1168</f>
        <v>0</v>
      </c>
      <c r="U1168" s="37"/>
      <c r="V1168" s="37"/>
      <c r="W1168" s="37"/>
      <c r="X1168" s="37"/>
      <c r="Y1168" s="37"/>
      <c r="Z1168" s="37"/>
      <c r="AA1168" s="37"/>
      <c r="AB1168" s="37"/>
      <c r="AC1168" s="37"/>
      <c r="AD1168" s="37"/>
      <c r="AE1168" s="37"/>
      <c r="AR1168" s="184" t="s">
        <v>445</v>
      </c>
      <c r="AT1168" s="184" t="s">
        <v>311</v>
      </c>
      <c r="AU1168" s="184" t="s">
        <v>85</v>
      </c>
      <c r="AY1168" s="18" t="s">
        <v>276</v>
      </c>
      <c r="BE1168" s="185">
        <f>IF(N1168="základní",J1168,0)</f>
        <v>0</v>
      </c>
      <c r="BF1168" s="185">
        <f>IF(N1168="snížená",J1168,0)</f>
        <v>0</v>
      </c>
      <c r="BG1168" s="185">
        <f>IF(N1168="zákl. přenesená",J1168,0)</f>
        <v>0</v>
      </c>
      <c r="BH1168" s="185">
        <f>IF(N1168="sníž. přenesená",J1168,0)</f>
        <v>0</v>
      </c>
      <c r="BI1168" s="185">
        <f>IF(N1168="nulová",J1168,0)</f>
        <v>0</v>
      </c>
      <c r="BJ1168" s="18" t="s">
        <v>8</v>
      </c>
      <c r="BK1168" s="185">
        <f>ROUND(I1168*H1168,0)</f>
        <v>0</v>
      </c>
      <c r="BL1168" s="18" t="s">
        <v>362</v>
      </c>
      <c r="BM1168" s="184" t="s">
        <v>1695</v>
      </c>
    </row>
    <row r="1169" s="13" customFormat="1">
      <c r="A1169" s="13"/>
      <c r="B1169" s="186"/>
      <c r="C1169" s="13"/>
      <c r="D1169" s="187" t="s">
        <v>284</v>
      </c>
      <c r="E1169" s="188" t="s">
        <v>1</v>
      </c>
      <c r="F1169" s="189" t="s">
        <v>1696</v>
      </c>
      <c r="G1169" s="13"/>
      <c r="H1169" s="190">
        <v>40.509999999999998</v>
      </c>
      <c r="I1169" s="191"/>
      <c r="J1169" s="13"/>
      <c r="K1169" s="13"/>
      <c r="L1169" s="186"/>
      <c r="M1169" s="192"/>
      <c r="N1169" s="193"/>
      <c r="O1169" s="193"/>
      <c r="P1169" s="193"/>
      <c r="Q1169" s="193"/>
      <c r="R1169" s="193"/>
      <c r="S1169" s="193"/>
      <c r="T1169" s="194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188" t="s">
        <v>284</v>
      </c>
      <c r="AU1169" s="188" t="s">
        <v>85</v>
      </c>
      <c r="AV1169" s="13" t="s">
        <v>85</v>
      </c>
      <c r="AW1169" s="13" t="s">
        <v>33</v>
      </c>
      <c r="AX1169" s="13" t="s">
        <v>8</v>
      </c>
      <c r="AY1169" s="188" t="s">
        <v>276</v>
      </c>
    </row>
    <row r="1170" s="2" customFormat="1" ht="16.5" customHeight="1">
      <c r="A1170" s="37"/>
      <c r="B1170" s="172"/>
      <c r="C1170" s="173" t="s">
        <v>1697</v>
      </c>
      <c r="D1170" s="173" t="s">
        <v>278</v>
      </c>
      <c r="E1170" s="174" t="s">
        <v>1698</v>
      </c>
      <c r="F1170" s="175" t="s">
        <v>1699</v>
      </c>
      <c r="G1170" s="176" t="s">
        <v>281</v>
      </c>
      <c r="H1170" s="177">
        <v>36.826999999999998</v>
      </c>
      <c r="I1170" s="178"/>
      <c r="J1170" s="179">
        <f>ROUND(I1170*H1170,0)</f>
        <v>0</v>
      </c>
      <c r="K1170" s="175" t="s">
        <v>282</v>
      </c>
      <c r="L1170" s="38"/>
      <c r="M1170" s="180" t="s">
        <v>1</v>
      </c>
      <c r="N1170" s="181" t="s">
        <v>42</v>
      </c>
      <c r="O1170" s="76"/>
      <c r="P1170" s="182">
        <f>O1170*H1170</f>
        <v>0</v>
      </c>
      <c r="Q1170" s="182">
        <v>0.00040000000000000002</v>
      </c>
      <c r="R1170" s="182">
        <f>Q1170*H1170</f>
        <v>0.014730800000000001</v>
      </c>
      <c r="S1170" s="182">
        <v>0</v>
      </c>
      <c r="T1170" s="183">
        <f>S1170*H1170</f>
        <v>0</v>
      </c>
      <c r="U1170" s="37"/>
      <c r="V1170" s="37"/>
      <c r="W1170" s="37"/>
      <c r="X1170" s="37"/>
      <c r="Y1170" s="37"/>
      <c r="Z1170" s="37"/>
      <c r="AA1170" s="37"/>
      <c r="AB1170" s="37"/>
      <c r="AC1170" s="37"/>
      <c r="AD1170" s="37"/>
      <c r="AE1170" s="37"/>
      <c r="AR1170" s="184" t="s">
        <v>362</v>
      </c>
      <c r="AT1170" s="184" t="s">
        <v>278</v>
      </c>
      <c r="AU1170" s="184" t="s">
        <v>85</v>
      </c>
      <c r="AY1170" s="18" t="s">
        <v>276</v>
      </c>
      <c r="BE1170" s="185">
        <f>IF(N1170="základní",J1170,0)</f>
        <v>0</v>
      </c>
      <c r="BF1170" s="185">
        <f>IF(N1170="snížená",J1170,0)</f>
        <v>0</v>
      </c>
      <c r="BG1170" s="185">
        <f>IF(N1170="zákl. přenesená",J1170,0)</f>
        <v>0</v>
      </c>
      <c r="BH1170" s="185">
        <f>IF(N1170="sníž. přenesená",J1170,0)</f>
        <v>0</v>
      </c>
      <c r="BI1170" s="185">
        <f>IF(N1170="nulová",J1170,0)</f>
        <v>0</v>
      </c>
      <c r="BJ1170" s="18" t="s">
        <v>8</v>
      </c>
      <c r="BK1170" s="185">
        <f>ROUND(I1170*H1170,0)</f>
        <v>0</v>
      </c>
      <c r="BL1170" s="18" t="s">
        <v>362</v>
      </c>
      <c r="BM1170" s="184" t="s">
        <v>1700</v>
      </c>
    </row>
    <row r="1171" s="13" customFormat="1">
      <c r="A1171" s="13"/>
      <c r="B1171" s="186"/>
      <c r="C1171" s="13"/>
      <c r="D1171" s="187" t="s">
        <v>284</v>
      </c>
      <c r="E1171" s="188" t="s">
        <v>1</v>
      </c>
      <c r="F1171" s="189" t="s">
        <v>110</v>
      </c>
      <c r="G1171" s="13"/>
      <c r="H1171" s="190">
        <v>36.826999999999998</v>
      </c>
      <c r="I1171" s="191"/>
      <c r="J1171" s="13"/>
      <c r="K1171" s="13"/>
      <c r="L1171" s="186"/>
      <c r="M1171" s="192"/>
      <c r="N1171" s="193"/>
      <c r="O1171" s="193"/>
      <c r="P1171" s="193"/>
      <c r="Q1171" s="193"/>
      <c r="R1171" s="193"/>
      <c r="S1171" s="193"/>
      <c r="T1171" s="194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188" t="s">
        <v>284</v>
      </c>
      <c r="AU1171" s="188" t="s">
        <v>85</v>
      </c>
      <c r="AV1171" s="13" t="s">
        <v>85</v>
      </c>
      <c r="AW1171" s="13" t="s">
        <v>33</v>
      </c>
      <c r="AX1171" s="13" t="s">
        <v>8</v>
      </c>
      <c r="AY1171" s="188" t="s">
        <v>276</v>
      </c>
    </row>
    <row r="1172" s="2" customFormat="1" ht="33" customHeight="1">
      <c r="A1172" s="37"/>
      <c r="B1172" s="172"/>
      <c r="C1172" s="173" t="s">
        <v>1701</v>
      </c>
      <c r="D1172" s="173" t="s">
        <v>278</v>
      </c>
      <c r="E1172" s="174" t="s">
        <v>1702</v>
      </c>
      <c r="F1172" s="175" t="s">
        <v>1703</v>
      </c>
      <c r="G1172" s="176" t="s">
        <v>314</v>
      </c>
      <c r="H1172" s="177">
        <v>3.5830000000000002</v>
      </c>
      <c r="I1172" s="178"/>
      <c r="J1172" s="179">
        <f>ROUND(I1172*H1172,0)</f>
        <v>0</v>
      </c>
      <c r="K1172" s="175" t="s">
        <v>282</v>
      </c>
      <c r="L1172" s="38"/>
      <c r="M1172" s="180" t="s">
        <v>1</v>
      </c>
      <c r="N1172" s="181" t="s">
        <v>42</v>
      </c>
      <c r="O1172" s="76"/>
      <c r="P1172" s="182">
        <f>O1172*H1172</f>
        <v>0</v>
      </c>
      <c r="Q1172" s="182">
        <v>0</v>
      </c>
      <c r="R1172" s="182">
        <f>Q1172*H1172</f>
        <v>0</v>
      </c>
      <c r="S1172" s="182">
        <v>0</v>
      </c>
      <c r="T1172" s="183">
        <f>S1172*H1172</f>
        <v>0</v>
      </c>
      <c r="U1172" s="37"/>
      <c r="V1172" s="37"/>
      <c r="W1172" s="37"/>
      <c r="X1172" s="37"/>
      <c r="Y1172" s="37"/>
      <c r="Z1172" s="37"/>
      <c r="AA1172" s="37"/>
      <c r="AB1172" s="37"/>
      <c r="AC1172" s="37"/>
      <c r="AD1172" s="37"/>
      <c r="AE1172" s="37"/>
      <c r="AR1172" s="184" t="s">
        <v>362</v>
      </c>
      <c r="AT1172" s="184" t="s">
        <v>278</v>
      </c>
      <c r="AU1172" s="184" t="s">
        <v>85</v>
      </c>
      <c r="AY1172" s="18" t="s">
        <v>276</v>
      </c>
      <c r="BE1172" s="185">
        <f>IF(N1172="základní",J1172,0)</f>
        <v>0</v>
      </c>
      <c r="BF1172" s="185">
        <f>IF(N1172="snížená",J1172,0)</f>
        <v>0</v>
      </c>
      <c r="BG1172" s="185">
        <f>IF(N1172="zákl. přenesená",J1172,0)</f>
        <v>0</v>
      </c>
      <c r="BH1172" s="185">
        <f>IF(N1172="sníž. přenesená",J1172,0)</f>
        <v>0</v>
      </c>
      <c r="BI1172" s="185">
        <f>IF(N1172="nulová",J1172,0)</f>
        <v>0</v>
      </c>
      <c r="BJ1172" s="18" t="s">
        <v>8</v>
      </c>
      <c r="BK1172" s="185">
        <f>ROUND(I1172*H1172,0)</f>
        <v>0</v>
      </c>
      <c r="BL1172" s="18" t="s">
        <v>362</v>
      </c>
      <c r="BM1172" s="184" t="s">
        <v>1704</v>
      </c>
    </row>
    <row r="1173" s="12" customFormat="1" ht="22.8" customHeight="1">
      <c r="A1173" s="12"/>
      <c r="B1173" s="159"/>
      <c r="C1173" s="12"/>
      <c r="D1173" s="160" t="s">
        <v>76</v>
      </c>
      <c r="E1173" s="170" t="s">
        <v>1705</v>
      </c>
      <c r="F1173" s="170" t="s">
        <v>1706</v>
      </c>
      <c r="G1173" s="12"/>
      <c r="H1173" s="12"/>
      <c r="I1173" s="162"/>
      <c r="J1173" s="171">
        <f>BK1173</f>
        <v>0</v>
      </c>
      <c r="K1173" s="12"/>
      <c r="L1173" s="159"/>
      <c r="M1173" s="164"/>
      <c r="N1173" s="165"/>
      <c r="O1173" s="165"/>
      <c r="P1173" s="166">
        <f>SUM(P1174:P1196)</f>
        <v>0</v>
      </c>
      <c r="Q1173" s="165"/>
      <c r="R1173" s="166">
        <f>SUM(R1174:R1196)</f>
        <v>0.064263167999999996</v>
      </c>
      <c r="S1173" s="165"/>
      <c r="T1173" s="167">
        <f>SUM(T1174:T1196)</f>
        <v>0</v>
      </c>
      <c r="U1173" s="12"/>
      <c r="V1173" s="12"/>
      <c r="W1173" s="12"/>
      <c r="X1173" s="12"/>
      <c r="Y1173" s="12"/>
      <c r="Z1173" s="12"/>
      <c r="AA1173" s="12"/>
      <c r="AB1173" s="12"/>
      <c r="AC1173" s="12"/>
      <c r="AD1173" s="12"/>
      <c r="AE1173" s="12"/>
      <c r="AR1173" s="160" t="s">
        <v>85</v>
      </c>
      <c r="AT1173" s="168" t="s">
        <v>76</v>
      </c>
      <c r="AU1173" s="168" t="s">
        <v>8</v>
      </c>
      <c r="AY1173" s="160" t="s">
        <v>276</v>
      </c>
      <c r="BK1173" s="169">
        <f>SUM(BK1174:BK1196)</f>
        <v>0</v>
      </c>
    </row>
    <row r="1174" s="2" customFormat="1" ht="21.75" customHeight="1">
      <c r="A1174" s="37"/>
      <c r="B1174" s="172"/>
      <c r="C1174" s="173" t="s">
        <v>1707</v>
      </c>
      <c r="D1174" s="173" t="s">
        <v>278</v>
      </c>
      <c r="E1174" s="174" t="s">
        <v>1708</v>
      </c>
      <c r="F1174" s="175" t="s">
        <v>1709</v>
      </c>
      <c r="G1174" s="176" t="s">
        <v>281</v>
      </c>
      <c r="H1174" s="177">
        <v>446.27199999999999</v>
      </c>
      <c r="I1174" s="178"/>
      <c r="J1174" s="179">
        <f>ROUND(I1174*H1174,0)</f>
        <v>0</v>
      </c>
      <c r="K1174" s="175" t="s">
        <v>282</v>
      </c>
      <c r="L1174" s="38"/>
      <c r="M1174" s="180" t="s">
        <v>1</v>
      </c>
      <c r="N1174" s="181" t="s">
        <v>42</v>
      </c>
      <c r="O1174" s="76"/>
      <c r="P1174" s="182">
        <f>O1174*H1174</f>
        <v>0</v>
      </c>
      <c r="Q1174" s="182">
        <v>0</v>
      </c>
      <c r="R1174" s="182">
        <f>Q1174*H1174</f>
        <v>0</v>
      </c>
      <c r="S1174" s="182">
        <v>0</v>
      </c>
      <c r="T1174" s="183">
        <f>S1174*H1174</f>
        <v>0</v>
      </c>
      <c r="U1174" s="37"/>
      <c r="V1174" s="37"/>
      <c r="W1174" s="37"/>
      <c r="X1174" s="37"/>
      <c r="Y1174" s="37"/>
      <c r="Z1174" s="37"/>
      <c r="AA1174" s="37"/>
      <c r="AB1174" s="37"/>
      <c r="AC1174" s="37"/>
      <c r="AD1174" s="37"/>
      <c r="AE1174" s="37"/>
      <c r="AR1174" s="184" t="s">
        <v>362</v>
      </c>
      <c r="AT1174" s="184" t="s">
        <v>278</v>
      </c>
      <c r="AU1174" s="184" t="s">
        <v>85</v>
      </c>
      <c r="AY1174" s="18" t="s">
        <v>276</v>
      </c>
      <c r="BE1174" s="185">
        <f>IF(N1174="základní",J1174,0)</f>
        <v>0</v>
      </c>
      <c r="BF1174" s="185">
        <f>IF(N1174="snížená",J1174,0)</f>
        <v>0</v>
      </c>
      <c r="BG1174" s="185">
        <f>IF(N1174="zákl. přenesená",J1174,0)</f>
        <v>0</v>
      </c>
      <c r="BH1174" s="185">
        <f>IF(N1174="sníž. přenesená",J1174,0)</f>
        <v>0</v>
      </c>
      <c r="BI1174" s="185">
        <f>IF(N1174="nulová",J1174,0)</f>
        <v>0</v>
      </c>
      <c r="BJ1174" s="18" t="s">
        <v>8</v>
      </c>
      <c r="BK1174" s="185">
        <f>ROUND(I1174*H1174,0)</f>
        <v>0</v>
      </c>
      <c r="BL1174" s="18" t="s">
        <v>362</v>
      </c>
      <c r="BM1174" s="184" t="s">
        <v>1710</v>
      </c>
    </row>
    <row r="1175" s="13" customFormat="1">
      <c r="A1175" s="13"/>
      <c r="B1175" s="186"/>
      <c r="C1175" s="13"/>
      <c r="D1175" s="187" t="s">
        <v>284</v>
      </c>
      <c r="E1175" s="188" t="s">
        <v>1</v>
      </c>
      <c r="F1175" s="189" t="s">
        <v>1711</v>
      </c>
      <c r="G1175" s="13"/>
      <c r="H1175" s="190">
        <v>63.783999999999999</v>
      </c>
      <c r="I1175" s="191"/>
      <c r="J1175" s="13"/>
      <c r="K1175" s="13"/>
      <c r="L1175" s="186"/>
      <c r="M1175" s="192"/>
      <c r="N1175" s="193"/>
      <c r="O1175" s="193"/>
      <c r="P1175" s="193"/>
      <c r="Q1175" s="193"/>
      <c r="R1175" s="193"/>
      <c r="S1175" s="193"/>
      <c r="T1175" s="194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188" t="s">
        <v>284</v>
      </c>
      <c r="AU1175" s="188" t="s">
        <v>85</v>
      </c>
      <c r="AV1175" s="13" t="s">
        <v>85</v>
      </c>
      <c r="AW1175" s="13" t="s">
        <v>33</v>
      </c>
      <c r="AX1175" s="13" t="s">
        <v>77</v>
      </c>
      <c r="AY1175" s="188" t="s">
        <v>276</v>
      </c>
    </row>
    <row r="1176" s="13" customFormat="1">
      <c r="A1176" s="13"/>
      <c r="B1176" s="186"/>
      <c r="C1176" s="13"/>
      <c r="D1176" s="187" t="s">
        <v>284</v>
      </c>
      <c r="E1176" s="188" t="s">
        <v>1</v>
      </c>
      <c r="F1176" s="189" t="s">
        <v>1712</v>
      </c>
      <c r="G1176" s="13"/>
      <c r="H1176" s="190">
        <v>23.59</v>
      </c>
      <c r="I1176" s="191"/>
      <c r="J1176" s="13"/>
      <c r="K1176" s="13"/>
      <c r="L1176" s="186"/>
      <c r="M1176" s="192"/>
      <c r="N1176" s="193"/>
      <c r="O1176" s="193"/>
      <c r="P1176" s="193"/>
      <c r="Q1176" s="193"/>
      <c r="R1176" s="193"/>
      <c r="S1176" s="193"/>
      <c r="T1176" s="194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188" t="s">
        <v>284</v>
      </c>
      <c r="AU1176" s="188" t="s">
        <v>85</v>
      </c>
      <c r="AV1176" s="13" t="s">
        <v>85</v>
      </c>
      <c r="AW1176" s="13" t="s">
        <v>33</v>
      </c>
      <c r="AX1176" s="13" t="s">
        <v>77</v>
      </c>
      <c r="AY1176" s="188" t="s">
        <v>276</v>
      </c>
    </row>
    <row r="1177" s="13" customFormat="1">
      <c r="A1177" s="13"/>
      <c r="B1177" s="186"/>
      <c r="C1177" s="13"/>
      <c r="D1177" s="187" t="s">
        <v>284</v>
      </c>
      <c r="E1177" s="188" t="s">
        <v>1</v>
      </c>
      <c r="F1177" s="189" t="s">
        <v>1713</v>
      </c>
      <c r="G1177" s="13"/>
      <c r="H1177" s="190">
        <v>113.62000000000001</v>
      </c>
      <c r="I1177" s="191"/>
      <c r="J1177" s="13"/>
      <c r="K1177" s="13"/>
      <c r="L1177" s="186"/>
      <c r="M1177" s="192"/>
      <c r="N1177" s="193"/>
      <c r="O1177" s="193"/>
      <c r="P1177" s="193"/>
      <c r="Q1177" s="193"/>
      <c r="R1177" s="193"/>
      <c r="S1177" s="193"/>
      <c r="T1177" s="194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188" t="s">
        <v>284</v>
      </c>
      <c r="AU1177" s="188" t="s">
        <v>85</v>
      </c>
      <c r="AV1177" s="13" t="s">
        <v>85</v>
      </c>
      <c r="AW1177" s="13" t="s">
        <v>33</v>
      </c>
      <c r="AX1177" s="13" t="s">
        <v>77</v>
      </c>
      <c r="AY1177" s="188" t="s">
        <v>276</v>
      </c>
    </row>
    <row r="1178" s="13" customFormat="1">
      <c r="A1178" s="13"/>
      <c r="B1178" s="186"/>
      <c r="C1178" s="13"/>
      <c r="D1178" s="187" t="s">
        <v>284</v>
      </c>
      <c r="E1178" s="188" t="s">
        <v>1</v>
      </c>
      <c r="F1178" s="189" t="s">
        <v>1714</v>
      </c>
      <c r="G1178" s="13"/>
      <c r="H1178" s="190">
        <v>49.771999999999998</v>
      </c>
      <c r="I1178" s="191"/>
      <c r="J1178" s="13"/>
      <c r="K1178" s="13"/>
      <c r="L1178" s="186"/>
      <c r="M1178" s="192"/>
      <c r="N1178" s="193"/>
      <c r="O1178" s="193"/>
      <c r="P1178" s="193"/>
      <c r="Q1178" s="193"/>
      <c r="R1178" s="193"/>
      <c r="S1178" s="193"/>
      <c r="T1178" s="194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188" t="s">
        <v>284</v>
      </c>
      <c r="AU1178" s="188" t="s">
        <v>85</v>
      </c>
      <c r="AV1178" s="13" t="s">
        <v>85</v>
      </c>
      <c r="AW1178" s="13" t="s">
        <v>33</v>
      </c>
      <c r="AX1178" s="13" t="s">
        <v>77</v>
      </c>
      <c r="AY1178" s="188" t="s">
        <v>276</v>
      </c>
    </row>
    <row r="1179" s="13" customFormat="1">
      <c r="A1179" s="13"/>
      <c r="B1179" s="186"/>
      <c r="C1179" s="13"/>
      <c r="D1179" s="187" t="s">
        <v>284</v>
      </c>
      <c r="E1179" s="188" t="s">
        <v>1</v>
      </c>
      <c r="F1179" s="189" t="s">
        <v>1715</v>
      </c>
      <c r="G1179" s="13"/>
      <c r="H1179" s="190">
        <v>23.039999999999999</v>
      </c>
      <c r="I1179" s="191"/>
      <c r="J1179" s="13"/>
      <c r="K1179" s="13"/>
      <c r="L1179" s="186"/>
      <c r="M1179" s="192"/>
      <c r="N1179" s="193"/>
      <c r="O1179" s="193"/>
      <c r="P1179" s="193"/>
      <c r="Q1179" s="193"/>
      <c r="R1179" s="193"/>
      <c r="S1179" s="193"/>
      <c r="T1179" s="194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188" t="s">
        <v>284</v>
      </c>
      <c r="AU1179" s="188" t="s">
        <v>85</v>
      </c>
      <c r="AV1179" s="13" t="s">
        <v>85</v>
      </c>
      <c r="AW1179" s="13" t="s">
        <v>33</v>
      </c>
      <c r="AX1179" s="13" t="s">
        <v>77</v>
      </c>
      <c r="AY1179" s="188" t="s">
        <v>276</v>
      </c>
    </row>
    <row r="1180" s="13" customFormat="1">
      <c r="A1180" s="13"/>
      <c r="B1180" s="186"/>
      <c r="C1180" s="13"/>
      <c r="D1180" s="187" t="s">
        <v>284</v>
      </c>
      <c r="E1180" s="188" t="s">
        <v>1</v>
      </c>
      <c r="F1180" s="189" t="s">
        <v>1716</v>
      </c>
      <c r="G1180" s="13"/>
      <c r="H1180" s="190">
        <v>18.216000000000001</v>
      </c>
      <c r="I1180" s="191"/>
      <c r="J1180" s="13"/>
      <c r="K1180" s="13"/>
      <c r="L1180" s="186"/>
      <c r="M1180" s="192"/>
      <c r="N1180" s="193"/>
      <c r="O1180" s="193"/>
      <c r="P1180" s="193"/>
      <c r="Q1180" s="193"/>
      <c r="R1180" s="193"/>
      <c r="S1180" s="193"/>
      <c r="T1180" s="194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188" t="s">
        <v>284</v>
      </c>
      <c r="AU1180" s="188" t="s">
        <v>85</v>
      </c>
      <c r="AV1180" s="13" t="s">
        <v>85</v>
      </c>
      <c r="AW1180" s="13" t="s">
        <v>33</v>
      </c>
      <c r="AX1180" s="13" t="s">
        <v>77</v>
      </c>
      <c r="AY1180" s="188" t="s">
        <v>276</v>
      </c>
    </row>
    <row r="1181" s="13" customFormat="1">
      <c r="A1181" s="13"/>
      <c r="B1181" s="186"/>
      <c r="C1181" s="13"/>
      <c r="D1181" s="187" t="s">
        <v>284</v>
      </c>
      <c r="E1181" s="188" t="s">
        <v>1</v>
      </c>
      <c r="F1181" s="189" t="s">
        <v>1717</v>
      </c>
      <c r="G1181" s="13"/>
      <c r="H1181" s="190">
        <v>51.200000000000003</v>
      </c>
      <c r="I1181" s="191"/>
      <c r="J1181" s="13"/>
      <c r="K1181" s="13"/>
      <c r="L1181" s="186"/>
      <c r="M1181" s="192"/>
      <c r="N1181" s="193"/>
      <c r="O1181" s="193"/>
      <c r="P1181" s="193"/>
      <c r="Q1181" s="193"/>
      <c r="R1181" s="193"/>
      <c r="S1181" s="193"/>
      <c r="T1181" s="194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188" t="s">
        <v>284</v>
      </c>
      <c r="AU1181" s="188" t="s">
        <v>85</v>
      </c>
      <c r="AV1181" s="13" t="s">
        <v>85</v>
      </c>
      <c r="AW1181" s="13" t="s">
        <v>33</v>
      </c>
      <c r="AX1181" s="13" t="s">
        <v>77</v>
      </c>
      <c r="AY1181" s="188" t="s">
        <v>276</v>
      </c>
    </row>
    <row r="1182" s="13" customFormat="1">
      <c r="A1182" s="13"/>
      <c r="B1182" s="186"/>
      <c r="C1182" s="13"/>
      <c r="D1182" s="187" t="s">
        <v>284</v>
      </c>
      <c r="E1182" s="188" t="s">
        <v>1</v>
      </c>
      <c r="F1182" s="189" t="s">
        <v>1718</v>
      </c>
      <c r="G1182" s="13"/>
      <c r="H1182" s="190">
        <v>89.609999999999999</v>
      </c>
      <c r="I1182" s="191"/>
      <c r="J1182" s="13"/>
      <c r="K1182" s="13"/>
      <c r="L1182" s="186"/>
      <c r="M1182" s="192"/>
      <c r="N1182" s="193"/>
      <c r="O1182" s="193"/>
      <c r="P1182" s="193"/>
      <c r="Q1182" s="193"/>
      <c r="R1182" s="193"/>
      <c r="S1182" s="193"/>
      <c r="T1182" s="194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188" t="s">
        <v>284</v>
      </c>
      <c r="AU1182" s="188" t="s">
        <v>85</v>
      </c>
      <c r="AV1182" s="13" t="s">
        <v>85</v>
      </c>
      <c r="AW1182" s="13" t="s">
        <v>33</v>
      </c>
      <c r="AX1182" s="13" t="s">
        <v>77</v>
      </c>
      <c r="AY1182" s="188" t="s">
        <v>276</v>
      </c>
    </row>
    <row r="1183" s="13" customFormat="1">
      <c r="A1183" s="13"/>
      <c r="B1183" s="186"/>
      <c r="C1183" s="13"/>
      <c r="D1183" s="187" t="s">
        <v>284</v>
      </c>
      <c r="E1183" s="188" t="s">
        <v>1</v>
      </c>
      <c r="F1183" s="189" t="s">
        <v>1719</v>
      </c>
      <c r="G1183" s="13"/>
      <c r="H1183" s="190">
        <v>13.44</v>
      </c>
      <c r="I1183" s="191"/>
      <c r="J1183" s="13"/>
      <c r="K1183" s="13"/>
      <c r="L1183" s="186"/>
      <c r="M1183" s="192"/>
      <c r="N1183" s="193"/>
      <c r="O1183" s="193"/>
      <c r="P1183" s="193"/>
      <c r="Q1183" s="193"/>
      <c r="R1183" s="193"/>
      <c r="S1183" s="193"/>
      <c r="T1183" s="194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188" t="s">
        <v>284</v>
      </c>
      <c r="AU1183" s="188" t="s">
        <v>85</v>
      </c>
      <c r="AV1183" s="13" t="s">
        <v>85</v>
      </c>
      <c r="AW1183" s="13" t="s">
        <v>33</v>
      </c>
      <c r="AX1183" s="13" t="s">
        <v>77</v>
      </c>
      <c r="AY1183" s="188" t="s">
        <v>276</v>
      </c>
    </row>
    <row r="1184" s="14" customFormat="1">
      <c r="A1184" s="14"/>
      <c r="B1184" s="195"/>
      <c r="C1184" s="14"/>
      <c r="D1184" s="187" t="s">
        <v>284</v>
      </c>
      <c r="E1184" s="196" t="s">
        <v>1</v>
      </c>
      <c r="F1184" s="197" t="s">
        <v>288</v>
      </c>
      <c r="G1184" s="14"/>
      <c r="H1184" s="198">
        <v>446.27199999999999</v>
      </c>
      <c r="I1184" s="199"/>
      <c r="J1184" s="14"/>
      <c r="K1184" s="14"/>
      <c r="L1184" s="195"/>
      <c r="M1184" s="200"/>
      <c r="N1184" s="201"/>
      <c r="O1184" s="201"/>
      <c r="P1184" s="201"/>
      <c r="Q1184" s="201"/>
      <c r="R1184" s="201"/>
      <c r="S1184" s="201"/>
      <c r="T1184" s="202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196" t="s">
        <v>284</v>
      </c>
      <c r="AU1184" s="196" t="s">
        <v>85</v>
      </c>
      <c r="AV1184" s="14" t="s">
        <v>88</v>
      </c>
      <c r="AW1184" s="14" t="s">
        <v>33</v>
      </c>
      <c r="AX1184" s="14" t="s">
        <v>8</v>
      </c>
      <c r="AY1184" s="196" t="s">
        <v>276</v>
      </c>
    </row>
    <row r="1185" s="2" customFormat="1" ht="24.15" customHeight="1">
      <c r="A1185" s="37"/>
      <c r="B1185" s="172"/>
      <c r="C1185" s="173" t="s">
        <v>1720</v>
      </c>
      <c r="D1185" s="173" t="s">
        <v>278</v>
      </c>
      <c r="E1185" s="174" t="s">
        <v>1721</v>
      </c>
      <c r="F1185" s="175" t="s">
        <v>1722</v>
      </c>
      <c r="G1185" s="176" t="s">
        <v>281</v>
      </c>
      <c r="H1185" s="177">
        <v>446.27199999999999</v>
      </c>
      <c r="I1185" s="178"/>
      <c r="J1185" s="179">
        <f>ROUND(I1185*H1185,0)</f>
        <v>0</v>
      </c>
      <c r="K1185" s="175" t="s">
        <v>282</v>
      </c>
      <c r="L1185" s="38"/>
      <c r="M1185" s="180" t="s">
        <v>1</v>
      </c>
      <c r="N1185" s="181" t="s">
        <v>42</v>
      </c>
      <c r="O1185" s="76"/>
      <c r="P1185" s="182">
        <f>O1185*H1185</f>
        <v>0</v>
      </c>
      <c r="Q1185" s="182">
        <v>0</v>
      </c>
      <c r="R1185" s="182">
        <f>Q1185*H1185</f>
        <v>0</v>
      </c>
      <c r="S1185" s="182">
        <v>0</v>
      </c>
      <c r="T1185" s="183">
        <f>S1185*H1185</f>
        <v>0</v>
      </c>
      <c r="U1185" s="37"/>
      <c r="V1185" s="37"/>
      <c r="W1185" s="37"/>
      <c r="X1185" s="37"/>
      <c r="Y1185" s="37"/>
      <c r="Z1185" s="37"/>
      <c r="AA1185" s="37"/>
      <c r="AB1185" s="37"/>
      <c r="AC1185" s="37"/>
      <c r="AD1185" s="37"/>
      <c r="AE1185" s="37"/>
      <c r="AR1185" s="184" t="s">
        <v>362</v>
      </c>
      <c r="AT1185" s="184" t="s">
        <v>278</v>
      </c>
      <c r="AU1185" s="184" t="s">
        <v>85</v>
      </c>
      <c r="AY1185" s="18" t="s">
        <v>276</v>
      </c>
      <c r="BE1185" s="185">
        <f>IF(N1185="základní",J1185,0)</f>
        <v>0</v>
      </c>
      <c r="BF1185" s="185">
        <f>IF(N1185="snížená",J1185,0)</f>
        <v>0</v>
      </c>
      <c r="BG1185" s="185">
        <f>IF(N1185="zákl. přenesená",J1185,0)</f>
        <v>0</v>
      </c>
      <c r="BH1185" s="185">
        <f>IF(N1185="sníž. přenesená",J1185,0)</f>
        <v>0</v>
      </c>
      <c r="BI1185" s="185">
        <f>IF(N1185="nulová",J1185,0)</f>
        <v>0</v>
      </c>
      <c r="BJ1185" s="18" t="s">
        <v>8</v>
      </c>
      <c r="BK1185" s="185">
        <f>ROUND(I1185*H1185,0)</f>
        <v>0</v>
      </c>
      <c r="BL1185" s="18" t="s">
        <v>362</v>
      </c>
      <c r="BM1185" s="184" t="s">
        <v>1723</v>
      </c>
    </row>
    <row r="1186" s="2" customFormat="1" ht="33" customHeight="1">
      <c r="A1186" s="37"/>
      <c r="B1186" s="172"/>
      <c r="C1186" s="173" t="s">
        <v>1724</v>
      </c>
      <c r="D1186" s="173" t="s">
        <v>278</v>
      </c>
      <c r="E1186" s="174" t="s">
        <v>1725</v>
      </c>
      <c r="F1186" s="175" t="s">
        <v>1726</v>
      </c>
      <c r="G1186" s="176" t="s">
        <v>281</v>
      </c>
      <c r="H1186" s="177">
        <v>446.27199999999999</v>
      </c>
      <c r="I1186" s="178"/>
      <c r="J1186" s="179">
        <f>ROUND(I1186*H1186,0)</f>
        <v>0</v>
      </c>
      <c r="K1186" s="175" t="s">
        <v>282</v>
      </c>
      <c r="L1186" s="38"/>
      <c r="M1186" s="180" t="s">
        <v>1</v>
      </c>
      <c r="N1186" s="181" t="s">
        <v>42</v>
      </c>
      <c r="O1186" s="76"/>
      <c r="P1186" s="182">
        <f>O1186*H1186</f>
        <v>0</v>
      </c>
      <c r="Q1186" s="182">
        <v>0.000144</v>
      </c>
      <c r="R1186" s="182">
        <f>Q1186*H1186</f>
        <v>0.064263167999999996</v>
      </c>
      <c r="S1186" s="182">
        <v>0</v>
      </c>
      <c r="T1186" s="183">
        <f>S1186*H1186</f>
        <v>0</v>
      </c>
      <c r="U1186" s="37"/>
      <c r="V1186" s="37"/>
      <c r="W1186" s="37"/>
      <c r="X1186" s="37"/>
      <c r="Y1186" s="37"/>
      <c r="Z1186" s="37"/>
      <c r="AA1186" s="37"/>
      <c r="AB1186" s="37"/>
      <c r="AC1186" s="37"/>
      <c r="AD1186" s="37"/>
      <c r="AE1186" s="37"/>
      <c r="AR1186" s="184" t="s">
        <v>362</v>
      </c>
      <c r="AT1186" s="184" t="s">
        <v>278</v>
      </c>
      <c r="AU1186" s="184" t="s">
        <v>85</v>
      </c>
      <c r="AY1186" s="18" t="s">
        <v>276</v>
      </c>
      <c r="BE1186" s="185">
        <f>IF(N1186="základní",J1186,0)</f>
        <v>0</v>
      </c>
      <c r="BF1186" s="185">
        <f>IF(N1186="snížená",J1186,0)</f>
        <v>0</v>
      </c>
      <c r="BG1186" s="185">
        <f>IF(N1186="zákl. přenesená",J1186,0)</f>
        <v>0</v>
      </c>
      <c r="BH1186" s="185">
        <f>IF(N1186="sníž. přenesená",J1186,0)</f>
        <v>0</v>
      </c>
      <c r="BI1186" s="185">
        <f>IF(N1186="nulová",J1186,0)</f>
        <v>0</v>
      </c>
      <c r="BJ1186" s="18" t="s">
        <v>8</v>
      </c>
      <c r="BK1186" s="185">
        <f>ROUND(I1186*H1186,0)</f>
        <v>0</v>
      </c>
      <c r="BL1186" s="18" t="s">
        <v>362</v>
      </c>
      <c r="BM1186" s="184" t="s">
        <v>1727</v>
      </c>
    </row>
    <row r="1187" s="13" customFormat="1">
      <c r="A1187" s="13"/>
      <c r="B1187" s="186"/>
      <c r="C1187" s="13"/>
      <c r="D1187" s="187" t="s">
        <v>284</v>
      </c>
      <c r="E1187" s="188" t="s">
        <v>1</v>
      </c>
      <c r="F1187" s="189" t="s">
        <v>1711</v>
      </c>
      <c r="G1187" s="13"/>
      <c r="H1187" s="190">
        <v>63.783999999999999</v>
      </c>
      <c r="I1187" s="191"/>
      <c r="J1187" s="13"/>
      <c r="K1187" s="13"/>
      <c r="L1187" s="186"/>
      <c r="M1187" s="192"/>
      <c r="N1187" s="193"/>
      <c r="O1187" s="193"/>
      <c r="P1187" s="193"/>
      <c r="Q1187" s="193"/>
      <c r="R1187" s="193"/>
      <c r="S1187" s="193"/>
      <c r="T1187" s="194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188" t="s">
        <v>284</v>
      </c>
      <c r="AU1187" s="188" t="s">
        <v>85</v>
      </c>
      <c r="AV1187" s="13" t="s">
        <v>85</v>
      </c>
      <c r="AW1187" s="13" t="s">
        <v>33</v>
      </c>
      <c r="AX1187" s="13" t="s">
        <v>77</v>
      </c>
      <c r="AY1187" s="188" t="s">
        <v>276</v>
      </c>
    </row>
    <row r="1188" s="13" customFormat="1">
      <c r="A1188" s="13"/>
      <c r="B1188" s="186"/>
      <c r="C1188" s="13"/>
      <c r="D1188" s="187" t="s">
        <v>284</v>
      </c>
      <c r="E1188" s="188" t="s">
        <v>1</v>
      </c>
      <c r="F1188" s="189" t="s">
        <v>1712</v>
      </c>
      <c r="G1188" s="13"/>
      <c r="H1188" s="190">
        <v>23.59</v>
      </c>
      <c r="I1188" s="191"/>
      <c r="J1188" s="13"/>
      <c r="K1188" s="13"/>
      <c r="L1188" s="186"/>
      <c r="M1188" s="192"/>
      <c r="N1188" s="193"/>
      <c r="O1188" s="193"/>
      <c r="P1188" s="193"/>
      <c r="Q1188" s="193"/>
      <c r="R1188" s="193"/>
      <c r="S1188" s="193"/>
      <c r="T1188" s="194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188" t="s">
        <v>284</v>
      </c>
      <c r="AU1188" s="188" t="s">
        <v>85</v>
      </c>
      <c r="AV1188" s="13" t="s">
        <v>85</v>
      </c>
      <c r="AW1188" s="13" t="s">
        <v>33</v>
      </c>
      <c r="AX1188" s="13" t="s">
        <v>77</v>
      </c>
      <c r="AY1188" s="188" t="s">
        <v>276</v>
      </c>
    </row>
    <row r="1189" s="13" customFormat="1">
      <c r="A1189" s="13"/>
      <c r="B1189" s="186"/>
      <c r="C1189" s="13"/>
      <c r="D1189" s="187" t="s">
        <v>284</v>
      </c>
      <c r="E1189" s="188" t="s">
        <v>1</v>
      </c>
      <c r="F1189" s="189" t="s">
        <v>1713</v>
      </c>
      <c r="G1189" s="13"/>
      <c r="H1189" s="190">
        <v>113.62000000000001</v>
      </c>
      <c r="I1189" s="191"/>
      <c r="J1189" s="13"/>
      <c r="K1189" s="13"/>
      <c r="L1189" s="186"/>
      <c r="M1189" s="192"/>
      <c r="N1189" s="193"/>
      <c r="O1189" s="193"/>
      <c r="P1189" s="193"/>
      <c r="Q1189" s="193"/>
      <c r="R1189" s="193"/>
      <c r="S1189" s="193"/>
      <c r="T1189" s="194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188" t="s">
        <v>284</v>
      </c>
      <c r="AU1189" s="188" t="s">
        <v>85</v>
      </c>
      <c r="AV1189" s="13" t="s">
        <v>85</v>
      </c>
      <c r="AW1189" s="13" t="s">
        <v>33</v>
      </c>
      <c r="AX1189" s="13" t="s">
        <v>77</v>
      </c>
      <c r="AY1189" s="188" t="s">
        <v>276</v>
      </c>
    </row>
    <row r="1190" s="13" customFormat="1">
      <c r="A1190" s="13"/>
      <c r="B1190" s="186"/>
      <c r="C1190" s="13"/>
      <c r="D1190" s="187" t="s">
        <v>284</v>
      </c>
      <c r="E1190" s="188" t="s">
        <v>1</v>
      </c>
      <c r="F1190" s="189" t="s">
        <v>1714</v>
      </c>
      <c r="G1190" s="13"/>
      <c r="H1190" s="190">
        <v>49.771999999999998</v>
      </c>
      <c r="I1190" s="191"/>
      <c r="J1190" s="13"/>
      <c r="K1190" s="13"/>
      <c r="L1190" s="186"/>
      <c r="M1190" s="192"/>
      <c r="N1190" s="193"/>
      <c r="O1190" s="193"/>
      <c r="P1190" s="193"/>
      <c r="Q1190" s="193"/>
      <c r="R1190" s="193"/>
      <c r="S1190" s="193"/>
      <c r="T1190" s="194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188" t="s">
        <v>284</v>
      </c>
      <c r="AU1190" s="188" t="s">
        <v>85</v>
      </c>
      <c r="AV1190" s="13" t="s">
        <v>85</v>
      </c>
      <c r="AW1190" s="13" t="s">
        <v>33</v>
      </c>
      <c r="AX1190" s="13" t="s">
        <v>77</v>
      </c>
      <c r="AY1190" s="188" t="s">
        <v>276</v>
      </c>
    </row>
    <row r="1191" s="13" customFormat="1">
      <c r="A1191" s="13"/>
      <c r="B1191" s="186"/>
      <c r="C1191" s="13"/>
      <c r="D1191" s="187" t="s">
        <v>284</v>
      </c>
      <c r="E1191" s="188" t="s">
        <v>1</v>
      </c>
      <c r="F1191" s="189" t="s">
        <v>1715</v>
      </c>
      <c r="G1191" s="13"/>
      <c r="H1191" s="190">
        <v>23.039999999999999</v>
      </c>
      <c r="I1191" s="191"/>
      <c r="J1191" s="13"/>
      <c r="K1191" s="13"/>
      <c r="L1191" s="186"/>
      <c r="M1191" s="192"/>
      <c r="N1191" s="193"/>
      <c r="O1191" s="193"/>
      <c r="P1191" s="193"/>
      <c r="Q1191" s="193"/>
      <c r="R1191" s="193"/>
      <c r="S1191" s="193"/>
      <c r="T1191" s="194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188" t="s">
        <v>284</v>
      </c>
      <c r="AU1191" s="188" t="s">
        <v>85</v>
      </c>
      <c r="AV1191" s="13" t="s">
        <v>85</v>
      </c>
      <c r="AW1191" s="13" t="s">
        <v>33</v>
      </c>
      <c r="AX1191" s="13" t="s">
        <v>77</v>
      </c>
      <c r="AY1191" s="188" t="s">
        <v>276</v>
      </c>
    </row>
    <row r="1192" s="13" customFormat="1">
      <c r="A1192" s="13"/>
      <c r="B1192" s="186"/>
      <c r="C1192" s="13"/>
      <c r="D1192" s="187" t="s">
        <v>284</v>
      </c>
      <c r="E1192" s="188" t="s">
        <v>1</v>
      </c>
      <c r="F1192" s="189" t="s">
        <v>1716</v>
      </c>
      <c r="G1192" s="13"/>
      <c r="H1192" s="190">
        <v>18.216000000000001</v>
      </c>
      <c r="I1192" s="191"/>
      <c r="J1192" s="13"/>
      <c r="K1192" s="13"/>
      <c r="L1192" s="186"/>
      <c r="M1192" s="192"/>
      <c r="N1192" s="193"/>
      <c r="O1192" s="193"/>
      <c r="P1192" s="193"/>
      <c r="Q1192" s="193"/>
      <c r="R1192" s="193"/>
      <c r="S1192" s="193"/>
      <c r="T1192" s="194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188" t="s">
        <v>284</v>
      </c>
      <c r="AU1192" s="188" t="s">
        <v>85</v>
      </c>
      <c r="AV1192" s="13" t="s">
        <v>85</v>
      </c>
      <c r="AW1192" s="13" t="s">
        <v>33</v>
      </c>
      <c r="AX1192" s="13" t="s">
        <v>77</v>
      </c>
      <c r="AY1192" s="188" t="s">
        <v>276</v>
      </c>
    </row>
    <row r="1193" s="13" customFormat="1">
      <c r="A1193" s="13"/>
      <c r="B1193" s="186"/>
      <c r="C1193" s="13"/>
      <c r="D1193" s="187" t="s">
        <v>284</v>
      </c>
      <c r="E1193" s="188" t="s">
        <v>1</v>
      </c>
      <c r="F1193" s="189" t="s">
        <v>1717</v>
      </c>
      <c r="G1193" s="13"/>
      <c r="H1193" s="190">
        <v>51.200000000000003</v>
      </c>
      <c r="I1193" s="191"/>
      <c r="J1193" s="13"/>
      <c r="K1193" s="13"/>
      <c r="L1193" s="186"/>
      <c r="M1193" s="192"/>
      <c r="N1193" s="193"/>
      <c r="O1193" s="193"/>
      <c r="P1193" s="193"/>
      <c r="Q1193" s="193"/>
      <c r="R1193" s="193"/>
      <c r="S1193" s="193"/>
      <c r="T1193" s="194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188" t="s">
        <v>284</v>
      </c>
      <c r="AU1193" s="188" t="s">
        <v>85</v>
      </c>
      <c r="AV1193" s="13" t="s">
        <v>85</v>
      </c>
      <c r="AW1193" s="13" t="s">
        <v>33</v>
      </c>
      <c r="AX1193" s="13" t="s">
        <v>77</v>
      </c>
      <c r="AY1193" s="188" t="s">
        <v>276</v>
      </c>
    </row>
    <row r="1194" s="13" customFormat="1">
      <c r="A1194" s="13"/>
      <c r="B1194" s="186"/>
      <c r="C1194" s="13"/>
      <c r="D1194" s="187" t="s">
        <v>284</v>
      </c>
      <c r="E1194" s="188" t="s">
        <v>1</v>
      </c>
      <c r="F1194" s="189" t="s">
        <v>1718</v>
      </c>
      <c r="G1194" s="13"/>
      <c r="H1194" s="190">
        <v>89.609999999999999</v>
      </c>
      <c r="I1194" s="191"/>
      <c r="J1194" s="13"/>
      <c r="K1194" s="13"/>
      <c r="L1194" s="186"/>
      <c r="M1194" s="192"/>
      <c r="N1194" s="193"/>
      <c r="O1194" s="193"/>
      <c r="P1194" s="193"/>
      <c r="Q1194" s="193"/>
      <c r="R1194" s="193"/>
      <c r="S1194" s="193"/>
      <c r="T1194" s="194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188" t="s">
        <v>284</v>
      </c>
      <c r="AU1194" s="188" t="s">
        <v>85</v>
      </c>
      <c r="AV1194" s="13" t="s">
        <v>85</v>
      </c>
      <c r="AW1194" s="13" t="s">
        <v>33</v>
      </c>
      <c r="AX1194" s="13" t="s">
        <v>77</v>
      </c>
      <c r="AY1194" s="188" t="s">
        <v>276</v>
      </c>
    </row>
    <row r="1195" s="13" customFormat="1">
      <c r="A1195" s="13"/>
      <c r="B1195" s="186"/>
      <c r="C1195" s="13"/>
      <c r="D1195" s="187" t="s">
        <v>284</v>
      </c>
      <c r="E1195" s="188" t="s">
        <v>1</v>
      </c>
      <c r="F1195" s="189" t="s">
        <v>1719</v>
      </c>
      <c r="G1195" s="13"/>
      <c r="H1195" s="190">
        <v>13.44</v>
      </c>
      <c r="I1195" s="191"/>
      <c r="J1195" s="13"/>
      <c r="K1195" s="13"/>
      <c r="L1195" s="186"/>
      <c r="M1195" s="192"/>
      <c r="N1195" s="193"/>
      <c r="O1195" s="193"/>
      <c r="P1195" s="193"/>
      <c r="Q1195" s="193"/>
      <c r="R1195" s="193"/>
      <c r="S1195" s="193"/>
      <c r="T1195" s="194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188" t="s">
        <v>284</v>
      </c>
      <c r="AU1195" s="188" t="s">
        <v>85</v>
      </c>
      <c r="AV1195" s="13" t="s">
        <v>85</v>
      </c>
      <c r="AW1195" s="13" t="s">
        <v>33</v>
      </c>
      <c r="AX1195" s="13" t="s">
        <v>77</v>
      </c>
      <c r="AY1195" s="188" t="s">
        <v>276</v>
      </c>
    </row>
    <row r="1196" s="14" customFormat="1">
      <c r="A1196" s="14"/>
      <c r="B1196" s="195"/>
      <c r="C1196" s="14"/>
      <c r="D1196" s="187" t="s">
        <v>284</v>
      </c>
      <c r="E1196" s="196" t="s">
        <v>1</v>
      </c>
      <c r="F1196" s="197" t="s">
        <v>288</v>
      </c>
      <c r="G1196" s="14"/>
      <c r="H1196" s="198">
        <v>446.27199999999999</v>
      </c>
      <c r="I1196" s="199"/>
      <c r="J1196" s="14"/>
      <c r="K1196" s="14"/>
      <c r="L1196" s="195"/>
      <c r="M1196" s="200"/>
      <c r="N1196" s="201"/>
      <c r="O1196" s="201"/>
      <c r="P1196" s="201"/>
      <c r="Q1196" s="201"/>
      <c r="R1196" s="201"/>
      <c r="S1196" s="201"/>
      <c r="T1196" s="202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196" t="s">
        <v>284</v>
      </c>
      <c r="AU1196" s="196" t="s">
        <v>85</v>
      </c>
      <c r="AV1196" s="14" t="s">
        <v>88</v>
      </c>
      <c r="AW1196" s="14" t="s">
        <v>33</v>
      </c>
      <c r="AX1196" s="14" t="s">
        <v>8</v>
      </c>
      <c r="AY1196" s="196" t="s">
        <v>276</v>
      </c>
    </row>
    <row r="1197" s="12" customFormat="1" ht="22.8" customHeight="1">
      <c r="A1197" s="12"/>
      <c r="B1197" s="159"/>
      <c r="C1197" s="12"/>
      <c r="D1197" s="160" t="s">
        <v>76</v>
      </c>
      <c r="E1197" s="170" t="s">
        <v>1728</v>
      </c>
      <c r="F1197" s="170" t="s">
        <v>1729</v>
      </c>
      <c r="G1197" s="12"/>
      <c r="H1197" s="12"/>
      <c r="I1197" s="162"/>
      <c r="J1197" s="171">
        <f>BK1197</f>
        <v>0</v>
      </c>
      <c r="K1197" s="12"/>
      <c r="L1197" s="159"/>
      <c r="M1197" s="164"/>
      <c r="N1197" s="165"/>
      <c r="O1197" s="165"/>
      <c r="P1197" s="166">
        <f>SUM(P1198:P1224)</f>
        <v>0</v>
      </c>
      <c r="Q1197" s="165"/>
      <c r="R1197" s="166">
        <f>SUM(R1198:R1224)</f>
        <v>1.2507190800000001</v>
      </c>
      <c r="S1197" s="165"/>
      <c r="T1197" s="167">
        <f>SUM(T1198:T1224)</f>
        <v>0</v>
      </c>
      <c r="U1197" s="12"/>
      <c r="V1197" s="12"/>
      <c r="W1197" s="12"/>
      <c r="X1197" s="12"/>
      <c r="Y1197" s="12"/>
      <c r="Z1197" s="12"/>
      <c r="AA1197" s="12"/>
      <c r="AB1197" s="12"/>
      <c r="AC1197" s="12"/>
      <c r="AD1197" s="12"/>
      <c r="AE1197" s="12"/>
      <c r="AR1197" s="160" t="s">
        <v>85</v>
      </c>
      <c r="AT1197" s="168" t="s">
        <v>76</v>
      </c>
      <c r="AU1197" s="168" t="s">
        <v>8</v>
      </c>
      <c r="AY1197" s="160" t="s">
        <v>276</v>
      </c>
      <c r="BK1197" s="169">
        <f>SUM(BK1198:BK1224)</f>
        <v>0</v>
      </c>
    </row>
    <row r="1198" s="2" customFormat="1" ht="24.15" customHeight="1">
      <c r="A1198" s="37"/>
      <c r="B1198" s="172"/>
      <c r="C1198" s="173" t="s">
        <v>1730</v>
      </c>
      <c r="D1198" s="173" t="s">
        <v>278</v>
      </c>
      <c r="E1198" s="174" t="s">
        <v>1731</v>
      </c>
      <c r="F1198" s="175" t="s">
        <v>1732</v>
      </c>
      <c r="G1198" s="176" t="s">
        <v>281</v>
      </c>
      <c r="H1198" s="177">
        <v>2531.8200000000002</v>
      </c>
      <c r="I1198" s="178"/>
      <c r="J1198" s="179">
        <f>ROUND(I1198*H1198,0)</f>
        <v>0</v>
      </c>
      <c r="K1198" s="175" t="s">
        <v>282</v>
      </c>
      <c r="L1198" s="38"/>
      <c r="M1198" s="180" t="s">
        <v>1</v>
      </c>
      <c r="N1198" s="181" t="s">
        <v>42</v>
      </c>
      <c r="O1198" s="76"/>
      <c r="P1198" s="182">
        <f>O1198*H1198</f>
        <v>0</v>
      </c>
      <c r="Q1198" s="182">
        <v>0.00020799999999999999</v>
      </c>
      <c r="R1198" s="182">
        <f>Q1198*H1198</f>
        <v>0.52661855999999996</v>
      </c>
      <c r="S1198" s="182">
        <v>0</v>
      </c>
      <c r="T1198" s="183">
        <f>S1198*H1198</f>
        <v>0</v>
      </c>
      <c r="U1198" s="37"/>
      <c r="V1198" s="37"/>
      <c r="W1198" s="37"/>
      <c r="X1198" s="37"/>
      <c r="Y1198" s="37"/>
      <c r="Z1198" s="37"/>
      <c r="AA1198" s="37"/>
      <c r="AB1198" s="37"/>
      <c r="AC1198" s="37"/>
      <c r="AD1198" s="37"/>
      <c r="AE1198" s="37"/>
      <c r="AR1198" s="184" t="s">
        <v>362</v>
      </c>
      <c r="AT1198" s="184" t="s">
        <v>278</v>
      </c>
      <c r="AU1198" s="184" t="s">
        <v>85</v>
      </c>
      <c r="AY1198" s="18" t="s">
        <v>276</v>
      </c>
      <c r="BE1198" s="185">
        <f>IF(N1198="základní",J1198,0)</f>
        <v>0</v>
      </c>
      <c r="BF1198" s="185">
        <f>IF(N1198="snížená",J1198,0)</f>
        <v>0</v>
      </c>
      <c r="BG1198" s="185">
        <f>IF(N1198="zákl. přenesená",J1198,0)</f>
        <v>0</v>
      </c>
      <c r="BH1198" s="185">
        <f>IF(N1198="sníž. přenesená",J1198,0)</f>
        <v>0</v>
      </c>
      <c r="BI1198" s="185">
        <f>IF(N1198="nulová",J1198,0)</f>
        <v>0</v>
      </c>
      <c r="BJ1198" s="18" t="s">
        <v>8</v>
      </c>
      <c r="BK1198" s="185">
        <f>ROUND(I1198*H1198,0)</f>
        <v>0</v>
      </c>
      <c r="BL1198" s="18" t="s">
        <v>362</v>
      </c>
      <c r="BM1198" s="184" t="s">
        <v>1733</v>
      </c>
    </row>
    <row r="1199" s="13" customFormat="1">
      <c r="A1199" s="13"/>
      <c r="B1199" s="186"/>
      <c r="C1199" s="13"/>
      <c r="D1199" s="187" t="s">
        <v>284</v>
      </c>
      <c r="E1199" s="188" t="s">
        <v>1</v>
      </c>
      <c r="F1199" s="189" t="s">
        <v>1734</v>
      </c>
      <c r="G1199" s="13"/>
      <c r="H1199" s="190">
        <v>379.69999999999999</v>
      </c>
      <c r="I1199" s="191"/>
      <c r="J1199" s="13"/>
      <c r="K1199" s="13"/>
      <c r="L1199" s="186"/>
      <c r="M1199" s="192"/>
      <c r="N1199" s="193"/>
      <c r="O1199" s="193"/>
      <c r="P1199" s="193"/>
      <c r="Q1199" s="193"/>
      <c r="R1199" s="193"/>
      <c r="S1199" s="193"/>
      <c r="T1199" s="194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188" t="s">
        <v>284</v>
      </c>
      <c r="AU1199" s="188" t="s">
        <v>85</v>
      </c>
      <c r="AV1199" s="13" t="s">
        <v>85</v>
      </c>
      <c r="AW1199" s="13" t="s">
        <v>33</v>
      </c>
      <c r="AX1199" s="13" t="s">
        <v>77</v>
      </c>
      <c r="AY1199" s="188" t="s">
        <v>276</v>
      </c>
    </row>
    <row r="1200" s="13" customFormat="1">
      <c r="A1200" s="13"/>
      <c r="B1200" s="186"/>
      <c r="C1200" s="13"/>
      <c r="D1200" s="187" t="s">
        <v>284</v>
      </c>
      <c r="E1200" s="188" t="s">
        <v>1</v>
      </c>
      <c r="F1200" s="189" t="s">
        <v>1735</v>
      </c>
      <c r="G1200" s="13"/>
      <c r="H1200" s="190">
        <v>384.60000000000002</v>
      </c>
      <c r="I1200" s="191"/>
      <c r="J1200" s="13"/>
      <c r="K1200" s="13"/>
      <c r="L1200" s="186"/>
      <c r="M1200" s="192"/>
      <c r="N1200" s="193"/>
      <c r="O1200" s="193"/>
      <c r="P1200" s="193"/>
      <c r="Q1200" s="193"/>
      <c r="R1200" s="193"/>
      <c r="S1200" s="193"/>
      <c r="T1200" s="194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188" t="s">
        <v>284</v>
      </c>
      <c r="AU1200" s="188" t="s">
        <v>85</v>
      </c>
      <c r="AV1200" s="13" t="s">
        <v>85</v>
      </c>
      <c r="AW1200" s="13" t="s">
        <v>33</v>
      </c>
      <c r="AX1200" s="13" t="s">
        <v>77</v>
      </c>
      <c r="AY1200" s="188" t="s">
        <v>276</v>
      </c>
    </row>
    <row r="1201" s="13" customFormat="1">
      <c r="A1201" s="13"/>
      <c r="B1201" s="186"/>
      <c r="C1201" s="13"/>
      <c r="D1201" s="187" t="s">
        <v>284</v>
      </c>
      <c r="E1201" s="188" t="s">
        <v>1</v>
      </c>
      <c r="F1201" s="189" t="s">
        <v>1736</v>
      </c>
      <c r="G1201" s="13"/>
      <c r="H1201" s="190">
        <v>3.238</v>
      </c>
      <c r="I1201" s="191"/>
      <c r="J1201" s="13"/>
      <c r="K1201" s="13"/>
      <c r="L1201" s="186"/>
      <c r="M1201" s="192"/>
      <c r="N1201" s="193"/>
      <c r="O1201" s="193"/>
      <c r="P1201" s="193"/>
      <c r="Q1201" s="193"/>
      <c r="R1201" s="193"/>
      <c r="S1201" s="193"/>
      <c r="T1201" s="194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188" t="s">
        <v>284</v>
      </c>
      <c r="AU1201" s="188" t="s">
        <v>85</v>
      </c>
      <c r="AV1201" s="13" t="s">
        <v>85</v>
      </c>
      <c r="AW1201" s="13" t="s">
        <v>33</v>
      </c>
      <c r="AX1201" s="13" t="s">
        <v>77</v>
      </c>
      <c r="AY1201" s="188" t="s">
        <v>276</v>
      </c>
    </row>
    <row r="1202" s="13" customFormat="1">
      <c r="A1202" s="13"/>
      <c r="B1202" s="186"/>
      <c r="C1202" s="13"/>
      <c r="D1202" s="187" t="s">
        <v>284</v>
      </c>
      <c r="E1202" s="188" t="s">
        <v>1</v>
      </c>
      <c r="F1202" s="189" t="s">
        <v>1737</v>
      </c>
      <c r="G1202" s="13"/>
      <c r="H1202" s="190">
        <v>88.5</v>
      </c>
      <c r="I1202" s="191"/>
      <c r="J1202" s="13"/>
      <c r="K1202" s="13"/>
      <c r="L1202" s="186"/>
      <c r="M1202" s="192"/>
      <c r="N1202" s="193"/>
      <c r="O1202" s="193"/>
      <c r="P1202" s="193"/>
      <c r="Q1202" s="193"/>
      <c r="R1202" s="193"/>
      <c r="S1202" s="193"/>
      <c r="T1202" s="194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188" t="s">
        <v>284</v>
      </c>
      <c r="AU1202" s="188" t="s">
        <v>85</v>
      </c>
      <c r="AV1202" s="13" t="s">
        <v>85</v>
      </c>
      <c r="AW1202" s="13" t="s">
        <v>33</v>
      </c>
      <c r="AX1202" s="13" t="s">
        <v>77</v>
      </c>
      <c r="AY1202" s="188" t="s">
        <v>276</v>
      </c>
    </row>
    <row r="1203" s="14" customFormat="1">
      <c r="A1203" s="14"/>
      <c r="B1203" s="195"/>
      <c r="C1203" s="14"/>
      <c r="D1203" s="187" t="s">
        <v>284</v>
      </c>
      <c r="E1203" s="196" t="s">
        <v>1</v>
      </c>
      <c r="F1203" s="197" t="s">
        <v>1738</v>
      </c>
      <c r="G1203" s="14"/>
      <c r="H1203" s="198">
        <v>856.03800000000001</v>
      </c>
      <c r="I1203" s="199"/>
      <c r="J1203" s="14"/>
      <c r="K1203" s="14"/>
      <c r="L1203" s="195"/>
      <c r="M1203" s="200"/>
      <c r="N1203" s="201"/>
      <c r="O1203" s="201"/>
      <c r="P1203" s="201"/>
      <c r="Q1203" s="201"/>
      <c r="R1203" s="201"/>
      <c r="S1203" s="201"/>
      <c r="T1203" s="202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196" t="s">
        <v>284</v>
      </c>
      <c r="AU1203" s="196" t="s">
        <v>85</v>
      </c>
      <c r="AV1203" s="14" t="s">
        <v>88</v>
      </c>
      <c r="AW1203" s="14" t="s">
        <v>33</v>
      </c>
      <c r="AX1203" s="14" t="s">
        <v>77</v>
      </c>
      <c r="AY1203" s="196" t="s">
        <v>276</v>
      </c>
    </row>
    <row r="1204" s="13" customFormat="1">
      <c r="A1204" s="13"/>
      <c r="B1204" s="186"/>
      <c r="C1204" s="13"/>
      <c r="D1204" s="187" t="s">
        <v>284</v>
      </c>
      <c r="E1204" s="188" t="s">
        <v>1</v>
      </c>
      <c r="F1204" s="189" t="s">
        <v>1739</v>
      </c>
      <c r="G1204" s="13"/>
      <c r="H1204" s="190">
        <v>66.239999999999995</v>
      </c>
      <c r="I1204" s="191"/>
      <c r="J1204" s="13"/>
      <c r="K1204" s="13"/>
      <c r="L1204" s="186"/>
      <c r="M1204" s="192"/>
      <c r="N1204" s="193"/>
      <c r="O1204" s="193"/>
      <c r="P1204" s="193"/>
      <c r="Q1204" s="193"/>
      <c r="R1204" s="193"/>
      <c r="S1204" s="193"/>
      <c r="T1204" s="194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188" t="s">
        <v>284</v>
      </c>
      <c r="AU1204" s="188" t="s">
        <v>85</v>
      </c>
      <c r="AV1204" s="13" t="s">
        <v>85</v>
      </c>
      <c r="AW1204" s="13" t="s">
        <v>33</v>
      </c>
      <c r="AX1204" s="13" t="s">
        <v>77</v>
      </c>
      <c r="AY1204" s="188" t="s">
        <v>276</v>
      </c>
    </row>
    <row r="1205" s="13" customFormat="1">
      <c r="A1205" s="13"/>
      <c r="B1205" s="186"/>
      <c r="C1205" s="13"/>
      <c r="D1205" s="187" t="s">
        <v>284</v>
      </c>
      <c r="E1205" s="188" t="s">
        <v>1</v>
      </c>
      <c r="F1205" s="189" t="s">
        <v>1740</v>
      </c>
      <c r="G1205" s="13"/>
      <c r="H1205" s="190">
        <v>167.661</v>
      </c>
      <c r="I1205" s="191"/>
      <c r="J1205" s="13"/>
      <c r="K1205" s="13"/>
      <c r="L1205" s="186"/>
      <c r="M1205" s="192"/>
      <c r="N1205" s="193"/>
      <c r="O1205" s="193"/>
      <c r="P1205" s="193"/>
      <c r="Q1205" s="193"/>
      <c r="R1205" s="193"/>
      <c r="S1205" s="193"/>
      <c r="T1205" s="194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188" t="s">
        <v>284</v>
      </c>
      <c r="AU1205" s="188" t="s">
        <v>85</v>
      </c>
      <c r="AV1205" s="13" t="s">
        <v>85</v>
      </c>
      <c r="AW1205" s="13" t="s">
        <v>33</v>
      </c>
      <c r="AX1205" s="13" t="s">
        <v>77</v>
      </c>
      <c r="AY1205" s="188" t="s">
        <v>276</v>
      </c>
    </row>
    <row r="1206" s="13" customFormat="1">
      <c r="A1206" s="13"/>
      <c r="B1206" s="186"/>
      <c r="C1206" s="13"/>
      <c r="D1206" s="187" t="s">
        <v>284</v>
      </c>
      <c r="E1206" s="188" t="s">
        <v>1</v>
      </c>
      <c r="F1206" s="189" t="s">
        <v>1741</v>
      </c>
      <c r="G1206" s="13"/>
      <c r="H1206" s="190">
        <v>91.224999999999994</v>
      </c>
      <c r="I1206" s="191"/>
      <c r="J1206" s="13"/>
      <c r="K1206" s="13"/>
      <c r="L1206" s="186"/>
      <c r="M1206" s="192"/>
      <c r="N1206" s="193"/>
      <c r="O1206" s="193"/>
      <c r="P1206" s="193"/>
      <c r="Q1206" s="193"/>
      <c r="R1206" s="193"/>
      <c r="S1206" s="193"/>
      <c r="T1206" s="194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188" t="s">
        <v>284</v>
      </c>
      <c r="AU1206" s="188" t="s">
        <v>85</v>
      </c>
      <c r="AV1206" s="13" t="s">
        <v>85</v>
      </c>
      <c r="AW1206" s="13" t="s">
        <v>33</v>
      </c>
      <c r="AX1206" s="13" t="s">
        <v>77</v>
      </c>
      <c r="AY1206" s="188" t="s">
        <v>276</v>
      </c>
    </row>
    <row r="1207" s="13" customFormat="1">
      <c r="A1207" s="13"/>
      <c r="B1207" s="186"/>
      <c r="C1207" s="13"/>
      <c r="D1207" s="187" t="s">
        <v>284</v>
      </c>
      <c r="E1207" s="188" t="s">
        <v>1</v>
      </c>
      <c r="F1207" s="189" t="s">
        <v>1742</v>
      </c>
      <c r="G1207" s="13"/>
      <c r="H1207" s="190">
        <v>100.807</v>
      </c>
      <c r="I1207" s="191"/>
      <c r="J1207" s="13"/>
      <c r="K1207" s="13"/>
      <c r="L1207" s="186"/>
      <c r="M1207" s="192"/>
      <c r="N1207" s="193"/>
      <c r="O1207" s="193"/>
      <c r="P1207" s="193"/>
      <c r="Q1207" s="193"/>
      <c r="R1207" s="193"/>
      <c r="S1207" s="193"/>
      <c r="T1207" s="194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188" t="s">
        <v>284</v>
      </c>
      <c r="AU1207" s="188" t="s">
        <v>85</v>
      </c>
      <c r="AV1207" s="13" t="s">
        <v>85</v>
      </c>
      <c r="AW1207" s="13" t="s">
        <v>33</v>
      </c>
      <c r="AX1207" s="13" t="s">
        <v>77</v>
      </c>
      <c r="AY1207" s="188" t="s">
        <v>276</v>
      </c>
    </row>
    <row r="1208" s="13" customFormat="1">
      <c r="A1208" s="13"/>
      <c r="B1208" s="186"/>
      <c r="C1208" s="13"/>
      <c r="D1208" s="187" t="s">
        <v>284</v>
      </c>
      <c r="E1208" s="188" t="s">
        <v>1</v>
      </c>
      <c r="F1208" s="189" t="s">
        <v>1743</v>
      </c>
      <c r="G1208" s="13"/>
      <c r="H1208" s="190">
        <v>96.403999999999996</v>
      </c>
      <c r="I1208" s="191"/>
      <c r="J1208" s="13"/>
      <c r="K1208" s="13"/>
      <c r="L1208" s="186"/>
      <c r="M1208" s="192"/>
      <c r="N1208" s="193"/>
      <c r="O1208" s="193"/>
      <c r="P1208" s="193"/>
      <c r="Q1208" s="193"/>
      <c r="R1208" s="193"/>
      <c r="S1208" s="193"/>
      <c r="T1208" s="194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188" t="s">
        <v>284</v>
      </c>
      <c r="AU1208" s="188" t="s">
        <v>85</v>
      </c>
      <c r="AV1208" s="13" t="s">
        <v>85</v>
      </c>
      <c r="AW1208" s="13" t="s">
        <v>33</v>
      </c>
      <c r="AX1208" s="13" t="s">
        <v>77</v>
      </c>
      <c r="AY1208" s="188" t="s">
        <v>276</v>
      </c>
    </row>
    <row r="1209" s="13" customFormat="1">
      <c r="A1209" s="13"/>
      <c r="B1209" s="186"/>
      <c r="C1209" s="13"/>
      <c r="D1209" s="187" t="s">
        <v>284</v>
      </c>
      <c r="E1209" s="188" t="s">
        <v>1</v>
      </c>
      <c r="F1209" s="189" t="s">
        <v>1744</v>
      </c>
      <c r="G1209" s="13"/>
      <c r="H1209" s="190">
        <v>110.265</v>
      </c>
      <c r="I1209" s="191"/>
      <c r="J1209" s="13"/>
      <c r="K1209" s="13"/>
      <c r="L1209" s="186"/>
      <c r="M1209" s="192"/>
      <c r="N1209" s="193"/>
      <c r="O1209" s="193"/>
      <c r="P1209" s="193"/>
      <c r="Q1209" s="193"/>
      <c r="R1209" s="193"/>
      <c r="S1209" s="193"/>
      <c r="T1209" s="194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188" t="s">
        <v>284</v>
      </c>
      <c r="AU1209" s="188" t="s">
        <v>85</v>
      </c>
      <c r="AV1209" s="13" t="s">
        <v>85</v>
      </c>
      <c r="AW1209" s="13" t="s">
        <v>33</v>
      </c>
      <c r="AX1209" s="13" t="s">
        <v>77</v>
      </c>
      <c r="AY1209" s="188" t="s">
        <v>276</v>
      </c>
    </row>
    <row r="1210" s="13" customFormat="1">
      <c r="A1210" s="13"/>
      <c r="B1210" s="186"/>
      <c r="C1210" s="13"/>
      <c r="D1210" s="187" t="s">
        <v>284</v>
      </c>
      <c r="E1210" s="188" t="s">
        <v>1</v>
      </c>
      <c r="F1210" s="189" t="s">
        <v>1745</v>
      </c>
      <c r="G1210" s="13"/>
      <c r="H1210" s="190">
        <v>101.477</v>
      </c>
      <c r="I1210" s="191"/>
      <c r="J1210" s="13"/>
      <c r="K1210" s="13"/>
      <c r="L1210" s="186"/>
      <c r="M1210" s="192"/>
      <c r="N1210" s="193"/>
      <c r="O1210" s="193"/>
      <c r="P1210" s="193"/>
      <c r="Q1210" s="193"/>
      <c r="R1210" s="193"/>
      <c r="S1210" s="193"/>
      <c r="T1210" s="194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188" t="s">
        <v>284</v>
      </c>
      <c r="AU1210" s="188" t="s">
        <v>85</v>
      </c>
      <c r="AV1210" s="13" t="s">
        <v>85</v>
      </c>
      <c r="AW1210" s="13" t="s">
        <v>33</v>
      </c>
      <c r="AX1210" s="13" t="s">
        <v>77</v>
      </c>
      <c r="AY1210" s="188" t="s">
        <v>276</v>
      </c>
    </row>
    <row r="1211" s="13" customFormat="1">
      <c r="A1211" s="13"/>
      <c r="B1211" s="186"/>
      <c r="C1211" s="13"/>
      <c r="D1211" s="187" t="s">
        <v>284</v>
      </c>
      <c r="E1211" s="188" t="s">
        <v>1</v>
      </c>
      <c r="F1211" s="189" t="s">
        <v>1746</v>
      </c>
      <c r="G1211" s="13"/>
      <c r="H1211" s="190">
        <v>119.268</v>
      </c>
      <c r="I1211" s="191"/>
      <c r="J1211" s="13"/>
      <c r="K1211" s="13"/>
      <c r="L1211" s="186"/>
      <c r="M1211" s="192"/>
      <c r="N1211" s="193"/>
      <c r="O1211" s="193"/>
      <c r="P1211" s="193"/>
      <c r="Q1211" s="193"/>
      <c r="R1211" s="193"/>
      <c r="S1211" s="193"/>
      <c r="T1211" s="194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188" t="s">
        <v>284</v>
      </c>
      <c r="AU1211" s="188" t="s">
        <v>85</v>
      </c>
      <c r="AV1211" s="13" t="s">
        <v>85</v>
      </c>
      <c r="AW1211" s="13" t="s">
        <v>33</v>
      </c>
      <c r="AX1211" s="13" t="s">
        <v>77</v>
      </c>
      <c r="AY1211" s="188" t="s">
        <v>276</v>
      </c>
    </row>
    <row r="1212" s="13" customFormat="1">
      <c r="A1212" s="13"/>
      <c r="B1212" s="186"/>
      <c r="C1212" s="13"/>
      <c r="D1212" s="187" t="s">
        <v>284</v>
      </c>
      <c r="E1212" s="188" t="s">
        <v>1</v>
      </c>
      <c r="F1212" s="189" t="s">
        <v>1747</v>
      </c>
      <c r="G1212" s="13"/>
      <c r="H1212" s="190">
        <v>117.06</v>
      </c>
      <c r="I1212" s="191"/>
      <c r="J1212" s="13"/>
      <c r="K1212" s="13"/>
      <c r="L1212" s="186"/>
      <c r="M1212" s="192"/>
      <c r="N1212" s="193"/>
      <c r="O1212" s="193"/>
      <c r="P1212" s="193"/>
      <c r="Q1212" s="193"/>
      <c r="R1212" s="193"/>
      <c r="S1212" s="193"/>
      <c r="T1212" s="194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188" t="s">
        <v>284</v>
      </c>
      <c r="AU1212" s="188" t="s">
        <v>85</v>
      </c>
      <c r="AV1212" s="13" t="s">
        <v>85</v>
      </c>
      <c r="AW1212" s="13" t="s">
        <v>33</v>
      </c>
      <c r="AX1212" s="13" t="s">
        <v>77</v>
      </c>
      <c r="AY1212" s="188" t="s">
        <v>276</v>
      </c>
    </row>
    <row r="1213" s="13" customFormat="1">
      <c r="A1213" s="13"/>
      <c r="B1213" s="186"/>
      <c r="C1213" s="13"/>
      <c r="D1213" s="187" t="s">
        <v>284</v>
      </c>
      <c r="E1213" s="188" t="s">
        <v>1</v>
      </c>
      <c r="F1213" s="189" t="s">
        <v>1748</v>
      </c>
      <c r="G1213" s="13"/>
      <c r="H1213" s="190">
        <v>105.706</v>
      </c>
      <c r="I1213" s="191"/>
      <c r="J1213" s="13"/>
      <c r="K1213" s="13"/>
      <c r="L1213" s="186"/>
      <c r="M1213" s="192"/>
      <c r="N1213" s="193"/>
      <c r="O1213" s="193"/>
      <c r="P1213" s="193"/>
      <c r="Q1213" s="193"/>
      <c r="R1213" s="193"/>
      <c r="S1213" s="193"/>
      <c r="T1213" s="194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188" t="s">
        <v>284</v>
      </c>
      <c r="AU1213" s="188" t="s">
        <v>85</v>
      </c>
      <c r="AV1213" s="13" t="s">
        <v>85</v>
      </c>
      <c r="AW1213" s="13" t="s">
        <v>33</v>
      </c>
      <c r="AX1213" s="13" t="s">
        <v>77</v>
      </c>
      <c r="AY1213" s="188" t="s">
        <v>276</v>
      </c>
    </row>
    <row r="1214" s="13" customFormat="1">
      <c r="A1214" s="13"/>
      <c r="B1214" s="186"/>
      <c r="C1214" s="13"/>
      <c r="D1214" s="187" t="s">
        <v>284</v>
      </c>
      <c r="E1214" s="188" t="s">
        <v>1</v>
      </c>
      <c r="F1214" s="189" t="s">
        <v>1749</v>
      </c>
      <c r="G1214" s="13"/>
      <c r="H1214" s="190">
        <v>101.64</v>
      </c>
      <c r="I1214" s="191"/>
      <c r="J1214" s="13"/>
      <c r="K1214" s="13"/>
      <c r="L1214" s="186"/>
      <c r="M1214" s="192"/>
      <c r="N1214" s="193"/>
      <c r="O1214" s="193"/>
      <c r="P1214" s="193"/>
      <c r="Q1214" s="193"/>
      <c r="R1214" s="193"/>
      <c r="S1214" s="193"/>
      <c r="T1214" s="194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188" t="s">
        <v>284</v>
      </c>
      <c r="AU1214" s="188" t="s">
        <v>85</v>
      </c>
      <c r="AV1214" s="13" t="s">
        <v>85</v>
      </c>
      <c r="AW1214" s="13" t="s">
        <v>33</v>
      </c>
      <c r="AX1214" s="13" t="s">
        <v>77</v>
      </c>
      <c r="AY1214" s="188" t="s">
        <v>276</v>
      </c>
    </row>
    <row r="1215" s="13" customFormat="1">
      <c r="A1215" s="13"/>
      <c r="B1215" s="186"/>
      <c r="C1215" s="13"/>
      <c r="D1215" s="187" t="s">
        <v>284</v>
      </c>
      <c r="E1215" s="188" t="s">
        <v>1</v>
      </c>
      <c r="F1215" s="189" t="s">
        <v>1750</v>
      </c>
      <c r="G1215" s="13"/>
      <c r="H1215" s="190">
        <v>134.75299999999999</v>
      </c>
      <c r="I1215" s="191"/>
      <c r="J1215" s="13"/>
      <c r="K1215" s="13"/>
      <c r="L1215" s="186"/>
      <c r="M1215" s="192"/>
      <c r="N1215" s="193"/>
      <c r="O1215" s="193"/>
      <c r="P1215" s="193"/>
      <c r="Q1215" s="193"/>
      <c r="R1215" s="193"/>
      <c r="S1215" s="193"/>
      <c r="T1215" s="194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188" t="s">
        <v>284</v>
      </c>
      <c r="AU1215" s="188" t="s">
        <v>85</v>
      </c>
      <c r="AV1215" s="13" t="s">
        <v>85</v>
      </c>
      <c r="AW1215" s="13" t="s">
        <v>33</v>
      </c>
      <c r="AX1215" s="13" t="s">
        <v>77</v>
      </c>
      <c r="AY1215" s="188" t="s">
        <v>276</v>
      </c>
    </row>
    <row r="1216" s="13" customFormat="1">
      <c r="A1216" s="13"/>
      <c r="B1216" s="186"/>
      <c r="C1216" s="13"/>
      <c r="D1216" s="187" t="s">
        <v>284</v>
      </c>
      <c r="E1216" s="188" t="s">
        <v>1</v>
      </c>
      <c r="F1216" s="189" t="s">
        <v>1751</v>
      </c>
      <c r="G1216" s="13"/>
      <c r="H1216" s="190">
        <v>94.673000000000002</v>
      </c>
      <c r="I1216" s="191"/>
      <c r="J1216" s="13"/>
      <c r="K1216" s="13"/>
      <c r="L1216" s="186"/>
      <c r="M1216" s="192"/>
      <c r="N1216" s="193"/>
      <c r="O1216" s="193"/>
      <c r="P1216" s="193"/>
      <c r="Q1216" s="193"/>
      <c r="R1216" s="193"/>
      <c r="S1216" s="193"/>
      <c r="T1216" s="194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188" t="s">
        <v>284</v>
      </c>
      <c r="AU1216" s="188" t="s">
        <v>85</v>
      </c>
      <c r="AV1216" s="13" t="s">
        <v>85</v>
      </c>
      <c r="AW1216" s="13" t="s">
        <v>33</v>
      </c>
      <c r="AX1216" s="13" t="s">
        <v>77</v>
      </c>
      <c r="AY1216" s="188" t="s">
        <v>276</v>
      </c>
    </row>
    <row r="1217" s="13" customFormat="1">
      <c r="A1217" s="13"/>
      <c r="B1217" s="186"/>
      <c r="C1217" s="13"/>
      <c r="D1217" s="187" t="s">
        <v>284</v>
      </c>
      <c r="E1217" s="188" t="s">
        <v>1</v>
      </c>
      <c r="F1217" s="189" t="s">
        <v>1752</v>
      </c>
      <c r="G1217" s="13"/>
      <c r="H1217" s="190">
        <v>117.203</v>
      </c>
      <c r="I1217" s="191"/>
      <c r="J1217" s="13"/>
      <c r="K1217" s="13"/>
      <c r="L1217" s="186"/>
      <c r="M1217" s="192"/>
      <c r="N1217" s="193"/>
      <c r="O1217" s="193"/>
      <c r="P1217" s="193"/>
      <c r="Q1217" s="193"/>
      <c r="R1217" s="193"/>
      <c r="S1217" s="193"/>
      <c r="T1217" s="194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188" t="s">
        <v>284</v>
      </c>
      <c r="AU1217" s="188" t="s">
        <v>85</v>
      </c>
      <c r="AV1217" s="13" t="s">
        <v>85</v>
      </c>
      <c r="AW1217" s="13" t="s">
        <v>33</v>
      </c>
      <c r="AX1217" s="13" t="s">
        <v>77</v>
      </c>
      <c r="AY1217" s="188" t="s">
        <v>276</v>
      </c>
    </row>
    <row r="1218" s="13" customFormat="1">
      <c r="A1218" s="13"/>
      <c r="B1218" s="186"/>
      <c r="C1218" s="13"/>
      <c r="D1218" s="187" t="s">
        <v>284</v>
      </c>
      <c r="E1218" s="188" t="s">
        <v>1</v>
      </c>
      <c r="F1218" s="189" t="s">
        <v>1753</v>
      </c>
      <c r="G1218" s="13"/>
      <c r="H1218" s="190">
        <v>47</v>
      </c>
      <c r="I1218" s="191"/>
      <c r="J1218" s="13"/>
      <c r="K1218" s="13"/>
      <c r="L1218" s="186"/>
      <c r="M1218" s="192"/>
      <c r="N1218" s="193"/>
      <c r="O1218" s="193"/>
      <c r="P1218" s="193"/>
      <c r="Q1218" s="193"/>
      <c r="R1218" s="193"/>
      <c r="S1218" s="193"/>
      <c r="T1218" s="194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188" t="s">
        <v>284</v>
      </c>
      <c r="AU1218" s="188" t="s">
        <v>85</v>
      </c>
      <c r="AV1218" s="13" t="s">
        <v>85</v>
      </c>
      <c r="AW1218" s="13" t="s">
        <v>33</v>
      </c>
      <c r="AX1218" s="13" t="s">
        <v>77</v>
      </c>
      <c r="AY1218" s="188" t="s">
        <v>276</v>
      </c>
    </row>
    <row r="1219" s="13" customFormat="1">
      <c r="A1219" s="13"/>
      <c r="B1219" s="186"/>
      <c r="C1219" s="13"/>
      <c r="D1219" s="187" t="s">
        <v>284</v>
      </c>
      <c r="E1219" s="188" t="s">
        <v>1</v>
      </c>
      <c r="F1219" s="189" t="s">
        <v>1754</v>
      </c>
      <c r="G1219" s="13"/>
      <c r="H1219" s="190">
        <v>51</v>
      </c>
      <c r="I1219" s="191"/>
      <c r="J1219" s="13"/>
      <c r="K1219" s="13"/>
      <c r="L1219" s="186"/>
      <c r="M1219" s="192"/>
      <c r="N1219" s="193"/>
      <c r="O1219" s="193"/>
      <c r="P1219" s="193"/>
      <c r="Q1219" s="193"/>
      <c r="R1219" s="193"/>
      <c r="S1219" s="193"/>
      <c r="T1219" s="194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188" t="s">
        <v>284</v>
      </c>
      <c r="AU1219" s="188" t="s">
        <v>85</v>
      </c>
      <c r="AV1219" s="13" t="s">
        <v>85</v>
      </c>
      <c r="AW1219" s="13" t="s">
        <v>33</v>
      </c>
      <c r="AX1219" s="13" t="s">
        <v>77</v>
      </c>
      <c r="AY1219" s="188" t="s">
        <v>276</v>
      </c>
    </row>
    <row r="1220" s="13" customFormat="1">
      <c r="A1220" s="13"/>
      <c r="B1220" s="186"/>
      <c r="C1220" s="13"/>
      <c r="D1220" s="187" t="s">
        <v>284</v>
      </c>
      <c r="E1220" s="188" t="s">
        <v>1</v>
      </c>
      <c r="F1220" s="189" t="s">
        <v>1755</v>
      </c>
      <c r="G1220" s="13"/>
      <c r="H1220" s="190">
        <v>53.399999999999999</v>
      </c>
      <c r="I1220" s="191"/>
      <c r="J1220" s="13"/>
      <c r="K1220" s="13"/>
      <c r="L1220" s="186"/>
      <c r="M1220" s="192"/>
      <c r="N1220" s="193"/>
      <c r="O1220" s="193"/>
      <c r="P1220" s="193"/>
      <c r="Q1220" s="193"/>
      <c r="R1220" s="193"/>
      <c r="S1220" s="193"/>
      <c r="T1220" s="194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188" t="s">
        <v>284</v>
      </c>
      <c r="AU1220" s="188" t="s">
        <v>85</v>
      </c>
      <c r="AV1220" s="13" t="s">
        <v>85</v>
      </c>
      <c r="AW1220" s="13" t="s">
        <v>33</v>
      </c>
      <c r="AX1220" s="13" t="s">
        <v>77</v>
      </c>
      <c r="AY1220" s="188" t="s">
        <v>276</v>
      </c>
    </row>
    <row r="1221" s="14" customFormat="1">
      <c r="A1221" s="14"/>
      <c r="B1221" s="195"/>
      <c r="C1221" s="14"/>
      <c r="D1221" s="187" t="s">
        <v>284</v>
      </c>
      <c r="E1221" s="196" t="s">
        <v>1</v>
      </c>
      <c r="F1221" s="197" t="s">
        <v>1756</v>
      </c>
      <c r="G1221" s="14"/>
      <c r="H1221" s="198">
        <v>1675.7819999999999</v>
      </c>
      <c r="I1221" s="199"/>
      <c r="J1221" s="14"/>
      <c r="K1221" s="14"/>
      <c r="L1221" s="195"/>
      <c r="M1221" s="200"/>
      <c r="N1221" s="201"/>
      <c r="O1221" s="201"/>
      <c r="P1221" s="201"/>
      <c r="Q1221" s="201"/>
      <c r="R1221" s="201"/>
      <c r="S1221" s="201"/>
      <c r="T1221" s="202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196" t="s">
        <v>284</v>
      </c>
      <c r="AU1221" s="196" t="s">
        <v>85</v>
      </c>
      <c r="AV1221" s="14" t="s">
        <v>88</v>
      </c>
      <c r="AW1221" s="14" t="s">
        <v>33</v>
      </c>
      <c r="AX1221" s="14" t="s">
        <v>77</v>
      </c>
      <c r="AY1221" s="196" t="s">
        <v>276</v>
      </c>
    </row>
    <row r="1222" s="15" customFormat="1">
      <c r="A1222" s="15"/>
      <c r="B1222" s="203"/>
      <c r="C1222" s="15"/>
      <c r="D1222" s="187" t="s">
        <v>284</v>
      </c>
      <c r="E1222" s="204" t="s">
        <v>223</v>
      </c>
      <c r="F1222" s="205" t="s">
        <v>303</v>
      </c>
      <c r="G1222" s="15"/>
      <c r="H1222" s="206">
        <v>2531.8200000000002</v>
      </c>
      <c r="I1222" s="207"/>
      <c r="J1222" s="15"/>
      <c r="K1222" s="15"/>
      <c r="L1222" s="203"/>
      <c r="M1222" s="208"/>
      <c r="N1222" s="209"/>
      <c r="O1222" s="209"/>
      <c r="P1222" s="209"/>
      <c r="Q1222" s="209"/>
      <c r="R1222" s="209"/>
      <c r="S1222" s="209"/>
      <c r="T1222" s="210"/>
      <c r="U1222" s="15"/>
      <c r="V1222" s="15"/>
      <c r="W1222" s="15"/>
      <c r="X1222" s="15"/>
      <c r="Y1222" s="15"/>
      <c r="Z1222" s="15"/>
      <c r="AA1222" s="15"/>
      <c r="AB1222" s="15"/>
      <c r="AC1222" s="15"/>
      <c r="AD1222" s="15"/>
      <c r="AE1222" s="15"/>
      <c r="AT1222" s="204" t="s">
        <v>284</v>
      </c>
      <c r="AU1222" s="204" t="s">
        <v>85</v>
      </c>
      <c r="AV1222" s="15" t="s">
        <v>91</v>
      </c>
      <c r="AW1222" s="15" t="s">
        <v>33</v>
      </c>
      <c r="AX1222" s="15" t="s">
        <v>8</v>
      </c>
      <c r="AY1222" s="204" t="s">
        <v>276</v>
      </c>
    </row>
    <row r="1223" s="2" customFormat="1" ht="24.15" customHeight="1">
      <c r="A1223" s="37"/>
      <c r="B1223" s="172"/>
      <c r="C1223" s="173" t="s">
        <v>1757</v>
      </c>
      <c r="D1223" s="173" t="s">
        <v>278</v>
      </c>
      <c r="E1223" s="174" t="s">
        <v>1758</v>
      </c>
      <c r="F1223" s="175" t="s">
        <v>1759</v>
      </c>
      <c r="G1223" s="176" t="s">
        <v>281</v>
      </c>
      <c r="H1223" s="177">
        <v>2531.8200000000002</v>
      </c>
      <c r="I1223" s="178"/>
      <c r="J1223" s="179">
        <f>ROUND(I1223*H1223,0)</f>
        <v>0</v>
      </c>
      <c r="K1223" s="175" t="s">
        <v>282</v>
      </c>
      <c r="L1223" s="38"/>
      <c r="M1223" s="180" t="s">
        <v>1</v>
      </c>
      <c r="N1223" s="181" t="s">
        <v>42</v>
      </c>
      <c r="O1223" s="76"/>
      <c r="P1223" s="182">
        <f>O1223*H1223</f>
        <v>0</v>
      </c>
      <c r="Q1223" s="182">
        <v>0.00028600000000000001</v>
      </c>
      <c r="R1223" s="182">
        <f>Q1223*H1223</f>
        <v>0.72410052000000003</v>
      </c>
      <c r="S1223" s="182">
        <v>0</v>
      </c>
      <c r="T1223" s="183">
        <f>S1223*H1223</f>
        <v>0</v>
      </c>
      <c r="U1223" s="37"/>
      <c r="V1223" s="37"/>
      <c r="W1223" s="37"/>
      <c r="X1223" s="37"/>
      <c r="Y1223" s="37"/>
      <c r="Z1223" s="37"/>
      <c r="AA1223" s="37"/>
      <c r="AB1223" s="37"/>
      <c r="AC1223" s="37"/>
      <c r="AD1223" s="37"/>
      <c r="AE1223" s="37"/>
      <c r="AR1223" s="184" t="s">
        <v>362</v>
      </c>
      <c r="AT1223" s="184" t="s">
        <v>278</v>
      </c>
      <c r="AU1223" s="184" t="s">
        <v>85</v>
      </c>
      <c r="AY1223" s="18" t="s">
        <v>276</v>
      </c>
      <c r="BE1223" s="185">
        <f>IF(N1223="základní",J1223,0)</f>
        <v>0</v>
      </c>
      <c r="BF1223" s="185">
        <f>IF(N1223="snížená",J1223,0)</f>
        <v>0</v>
      </c>
      <c r="BG1223" s="185">
        <f>IF(N1223="zákl. přenesená",J1223,0)</f>
        <v>0</v>
      </c>
      <c r="BH1223" s="185">
        <f>IF(N1223="sníž. přenesená",J1223,0)</f>
        <v>0</v>
      </c>
      <c r="BI1223" s="185">
        <f>IF(N1223="nulová",J1223,0)</f>
        <v>0</v>
      </c>
      <c r="BJ1223" s="18" t="s">
        <v>8</v>
      </c>
      <c r="BK1223" s="185">
        <f>ROUND(I1223*H1223,0)</f>
        <v>0</v>
      </c>
      <c r="BL1223" s="18" t="s">
        <v>362</v>
      </c>
      <c r="BM1223" s="184" t="s">
        <v>1760</v>
      </c>
    </row>
    <row r="1224" s="13" customFormat="1">
      <c r="A1224" s="13"/>
      <c r="B1224" s="186"/>
      <c r="C1224" s="13"/>
      <c r="D1224" s="187" t="s">
        <v>284</v>
      </c>
      <c r="E1224" s="188" t="s">
        <v>1</v>
      </c>
      <c r="F1224" s="189" t="s">
        <v>223</v>
      </c>
      <c r="G1224" s="13"/>
      <c r="H1224" s="190">
        <v>2531.8200000000002</v>
      </c>
      <c r="I1224" s="191"/>
      <c r="J1224" s="13"/>
      <c r="K1224" s="13"/>
      <c r="L1224" s="186"/>
      <c r="M1224" s="192"/>
      <c r="N1224" s="193"/>
      <c r="O1224" s="193"/>
      <c r="P1224" s="193"/>
      <c r="Q1224" s="193"/>
      <c r="R1224" s="193"/>
      <c r="S1224" s="193"/>
      <c r="T1224" s="194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188" t="s">
        <v>284</v>
      </c>
      <c r="AU1224" s="188" t="s">
        <v>85</v>
      </c>
      <c r="AV1224" s="13" t="s">
        <v>85</v>
      </c>
      <c r="AW1224" s="13" t="s">
        <v>33</v>
      </c>
      <c r="AX1224" s="13" t="s">
        <v>8</v>
      </c>
      <c r="AY1224" s="188" t="s">
        <v>276</v>
      </c>
    </row>
    <row r="1225" s="12" customFormat="1" ht="25.92" customHeight="1">
      <c r="A1225" s="12"/>
      <c r="B1225" s="159"/>
      <c r="C1225" s="12"/>
      <c r="D1225" s="160" t="s">
        <v>76</v>
      </c>
      <c r="E1225" s="161" t="s">
        <v>1761</v>
      </c>
      <c r="F1225" s="161" t="s">
        <v>1762</v>
      </c>
      <c r="G1225" s="12"/>
      <c r="H1225" s="12"/>
      <c r="I1225" s="162"/>
      <c r="J1225" s="163">
        <f>BK1225</f>
        <v>0</v>
      </c>
      <c r="K1225" s="12"/>
      <c r="L1225" s="159"/>
      <c r="M1225" s="164"/>
      <c r="N1225" s="165"/>
      <c r="O1225" s="165"/>
      <c r="P1225" s="166">
        <f>SUM(P1226:P1227)</f>
        <v>0</v>
      </c>
      <c r="Q1225" s="165"/>
      <c r="R1225" s="166">
        <f>SUM(R1226:R1227)</f>
        <v>0</v>
      </c>
      <c r="S1225" s="165"/>
      <c r="T1225" s="167">
        <f>SUM(T1226:T1227)</f>
        <v>0</v>
      </c>
      <c r="U1225" s="12"/>
      <c r="V1225" s="12"/>
      <c r="W1225" s="12"/>
      <c r="X1225" s="12"/>
      <c r="Y1225" s="12"/>
      <c r="Z1225" s="12"/>
      <c r="AA1225" s="12"/>
      <c r="AB1225" s="12"/>
      <c r="AC1225" s="12"/>
      <c r="AD1225" s="12"/>
      <c r="AE1225" s="12"/>
      <c r="AR1225" s="160" t="s">
        <v>91</v>
      </c>
      <c r="AT1225" s="168" t="s">
        <v>76</v>
      </c>
      <c r="AU1225" s="168" t="s">
        <v>77</v>
      </c>
      <c r="AY1225" s="160" t="s">
        <v>276</v>
      </c>
      <c r="BK1225" s="169">
        <f>SUM(BK1226:BK1227)</f>
        <v>0</v>
      </c>
    </row>
    <row r="1226" s="2" customFormat="1" ht="21.75" customHeight="1">
      <c r="A1226" s="37"/>
      <c r="B1226" s="172"/>
      <c r="C1226" s="173" t="s">
        <v>1763</v>
      </c>
      <c r="D1226" s="173" t="s">
        <v>278</v>
      </c>
      <c r="E1226" s="174" t="s">
        <v>1764</v>
      </c>
      <c r="F1226" s="175" t="s">
        <v>1765</v>
      </c>
      <c r="G1226" s="176" t="s">
        <v>1766</v>
      </c>
      <c r="H1226" s="177">
        <v>100</v>
      </c>
      <c r="I1226" s="178"/>
      <c r="J1226" s="179">
        <f>ROUND(I1226*H1226,0)</f>
        <v>0</v>
      </c>
      <c r="K1226" s="175" t="s">
        <v>282</v>
      </c>
      <c r="L1226" s="38"/>
      <c r="M1226" s="180" t="s">
        <v>1</v>
      </c>
      <c r="N1226" s="181" t="s">
        <v>42</v>
      </c>
      <c r="O1226" s="76"/>
      <c r="P1226" s="182">
        <f>O1226*H1226</f>
        <v>0</v>
      </c>
      <c r="Q1226" s="182">
        <v>0</v>
      </c>
      <c r="R1226" s="182">
        <f>Q1226*H1226</f>
        <v>0</v>
      </c>
      <c r="S1226" s="182">
        <v>0</v>
      </c>
      <c r="T1226" s="183">
        <f>S1226*H1226</f>
        <v>0</v>
      </c>
      <c r="U1226" s="37"/>
      <c r="V1226" s="37"/>
      <c r="W1226" s="37"/>
      <c r="X1226" s="37"/>
      <c r="Y1226" s="37"/>
      <c r="Z1226" s="37"/>
      <c r="AA1226" s="37"/>
      <c r="AB1226" s="37"/>
      <c r="AC1226" s="37"/>
      <c r="AD1226" s="37"/>
      <c r="AE1226" s="37"/>
      <c r="AR1226" s="184" t="s">
        <v>1767</v>
      </c>
      <c r="AT1226" s="184" t="s">
        <v>278</v>
      </c>
      <c r="AU1226" s="184" t="s">
        <v>8</v>
      </c>
      <c r="AY1226" s="18" t="s">
        <v>276</v>
      </c>
      <c r="BE1226" s="185">
        <f>IF(N1226="základní",J1226,0)</f>
        <v>0</v>
      </c>
      <c r="BF1226" s="185">
        <f>IF(N1226="snížená",J1226,0)</f>
        <v>0</v>
      </c>
      <c r="BG1226" s="185">
        <f>IF(N1226="zákl. přenesená",J1226,0)</f>
        <v>0</v>
      </c>
      <c r="BH1226" s="185">
        <f>IF(N1226="sníž. přenesená",J1226,0)</f>
        <v>0</v>
      </c>
      <c r="BI1226" s="185">
        <f>IF(N1226="nulová",J1226,0)</f>
        <v>0</v>
      </c>
      <c r="BJ1226" s="18" t="s">
        <v>8</v>
      </c>
      <c r="BK1226" s="185">
        <f>ROUND(I1226*H1226,0)</f>
        <v>0</v>
      </c>
      <c r="BL1226" s="18" t="s">
        <v>1767</v>
      </c>
      <c r="BM1226" s="184" t="s">
        <v>1768</v>
      </c>
    </row>
    <row r="1227" s="13" customFormat="1">
      <c r="A1227" s="13"/>
      <c r="B1227" s="186"/>
      <c r="C1227" s="13"/>
      <c r="D1227" s="187" t="s">
        <v>284</v>
      </c>
      <c r="E1227" s="188" t="s">
        <v>1</v>
      </c>
      <c r="F1227" s="189" t="s">
        <v>1769</v>
      </c>
      <c r="G1227" s="13"/>
      <c r="H1227" s="190">
        <v>100</v>
      </c>
      <c r="I1227" s="191"/>
      <c r="J1227" s="13"/>
      <c r="K1227" s="13"/>
      <c r="L1227" s="186"/>
      <c r="M1227" s="221"/>
      <c r="N1227" s="222"/>
      <c r="O1227" s="222"/>
      <c r="P1227" s="222"/>
      <c r="Q1227" s="222"/>
      <c r="R1227" s="222"/>
      <c r="S1227" s="222"/>
      <c r="T1227" s="223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188" t="s">
        <v>284</v>
      </c>
      <c r="AU1227" s="188" t="s">
        <v>8</v>
      </c>
      <c r="AV1227" s="13" t="s">
        <v>85</v>
      </c>
      <c r="AW1227" s="13" t="s">
        <v>33</v>
      </c>
      <c r="AX1227" s="13" t="s">
        <v>8</v>
      </c>
      <c r="AY1227" s="188" t="s">
        <v>276</v>
      </c>
    </row>
    <row r="1228" s="2" customFormat="1" ht="6.96" customHeight="1">
      <c r="A1228" s="37"/>
      <c r="B1228" s="59"/>
      <c r="C1228" s="60"/>
      <c r="D1228" s="60"/>
      <c r="E1228" s="60"/>
      <c r="F1228" s="60"/>
      <c r="G1228" s="60"/>
      <c r="H1228" s="60"/>
      <c r="I1228" s="60"/>
      <c r="J1228" s="60"/>
      <c r="K1228" s="60"/>
      <c r="L1228" s="38"/>
      <c r="M1228" s="37"/>
      <c r="O1228" s="37"/>
      <c r="P1228" s="37"/>
      <c r="Q1228" s="37"/>
      <c r="R1228" s="37"/>
      <c r="S1228" s="37"/>
      <c r="T1228" s="37"/>
      <c r="U1228" s="37"/>
      <c r="V1228" s="37"/>
      <c r="W1228" s="37"/>
      <c r="X1228" s="37"/>
      <c r="Y1228" s="37"/>
      <c r="Z1228" s="37"/>
      <c r="AA1228" s="37"/>
      <c r="AB1228" s="37"/>
      <c r="AC1228" s="37"/>
      <c r="AD1228" s="37"/>
      <c r="AE1228" s="37"/>
    </row>
  </sheetData>
  <autoFilter ref="C142:K1227"/>
  <mergeCells count="9">
    <mergeCell ref="E7:H7"/>
    <mergeCell ref="E9:H9"/>
    <mergeCell ref="E18:H18"/>
    <mergeCell ref="E27:H27"/>
    <mergeCell ref="E85:H85"/>
    <mergeCell ref="E87:H87"/>
    <mergeCell ref="E133:H13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103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Snížení EN SPOŠ Dvůr Králové - budova H, 2.etapa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116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1770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1771</v>
      </c>
      <c r="G12" s="37"/>
      <c r="H12" s="37"/>
      <c r="I12" s="31" t="s">
        <v>23</v>
      </c>
      <c r="J12" s="68" t="str">
        <f>'Rekapitulace stavby'!AN8</f>
        <v>17. 10. 2025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>SPOŠ Dvůr Králové n.L., E.Krásnohorské 2069</v>
      </c>
      <c r="F15" s="37"/>
      <c r="G15" s="37"/>
      <c r="H15" s="37"/>
      <c r="I15" s="31" t="s">
        <v>28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>Projektis DK s.r.o., Legionářská 562, D.K.n.L.</v>
      </c>
      <c r="F21" s="37"/>
      <c r="G21" s="37"/>
      <c r="H21" s="37"/>
      <c r="I21" s="31" t="s">
        <v>28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>ing. V. Švehla</v>
      </c>
      <c r="F24" s="37"/>
      <c r="G24" s="37"/>
      <c r="H24" s="37"/>
      <c r="I24" s="31" t="s">
        <v>28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6" t="s">
        <v>37</v>
      </c>
      <c r="E30" s="37"/>
      <c r="F30" s="37"/>
      <c r="G30" s="37"/>
      <c r="H30" s="37"/>
      <c r="I30" s="37"/>
      <c r="J30" s="95">
        <f>ROUND(J120,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7" t="s">
        <v>41</v>
      </c>
      <c r="E33" s="31" t="s">
        <v>42</v>
      </c>
      <c r="F33" s="128">
        <f>ROUND((SUM(BE120:BE160)),  0)</f>
        <v>0</v>
      </c>
      <c r="G33" s="37"/>
      <c r="H33" s="37"/>
      <c r="I33" s="129">
        <v>0.20999999999999999</v>
      </c>
      <c r="J33" s="128">
        <f>ROUND(((SUM(BE120:BE160))*I33),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8">
        <f>ROUND((SUM(BF120:BF160)),  0)</f>
        <v>0</v>
      </c>
      <c r="G34" s="37"/>
      <c r="H34" s="37"/>
      <c r="I34" s="129">
        <v>0.12</v>
      </c>
      <c r="J34" s="128">
        <f>ROUND(((SUM(BF120:BF160))*I34),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8">
        <f>ROUND((SUM(BG120:BG160)),  0)</f>
        <v>0</v>
      </c>
      <c r="G35" s="37"/>
      <c r="H35" s="37"/>
      <c r="I35" s="129">
        <v>0.20999999999999999</v>
      </c>
      <c r="J35" s="128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8">
        <f>ROUND((SUM(BH120:BH160)),  0)</f>
        <v>0</v>
      </c>
      <c r="G36" s="37"/>
      <c r="H36" s="37"/>
      <c r="I36" s="129">
        <v>0.12</v>
      </c>
      <c r="J36" s="128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8">
        <f>ROUND((SUM(BI120:BI160)),  0)</f>
        <v>0</v>
      </c>
      <c r="G37" s="37"/>
      <c r="H37" s="37"/>
      <c r="I37" s="129">
        <v>0</v>
      </c>
      <c r="J37" s="128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0"/>
      <c r="D39" s="131" t="s">
        <v>47</v>
      </c>
      <c r="E39" s="80"/>
      <c r="F39" s="80"/>
      <c r="G39" s="132" t="s">
        <v>48</v>
      </c>
      <c r="H39" s="133" t="s">
        <v>49</v>
      </c>
      <c r="I39" s="80"/>
      <c r="J39" s="134">
        <f>SUM(J30:J37)</f>
        <v>0</v>
      </c>
      <c r="K39" s="135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6" t="s">
        <v>53</v>
      </c>
      <c r="G61" s="57" t="s">
        <v>52</v>
      </c>
      <c r="H61" s="40"/>
      <c r="I61" s="40"/>
      <c r="J61" s="137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6" t="s">
        <v>53</v>
      </c>
      <c r="G76" s="57" t="s">
        <v>52</v>
      </c>
      <c r="H76" s="40"/>
      <c r="I76" s="40"/>
      <c r="J76" s="137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229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Snížení EN SPOŠ Dvůr Králové - budova H, 2.etapa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2 - VZT - CU 2025/2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 xml:space="preserve"> </v>
      </c>
      <c r="G89" s="37"/>
      <c r="H89" s="37"/>
      <c r="I89" s="31" t="s">
        <v>23</v>
      </c>
      <c r="J89" s="68" t="str">
        <f>IF(J12="","",J12)</f>
        <v>17. 10. 2025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SPOŠ Dvůr Králové n.L., E.Krásnohorské 2069</v>
      </c>
      <c r="G91" s="37"/>
      <c r="H91" s="37"/>
      <c r="I91" s="31" t="s">
        <v>31</v>
      </c>
      <c r="J91" s="35" t="str">
        <f>E21</f>
        <v>Projektis DK s.r.o.,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8" t="s">
        <v>230</v>
      </c>
      <c r="D94" s="130"/>
      <c r="E94" s="130"/>
      <c r="F94" s="130"/>
      <c r="G94" s="130"/>
      <c r="H94" s="130"/>
      <c r="I94" s="130"/>
      <c r="J94" s="139" t="s">
        <v>231</v>
      </c>
      <c r="K94" s="130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0" t="s">
        <v>232</v>
      </c>
      <c r="D96" s="37"/>
      <c r="E96" s="37"/>
      <c r="F96" s="37"/>
      <c r="G96" s="37"/>
      <c r="H96" s="37"/>
      <c r="I96" s="37"/>
      <c r="J96" s="95">
        <f>J120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233</v>
      </c>
    </row>
    <row r="97" s="9" customFormat="1" ht="24.96" customHeight="1">
      <c r="A97" s="9"/>
      <c r="B97" s="141"/>
      <c r="C97" s="9"/>
      <c r="D97" s="142" t="s">
        <v>245</v>
      </c>
      <c r="E97" s="143"/>
      <c r="F97" s="143"/>
      <c r="G97" s="143"/>
      <c r="H97" s="143"/>
      <c r="I97" s="143"/>
      <c r="J97" s="144">
        <f>J121</f>
        <v>0</v>
      </c>
      <c r="K97" s="9"/>
      <c r="L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1772</v>
      </c>
      <c r="E98" s="147"/>
      <c r="F98" s="147"/>
      <c r="G98" s="147"/>
      <c r="H98" s="147"/>
      <c r="I98" s="147"/>
      <c r="J98" s="148">
        <f>J122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1773</v>
      </c>
      <c r="E99" s="147"/>
      <c r="F99" s="147"/>
      <c r="G99" s="147"/>
      <c r="H99" s="147"/>
      <c r="I99" s="147"/>
      <c r="J99" s="148">
        <f>J132</f>
        <v>0</v>
      </c>
      <c r="K99" s="10"/>
      <c r="L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1"/>
      <c r="C100" s="9"/>
      <c r="D100" s="142" t="s">
        <v>260</v>
      </c>
      <c r="E100" s="143"/>
      <c r="F100" s="143"/>
      <c r="G100" s="143"/>
      <c r="H100" s="143"/>
      <c r="I100" s="143"/>
      <c r="J100" s="144">
        <f>J159</f>
        <v>0</v>
      </c>
      <c r="K100" s="9"/>
      <c r="L100" s="14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261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17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121" t="str">
        <f>E7</f>
        <v>Snížení EN SPOŠ Dvůr Králové - budova H, 2.etapa</v>
      </c>
      <c r="F110" s="31"/>
      <c r="G110" s="31"/>
      <c r="H110" s="31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116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66" t="str">
        <f>E9</f>
        <v>2 - VZT - CU 2025/2</v>
      </c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21</v>
      </c>
      <c r="D114" s="37"/>
      <c r="E114" s="37"/>
      <c r="F114" s="26" t="str">
        <f>F12</f>
        <v xml:space="preserve"> </v>
      </c>
      <c r="G114" s="37"/>
      <c r="H114" s="37"/>
      <c r="I114" s="31" t="s">
        <v>23</v>
      </c>
      <c r="J114" s="68" t="str">
        <f>IF(J12="","",J12)</f>
        <v>17. 10. 2025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40.05" customHeight="1">
      <c r="A116" s="37"/>
      <c r="B116" s="38"/>
      <c r="C116" s="31" t="s">
        <v>25</v>
      </c>
      <c r="D116" s="37"/>
      <c r="E116" s="37"/>
      <c r="F116" s="26" t="str">
        <f>E15</f>
        <v>SPOŠ Dvůr Králové n.L., E.Krásnohorské 2069</v>
      </c>
      <c r="G116" s="37"/>
      <c r="H116" s="37"/>
      <c r="I116" s="31" t="s">
        <v>31</v>
      </c>
      <c r="J116" s="35" t="str">
        <f>E21</f>
        <v>Projektis DK s.r.o., Legionářská 562, D.K.n.L.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29</v>
      </c>
      <c r="D117" s="37"/>
      <c r="E117" s="37"/>
      <c r="F117" s="26" t="str">
        <f>IF(E18="","",E18)</f>
        <v>Vyplň údaj</v>
      </c>
      <c r="G117" s="37"/>
      <c r="H117" s="37"/>
      <c r="I117" s="31" t="s">
        <v>34</v>
      </c>
      <c r="J117" s="35" t="str">
        <f>E24</f>
        <v>ing. V. Švehla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49"/>
      <c r="B119" s="150"/>
      <c r="C119" s="151" t="s">
        <v>262</v>
      </c>
      <c r="D119" s="152" t="s">
        <v>62</v>
      </c>
      <c r="E119" s="152" t="s">
        <v>58</v>
      </c>
      <c r="F119" s="152" t="s">
        <v>59</v>
      </c>
      <c r="G119" s="152" t="s">
        <v>263</v>
      </c>
      <c r="H119" s="152" t="s">
        <v>264</v>
      </c>
      <c r="I119" s="152" t="s">
        <v>265</v>
      </c>
      <c r="J119" s="152" t="s">
        <v>231</v>
      </c>
      <c r="K119" s="153" t="s">
        <v>266</v>
      </c>
      <c r="L119" s="154"/>
      <c r="M119" s="85" t="s">
        <v>1</v>
      </c>
      <c r="N119" s="86" t="s">
        <v>41</v>
      </c>
      <c r="O119" s="86" t="s">
        <v>267</v>
      </c>
      <c r="P119" s="86" t="s">
        <v>268</v>
      </c>
      <c r="Q119" s="86" t="s">
        <v>269</v>
      </c>
      <c r="R119" s="86" t="s">
        <v>270</v>
      </c>
      <c r="S119" s="86" t="s">
        <v>271</v>
      </c>
      <c r="T119" s="87" t="s">
        <v>272</v>
      </c>
      <c r="U119" s="149"/>
      <c r="V119" s="149"/>
      <c r="W119" s="149"/>
      <c r="X119" s="149"/>
      <c r="Y119" s="149"/>
      <c r="Z119" s="149"/>
      <c r="AA119" s="149"/>
      <c r="AB119" s="149"/>
      <c r="AC119" s="149"/>
      <c r="AD119" s="149"/>
      <c r="AE119" s="149"/>
    </row>
    <row r="120" s="2" customFormat="1" ht="22.8" customHeight="1">
      <c r="A120" s="37"/>
      <c r="B120" s="38"/>
      <c r="C120" s="92" t="s">
        <v>273</v>
      </c>
      <c r="D120" s="37"/>
      <c r="E120" s="37"/>
      <c r="F120" s="37"/>
      <c r="G120" s="37"/>
      <c r="H120" s="37"/>
      <c r="I120" s="37"/>
      <c r="J120" s="155">
        <f>BK120</f>
        <v>0</v>
      </c>
      <c r="K120" s="37"/>
      <c r="L120" s="38"/>
      <c r="M120" s="88"/>
      <c r="N120" s="72"/>
      <c r="O120" s="89"/>
      <c r="P120" s="156">
        <f>P121+P159</f>
        <v>0</v>
      </c>
      <c r="Q120" s="89"/>
      <c r="R120" s="156">
        <f>R121+R159</f>
        <v>0.87340960000000001</v>
      </c>
      <c r="S120" s="89"/>
      <c r="T120" s="157">
        <f>T121+T159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76</v>
      </c>
      <c r="AU120" s="18" t="s">
        <v>233</v>
      </c>
      <c r="BK120" s="158">
        <f>BK121+BK159</f>
        <v>0</v>
      </c>
    </row>
    <row r="121" s="12" customFormat="1" ht="25.92" customHeight="1">
      <c r="A121" s="12"/>
      <c r="B121" s="159"/>
      <c r="C121" s="12"/>
      <c r="D121" s="160" t="s">
        <v>76</v>
      </c>
      <c r="E121" s="161" t="s">
        <v>1027</v>
      </c>
      <c r="F121" s="161" t="s">
        <v>1028</v>
      </c>
      <c r="G121" s="12"/>
      <c r="H121" s="12"/>
      <c r="I121" s="162"/>
      <c r="J121" s="163">
        <f>BK121</f>
        <v>0</v>
      </c>
      <c r="K121" s="12"/>
      <c r="L121" s="159"/>
      <c r="M121" s="164"/>
      <c r="N121" s="165"/>
      <c r="O121" s="165"/>
      <c r="P121" s="166">
        <f>P122+P132</f>
        <v>0</v>
      </c>
      <c r="Q121" s="165"/>
      <c r="R121" s="166">
        <f>R122+R132</f>
        <v>0.87340960000000001</v>
      </c>
      <c r="S121" s="165"/>
      <c r="T121" s="167">
        <f>T122+T132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60" t="s">
        <v>85</v>
      </c>
      <c r="AT121" s="168" t="s">
        <v>76</v>
      </c>
      <c r="AU121" s="168" t="s">
        <v>77</v>
      </c>
      <c r="AY121" s="160" t="s">
        <v>276</v>
      </c>
      <c r="BK121" s="169">
        <f>BK122+BK132</f>
        <v>0</v>
      </c>
    </row>
    <row r="122" s="12" customFormat="1" ht="22.8" customHeight="1">
      <c r="A122" s="12"/>
      <c r="B122" s="159"/>
      <c r="C122" s="12"/>
      <c r="D122" s="160" t="s">
        <v>76</v>
      </c>
      <c r="E122" s="170" t="s">
        <v>1774</v>
      </c>
      <c r="F122" s="170" t="s">
        <v>1775</v>
      </c>
      <c r="G122" s="12"/>
      <c r="H122" s="12"/>
      <c r="I122" s="162"/>
      <c r="J122" s="171">
        <f>BK122</f>
        <v>0</v>
      </c>
      <c r="K122" s="12"/>
      <c r="L122" s="159"/>
      <c r="M122" s="164"/>
      <c r="N122" s="165"/>
      <c r="O122" s="165"/>
      <c r="P122" s="166">
        <f>SUM(P123:P131)</f>
        <v>0</v>
      </c>
      <c r="Q122" s="165"/>
      <c r="R122" s="166">
        <f>SUM(R123:R131)</f>
        <v>0</v>
      </c>
      <c r="S122" s="165"/>
      <c r="T122" s="167">
        <f>SUM(T123:T131)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0" t="s">
        <v>8</v>
      </c>
      <c r="AT122" s="168" t="s">
        <v>76</v>
      </c>
      <c r="AU122" s="168" t="s">
        <v>8</v>
      </c>
      <c r="AY122" s="160" t="s">
        <v>276</v>
      </c>
      <c r="BK122" s="169">
        <f>SUM(BK123:BK131)</f>
        <v>0</v>
      </c>
    </row>
    <row r="123" s="2" customFormat="1" ht="33" customHeight="1">
      <c r="A123" s="37"/>
      <c r="B123" s="172"/>
      <c r="C123" s="173" t="s">
        <v>8</v>
      </c>
      <c r="D123" s="173" t="s">
        <v>278</v>
      </c>
      <c r="E123" s="174" t="s">
        <v>1776</v>
      </c>
      <c r="F123" s="175" t="s">
        <v>1777</v>
      </c>
      <c r="G123" s="176" t="s">
        <v>342</v>
      </c>
      <c r="H123" s="177">
        <v>11</v>
      </c>
      <c r="I123" s="178"/>
      <c r="J123" s="179">
        <f>ROUND(I123*H123,0)</f>
        <v>0</v>
      </c>
      <c r="K123" s="175" t="s">
        <v>282</v>
      </c>
      <c r="L123" s="38"/>
      <c r="M123" s="180" t="s">
        <v>1</v>
      </c>
      <c r="N123" s="181" t="s">
        <v>42</v>
      </c>
      <c r="O123" s="76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4" t="s">
        <v>91</v>
      </c>
      <c r="AT123" s="184" t="s">
        <v>278</v>
      </c>
      <c r="AU123" s="184" t="s">
        <v>85</v>
      </c>
      <c r="AY123" s="18" t="s">
        <v>276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</v>
      </c>
      <c r="BK123" s="185">
        <f>ROUND(I123*H123,0)</f>
        <v>0</v>
      </c>
      <c r="BL123" s="18" t="s">
        <v>91</v>
      </c>
      <c r="BM123" s="184" t="s">
        <v>85</v>
      </c>
    </row>
    <row r="124" s="2" customFormat="1" ht="16.5" customHeight="1">
      <c r="A124" s="37"/>
      <c r="B124" s="172"/>
      <c r="C124" s="211" t="s">
        <v>85</v>
      </c>
      <c r="D124" s="211" t="s">
        <v>311</v>
      </c>
      <c r="E124" s="212" t="s">
        <v>1778</v>
      </c>
      <c r="F124" s="213" t="s">
        <v>1779</v>
      </c>
      <c r="G124" s="214" t="s">
        <v>342</v>
      </c>
      <c r="H124" s="215">
        <v>11</v>
      </c>
      <c r="I124" s="216"/>
      <c r="J124" s="217">
        <f>ROUND(I124*H124,0)</f>
        <v>0</v>
      </c>
      <c r="K124" s="213" t="s">
        <v>1</v>
      </c>
      <c r="L124" s="218"/>
      <c r="M124" s="219" t="s">
        <v>1</v>
      </c>
      <c r="N124" s="220" t="s">
        <v>42</v>
      </c>
      <c r="O124" s="76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4" t="s">
        <v>315</v>
      </c>
      <c r="AT124" s="184" t="s">
        <v>311</v>
      </c>
      <c r="AU124" s="184" t="s">
        <v>85</v>
      </c>
      <c r="AY124" s="18" t="s">
        <v>276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8" t="s">
        <v>8</v>
      </c>
      <c r="BK124" s="185">
        <f>ROUND(I124*H124,0)</f>
        <v>0</v>
      </c>
      <c r="BL124" s="18" t="s">
        <v>91</v>
      </c>
      <c r="BM124" s="184" t="s">
        <v>91</v>
      </c>
    </row>
    <row r="125" s="2" customFormat="1" ht="24.15" customHeight="1">
      <c r="A125" s="37"/>
      <c r="B125" s="172"/>
      <c r="C125" s="211" t="s">
        <v>88</v>
      </c>
      <c r="D125" s="211" t="s">
        <v>311</v>
      </c>
      <c r="E125" s="212" t="s">
        <v>1780</v>
      </c>
      <c r="F125" s="213" t="s">
        <v>1781</v>
      </c>
      <c r="G125" s="214" t="s">
        <v>342</v>
      </c>
      <c r="H125" s="215">
        <v>11</v>
      </c>
      <c r="I125" s="216"/>
      <c r="J125" s="217">
        <f>ROUND(I125*H125,0)</f>
        <v>0</v>
      </c>
      <c r="K125" s="213" t="s">
        <v>1</v>
      </c>
      <c r="L125" s="218"/>
      <c r="M125" s="219" t="s">
        <v>1</v>
      </c>
      <c r="N125" s="220" t="s">
        <v>42</v>
      </c>
      <c r="O125" s="76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4" t="s">
        <v>315</v>
      </c>
      <c r="AT125" s="184" t="s">
        <v>311</v>
      </c>
      <c r="AU125" s="184" t="s">
        <v>85</v>
      </c>
      <c r="AY125" s="18" t="s">
        <v>276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8" t="s">
        <v>8</v>
      </c>
      <c r="BK125" s="185">
        <f>ROUND(I125*H125,0)</f>
        <v>0</v>
      </c>
      <c r="BL125" s="18" t="s">
        <v>91</v>
      </c>
      <c r="BM125" s="184" t="s">
        <v>213</v>
      </c>
    </row>
    <row r="126" s="2" customFormat="1" ht="16.5" customHeight="1">
      <c r="A126" s="37"/>
      <c r="B126" s="172"/>
      <c r="C126" s="211" t="s">
        <v>91</v>
      </c>
      <c r="D126" s="211" t="s">
        <v>311</v>
      </c>
      <c r="E126" s="212" t="s">
        <v>1782</v>
      </c>
      <c r="F126" s="213" t="s">
        <v>1783</v>
      </c>
      <c r="G126" s="214" t="s">
        <v>342</v>
      </c>
      <c r="H126" s="215">
        <v>11</v>
      </c>
      <c r="I126" s="216"/>
      <c r="J126" s="217">
        <f>ROUND(I126*H126,0)</f>
        <v>0</v>
      </c>
      <c r="K126" s="213" t="s">
        <v>1</v>
      </c>
      <c r="L126" s="218"/>
      <c r="M126" s="219" t="s">
        <v>1</v>
      </c>
      <c r="N126" s="220" t="s">
        <v>42</v>
      </c>
      <c r="O126" s="76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315</v>
      </c>
      <c r="AT126" s="184" t="s">
        <v>311</v>
      </c>
      <c r="AU126" s="184" t="s">
        <v>85</v>
      </c>
      <c r="AY126" s="18" t="s">
        <v>276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</v>
      </c>
      <c r="BK126" s="185">
        <f>ROUND(I126*H126,0)</f>
        <v>0</v>
      </c>
      <c r="BL126" s="18" t="s">
        <v>91</v>
      </c>
      <c r="BM126" s="184" t="s">
        <v>315</v>
      </c>
    </row>
    <row r="127" s="2" customFormat="1" ht="16.5" customHeight="1">
      <c r="A127" s="37"/>
      <c r="B127" s="172"/>
      <c r="C127" s="211" t="s">
        <v>94</v>
      </c>
      <c r="D127" s="211" t="s">
        <v>311</v>
      </c>
      <c r="E127" s="212" t="s">
        <v>1784</v>
      </c>
      <c r="F127" s="213" t="s">
        <v>1785</v>
      </c>
      <c r="G127" s="214" t="s">
        <v>342</v>
      </c>
      <c r="H127" s="215">
        <v>11</v>
      </c>
      <c r="I127" s="216"/>
      <c r="J127" s="217">
        <f>ROUND(I127*H127,0)</f>
        <v>0</v>
      </c>
      <c r="K127" s="213" t="s">
        <v>1</v>
      </c>
      <c r="L127" s="218"/>
      <c r="M127" s="219" t="s">
        <v>1</v>
      </c>
      <c r="N127" s="220" t="s">
        <v>42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315</v>
      </c>
      <c r="AT127" s="184" t="s">
        <v>311</v>
      </c>
      <c r="AU127" s="184" t="s">
        <v>85</v>
      </c>
      <c r="AY127" s="18" t="s">
        <v>276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</v>
      </c>
      <c r="BK127" s="185">
        <f>ROUND(I127*H127,0)</f>
        <v>0</v>
      </c>
      <c r="BL127" s="18" t="s">
        <v>91</v>
      </c>
      <c r="BM127" s="184" t="s">
        <v>334</v>
      </c>
    </row>
    <row r="128" s="2" customFormat="1" ht="24.15" customHeight="1">
      <c r="A128" s="37"/>
      <c r="B128" s="172"/>
      <c r="C128" s="211" t="s">
        <v>213</v>
      </c>
      <c r="D128" s="211" t="s">
        <v>311</v>
      </c>
      <c r="E128" s="212" t="s">
        <v>1786</v>
      </c>
      <c r="F128" s="213" t="s">
        <v>1787</v>
      </c>
      <c r="G128" s="214" t="s">
        <v>342</v>
      </c>
      <c r="H128" s="215">
        <v>11</v>
      </c>
      <c r="I128" s="216"/>
      <c r="J128" s="217">
        <f>ROUND(I128*H128,0)</f>
        <v>0</v>
      </c>
      <c r="K128" s="213" t="s">
        <v>1</v>
      </c>
      <c r="L128" s="218"/>
      <c r="M128" s="219" t="s">
        <v>1</v>
      </c>
      <c r="N128" s="220" t="s">
        <v>42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315</v>
      </c>
      <c r="AT128" s="184" t="s">
        <v>311</v>
      </c>
      <c r="AU128" s="184" t="s">
        <v>85</v>
      </c>
      <c r="AY128" s="18" t="s">
        <v>276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</v>
      </c>
      <c r="BK128" s="185">
        <f>ROUND(I128*H128,0)</f>
        <v>0</v>
      </c>
      <c r="BL128" s="18" t="s">
        <v>91</v>
      </c>
      <c r="BM128" s="184" t="s">
        <v>9</v>
      </c>
    </row>
    <row r="129" s="2" customFormat="1" ht="16.5" customHeight="1">
      <c r="A129" s="37"/>
      <c r="B129" s="172"/>
      <c r="C129" s="211" t="s">
        <v>319</v>
      </c>
      <c r="D129" s="211" t="s">
        <v>311</v>
      </c>
      <c r="E129" s="212" t="s">
        <v>1788</v>
      </c>
      <c r="F129" s="213" t="s">
        <v>1789</v>
      </c>
      <c r="G129" s="214" t="s">
        <v>342</v>
      </c>
      <c r="H129" s="215">
        <v>11</v>
      </c>
      <c r="I129" s="216"/>
      <c r="J129" s="217">
        <f>ROUND(I129*H129,0)</f>
        <v>0</v>
      </c>
      <c r="K129" s="213" t="s">
        <v>1</v>
      </c>
      <c r="L129" s="218"/>
      <c r="M129" s="219" t="s">
        <v>1</v>
      </c>
      <c r="N129" s="220" t="s">
        <v>42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315</v>
      </c>
      <c r="AT129" s="184" t="s">
        <v>311</v>
      </c>
      <c r="AU129" s="184" t="s">
        <v>85</v>
      </c>
      <c r="AY129" s="18" t="s">
        <v>276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</v>
      </c>
      <c r="BK129" s="185">
        <f>ROUND(I129*H129,0)</f>
        <v>0</v>
      </c>
      <c r="BL129" s="18" t="s">
        <v>91</v>
      </c>
      <c r="BM129" s="184" t="s">
        <v>353</v>
      </c>
    </row>
    <row r="130" s="2" customFormat="1" ht="24.15" customHeight="1">
      <c r="A130" s="37"/>
      <c r="B130" s="172"/>
      <c r="C130" s="211" t="s">
        <v>315</v>
      </c>
      <c r="D130" s="211" t="s">
        <v>311</v>
      </c>
      <c r="E130" s="212" t="s">
        <v>1790</v>
      </c>
      <c r="F130" s="213" t="s">
        <v>1791</v>
      </c>
      <c r="G130" s="214" t="s">
        <v>342</v>
      </c>
      <c r="H130" s="215">
        <v>11</v>
      </c>
      <c r="I130" s="216"/>
      <c r="J130" s="217">
        <f>ROUND(I130*H130,0)</f>
        <v>0</v>
      </c>
      <c r="K130" s="213" t="s">
        <v>1</v>
      </c>
      <c r="L130" s="218"/>
      <c r="M130" s="219" t="s">
        <v>1</v>
      </c>
      <c r="N130" s="220" t="s">
        <v>42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315</v>
      </c>
      <c r="AT130" s="184" t="s">
        <v>311</v>
      </c>
      <c r="AU130" s="184" t="s">
        <v>85</v>
      </c>
      <c r="AY130" s="18" t="s">
        <v>276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</v>
      </c>
      <c r="BK130" s="185">
        <f>ROUND(I130*H130,0)</f>
        <v>0</v>
      </c>
      <c r="BL130" s="18" t="s">
        <v>91</v>
      </c>
      <c r="BM130" s="184" t="s">
        <v>362</v>
      </c>
    </row>
    <row r="131" s="2" customFormat="1" ht="16.5" customHeight="1">
      <c r="A131" s="37"/>
      <c r="B131" s="172"/>
      <c r="C131" s="173" t="s">
        <v>328</v>
      </c>
      <c r="D131" s="173" t="s">
        <v>278</v>
      </c>
      <c r="E131" s="174" t="s">
        <v>1792</v>
      </c>
      <c r="F131" s="175" t="s">
        <v>1793</v>
      </c>
      <c r="G131" s="176" t="s">
        <v>291</v>
      </c>
      <c r="H131" s="177">
        <v>22</v>
      </c>
      <c r="I131" s="178"/>
      <c r="J131" s="179">
        <f>ROUND(I131*H131,0)</f>
        <v>0</v>
      </c>
      <c r="K131" s="175" t="s">
        <v>1</v>
      </c>
      <c r="L131" s="38"/>
      <c r="M131" s="180" t="s">
        <v>1</v>
      </c>
      <c r="N131" s="181" t="s">
        <v>42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91</v>
      </c>
      <c r="AT131" s="184" t="s">
        <v>278</v>
      </c>
      <c r="AU131" s="184" t="s">
        <v>85</v>
      </c>
      <c r="AY131" s="18" t="s">
        <v>276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</v>
      </c>
      <c r="BK131" s="185">
        <f>ROUND(I131*H131,0)</f>
        <v>0</v>
      </c>
      <c r="BL131" s="18" t="s">
        <v>91</v>
      </c>
      <c r="BM131" s="184" t="s">
        <v>373</v>
      </c>
    </row>
    <row r="132" s="12" customFormat="1" ht="22.8" customHeight="1">
      <c r="A132" s="12"/>
      <c r="B132" s="159"/>
      <c r="C132" s="12"/>
      <c r="D132" s="160" t="s">
        <v>76</v>
      </c>
      <c r="E132" s="170" t="s">
        <v>1794</v>
      </c>
      <c r="F132" s="170" t="s">
        <v>1795</v>
      </c>
      <c r="G132" s="12"/>
      <c r="H132" s="12"/>
      <c r="I132" s="162"/>
      <c r="J132" s="171">
        <f>BK132</f>
        <v>0</v>
      </c>
      <c r="K132" s="12"/>
      <c r="L132" s="159"/>
      <c r="M132" s="164"/>
      <c r="N132" s="165"/>
      <c r="O132" s="165"/>
      <c r="P132" s="166">
        <f>SUM(P133:P158)</f>
        <v>0</v>
      </c>
      <c r="Q132" s="165"/>
      <c r="R132" s="166">
        <f>SUM(R133:R158)</f>
        <v>0.87340960000000001</v>
      </c>
      <c r="S132" s="165"/>
      <c r="T132" s="167">
        <f>SUM(T133:T158)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0" t="s">
        <v>8</v>
      </c>
      <c r="AT132" s="168" t="s">
        <v>76</v>
      </c>
      <c r="AU132" s="168" t="s">
        <v>8</v>
      </c>
      <c r="AY132" s="160" t="s">
        <v>276</v>
      </c>
      <c r="BK132" s="169">
        <f>SUM(BK133:BK158)</f>
        <v>0</v>
      </c>
    </row>
    <row r="133" s="2" customFormat="1" ht="37.8" customHeight="1">
      <c r="A133" s="37"/>
      <c r="B133" s="172"/>
      <c r="C133" s="173" t="s">
        <v>334</v>
      </c>
      <c r="D133" s="173" t="s">
        <v>278</v>
      </c>
      <c r="E133" s="174" t="s">
        <v>1796</v>
      </c>
      <c r="F133" s="175" t="s">
        <v>1797</v>
      </c>
      <c r="G133" s="176" t="s">
        <v>342</v>
      </c>
      <c r="H133" s="177">
        <v>1</v>
      </c>
      <c r="I133" s="178"/>
      <c r="J133" s="179">
        <f>ROUND(I133*H133,0)</f>
        <v>0</v>
      </c>
      <c r="K133" s="175" t="s">
        <v>282</v>
      </c>
      <c r="L133" s="38"/>
      <c r="M133" s="180" t="s">
        <v>1</v>
      </c>
      <c r="N133" s="181" t="s">
        <v>42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91</v>
      </c>
      <c r="AT133" s="184" t="s">
        <v>278</v>
      </c>
      <c r="AU133" s="184" t="s">
        <v>85</v>
      </c>
      <c r="AY133" s="18" t="s">
        <v>276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</v>
      </c>
      <c r="BK133" s="185">
        <f>ROUND(I133*H133,0)</f>
        <v>0</v>
      </c>
      <c r="BL133" s="18" t="s">
        <v>91</v>
      </c>
      <c r="BM133" s="184" t="s">
        <v>384</v>
      </c>
    </row>
    <row r="134" s="2" customFormat="1" ht="16.5" customHeight="1">
      <c r="A134" s="37"/>
      <c r="B134" s="172"/>
      <c r="C134" s="173" t="s">
        <v>339</v>
      </c>
      <c r="D134" s="173" t="s">
        <v>278</v>
      </c>
      <c r="E134" s="174" t="s">
        <v>1798</v>
      </c>
      <c r="F134" s="175" t="s">
        <v>1779</v>
      </c>
      <c r="G134" s="176" t="s">
        <v>342</v>
      </c>
      <c r="H134" s="177">
        <v>1</v>
      </c>
      <c r="I134" s="178"/>
      <c r="J134" s="179">
        <f>ROUND(I134*H134,0)</f>
        <v>0</v>
      </c>
      <c r="K134" s="175" t="s">
        <v>1</v>
      </c>
      <c r="L134" s="38"/>
      <c r="M134" s="180" t="s">
        <v>1</v>
      </c>
      <c r="N134" s="181" t="s">
        <v>42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91</v>
      </c>
      <c r="AT134" s="184" t="s">
        <v>278</v>
      </c>
      <c r="AU134" s="184" t="s">
        <v>85</v>
      </c>
      <c r="AY134" s="18" t="s">
        <v>276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</v>
      </c>
      <c r="BK134" s="185">
        <f>ROUND(I134*H134,0)</f>
        <v>0</v>
      </c>
      <c r="BL134" s="18" t="s">
        <v>91</v>
      </c>
      <c r="BM134" s="184" t="s">
        <v>391</v>
      </c>
    </row>
    <row r="135" s="2" customFormat="1" ht="33" customHeight="1">
      <c r="A135" s="37"/>
      <c r="B135" s="172"/>
      <c r="C135" s="173" t="s">
        <v>9</v>
      </c>
      <c r="D135" s="173" t="s">
        <v>278</v>
      </c>
      <c r="E135" s="174" t="s">
        <v>1799</v>
      </c>
      <c r="F135" s="175" t="s">
        <v>1800</v>
      </c>
      <c r="G135" s="176" t="s">
        <v>342</v>
      </c>
      <c r="H135" s="177">
        <v>1</v>
      </c>
      <c r="I135" s="178"/>
      <c r="J135" s="179">
        <f>ROUND(I135*H135,0)</f>
        <v>0</v>
      </c>
      <c r="K135" s="175" t="s">
        <v>282</v>
      </c>
      <c r="L135" s="38"/>
      <c r="M135" s="180" t="s">
        <v>1</v>
      </c>
      <c r="N135" s="181" t="s">
        <v>42</v>
      </c>
      <c r="O135" s="76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91</v>
      </c>
      <c r="AT135" s="184" t="s">
        <v>278</v>
      </c>
      <c r="AU135" s="184" t="s">
        <v>85</v>
      </c>
      <c r="AY135" s="18" t="s">
        <v>276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</v>
      </c>
      <c r="BK135" s="185">
        <f>ROUND(I135*H135,0)</f>
        <v>0</v>
      </c>
      <c r="BL135" s="18" t="s">
        <v>91</v>
      </c>
      <c r="BM135" s="184" t="s">
        <v>170</v>
      </c>
    </row>
    <row r="136" s="2" customFormat="1" ht="24.15" customHeight="1">
      <c r="A136" s="37"/>
      <c r="B136" s="172"/>
      <c r="C136" s="173" t="s">
        <v>347</v>
      </c>
      <c r="D136" s="173" t="s">
        <v>278</v>
      </c>
      <c r="E136" s="174" t="s">
        <v>1801</v>
      </c>
      <c r="F136" s="175" t="s">
        <v>1802</v>
      </c>
      <c r="G136" s="176" t="s">
        <v>342</v>
      </c>
      <c r="H136" s="177">
        <v>1</v>
      </c>
      <c r="I136" s="178"/>
      <c r="J136" s="179">
        <f>ROUND(I136*H136,0)</f>
        <v>0</v>
      </c>
      <c r="K136" s="175" t="s">
        <v>282</v>
      </c>
      <c r="L136" s="38"/>
      <c r="M136" s="180" t="s">
        <v>1</v>
      </c>
      <c r="N136" s="181" t="s">
        <v>42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91</v>
      </c>
      <c r="AT136" s="184" t="s">
        <v>278</v>
      </c>
      <c r="AU136" s="184" t="s">
        <v>85</v>
      </c>
      <c r="AY136" s="18" t="s">
        <v>276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</v>
      </c>
      <c r="BK136" s="185">
        <f>ROUND(I136*H136,0)</f>
        <v>0</v>
      </c>
      <c r="BL136" s="18" t="s">
        <v>91</v>
      </c>
      <c r="BM136" s="184" t="s">
        <v>415</v>
      </c>
    </row>
    <row r="137" s="2" customFormat="1" ht="37.8" customHeight="1">
      <c r="A137" s="37"/>
      <c r="B137" s="172"/>
      <c r="C137" s="173" t="s">
        <v>353</v>
      </c>
      <c r="D137" s="173" t="s">
        <v>278</v>
      </c>
      <c r="E137" s="174" t="s">
        <v>1803</v>
      </c>
      <c r="F137" s="175" t="s">
        <v>1804</v>
      </c>
      <c r="G137" s="176" t="s">
        <v>342</v>
      </c>
      <c r="H137" s="177">
        <v>1</v>
      </c>
      <c r="I137" s="178"/>
      <c r="J137" s="179">
        <f>ROUND(I137*H137,0)</f>
        <v>0</v>
      </c>
      <c r="K137" s="175" t="s">
        <v>282</v>
      </c>
      <c r="L137" s="38"/>
      <c r="M137" s="180" t="s">
        <v>1</v>
      </c>
      <c r="N137" s="181" t="s">
        <v>42</v>
      </c>
      <c r="O137" s="76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91</v>
      </c>
      <c r="AT137" s="184" t="s">
        <v>278</v>
      </c>
      <c r="AU137" s="184" t="s">
        <v>85</v>
      </c>
      <c r="AY137" s="18" t="s">
        <v>276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</v>
      </c>
      <c r="BK137" s="185">
        <f>ROUND(I137*H137,0)</f>
        <v>0</v>
      </c>
      <c r="BL137" s="18" t="s">
        <v>91</v>
      </c>
      <c r="BM137" s="184" t="s">
        <v>425</v>
      </c>
    </row>
    <row r="138" s="2" customFormat="1" ht="24.15" customHeight="1">
      <c r="A138" s="37"/>
      <c r="B138" s="172"/>
      <c r="C138" s="173" t="s">
        <v>357</v>
      </c>
      <c r="D138" s="173" t="s">
        <v>278</v>
      </c>
      <c r="E138" s="174" t="s">
        <v>1805</v>
      </c>
      <c r="F138" s="175" t="s">
        <v>1806</v>
      </c>
      <c r="G138" s="176" t="s">
        <v>342</v>
      </c>
      <c r="H138" s="177">
        <v>10</v>
      </c>
      <c r="I138" s="178"/>
      <c r="J138" s="179">
        <f>ROUND(I138*H138,0)</f>
        <v>0</v>
      </c>
      <c r="K138" s="175" t="s">
        <v>282</v>
      </c>
      <c r="L138" s="38"/>
      <c r="M138" s="180" t="s">
        <v>1</v>
      </c>
      <c r="N138" s="181" t="s">
        <v>42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91</v>
      </c>
      <c r="AT138" s="184" t="s">
        <v>278</v>
      </c>
      <c r="AU138" s="184" t="s">
        <v>85</v>
      </c>
      <c r="AY138" s="18" t="s">
        <v>276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</v>
      </c>
      <c r="BK138" s="185">
        <f>ROUND(I138*H138,0)</f>
        <v>0</v>
      </c>
      <c r="BL138" s="18" t="s">
        <v>91</v>
      </c>
      <c r="BM138" s="184" t="s">
        <v>437</v>
      </c>
    </row>
    <row r="139" s="2" customFormat="1" ht="24.15" customHeight="1">
      <c r="A139" s="37"/>
      <c r="B139" s="172"/>
      <c r="C139" s="211" t="s">
        <v>362</v>
      </c>
      <c r="D139" s="211" t="s">
        <v>311</v>
      </c>
      <c r="E139" s="212" t="s">
        <v>1807</v>
      </c>
      <c r="F139" s="213" t="s">
        <v>1808</v>
      </c>
      <c r="G139" s="214" t="s">
        <v>342</v>
      </c>
      <c r="H139" s="215">
        <v>5</v>
      </c>
      <c r="I139" s="216"/>
      <c r="J139" s="217">
        <f>ROUND(I139*H139,0)</f>
        <v>0</v>
      </c>
      <c r="K139" s="213" t="s">
        <v>693</v>
      </c>
      <c r="L139" s="218"/>
      <c r="M139" s="219" t="s">
        <v>1</v>
      </c>
      <c r="N139" s="220" t="s">
        <v>42</v>
      </c>
      <c r="O139" s="76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4" t="s">
        <v>315</v>
      </c>
      <c r="AT139" s="184" t="s">
        <v>311</v>
      </c>
      <c r="AU139" s="184" t="s">
        <v>85</v>
      </c>
      <c r="AY139" s="18" t="s">
        <v>276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8" t="s">
        <v>8</v>
      </c>
      <c r="BK139" s="185">
        <f>ROUND(I139*H139,0)</f>
        <v>0</v>
      </c>
      <c r="BL139" s="18" t="s">
        <v>91</v>
      </c>
      <c r="BM139" s="184" t="s">
        <v>445</v>
      </c>
    </row>
    <row r="140" s="2" customFormat="1" ht="24.15" customHeight="1">
      <c r="A140" s="37"/>
      <c r="B140" s="172"/>
      <c r="C140" s="211" t="s">
        <v>368</v>
      </c>
      <c r="D140" s="211" t="s">
        <v>311</v>
      </c>
      <c r="E140" s="212" t="s">
        <v>1809</v>
      </c>
      <c r="F140" s="213" t="s">
        <v>1810</v>
      </c>
      <c r="G140" s="214" t="s">
        <v>342</v>
      </c>
      <c r="H140" s="215">
        <v>5</v>
      </c>
      <c r="I140" s="216"/>
      <c r="J140" s="217">
        <f>ROUND(I140*H140,0)</f>
        <v>0</v>
      </c>
      <c r="K140" s="213" t="s">
        <v>693</v>
      </c>
      <c r="L140" s="218"/>
      <c r="M140" s="219" t="s">
        <v>1</v>
      </c>
      <c r="N140" s="220" t="s">
        <v>42</v>
      </c>
      <c r="O140" s="76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315</v>
      </c>
      <c r="AT140" s="184" t="s">
        <v>311</v>
      </c>
      <c r="AU140" s="184" t="s">
        <v>85</v>
      </c>
      <c r="AY140" s="18" t="s">
        <v>276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</v>
      </c>
      <c r="BK140" s="185">
        <f>ROUND(I140*H140,0)</f>
        <v>0</v>
      </c>
      <c r="BL140" s="18" t="s">
        <v>91</v>
      </c>
      <c r="BM140" s="184" t="s">
        <v>455</v>
      </c>
    </row>
    <row r="141" s="2" customFormat="1" ht="24.15" customHeight="1">
      <c r="A141" s="37"/>
      <c r="B141" s="172"/>
      <c r="C141" s="173" t="s">
        <v>373</v>
      </c>
      <c r="D141" s="173" t="s">
        <v>278</v>
      </c>
      <c r="E141" s="174" t="s">
        <v>1811</v>
      </c>
      <c r="F141" s="175" t="s">
        <v>1812</v>
      </c>
      <c r="G141" s="176" t="s">
        <v>342</v>
      </c>
      <c r="H141" s="177">
        <v>10</v>
      </c>
      <c r="I141" s="178"/>
      <c r="J141" s="179">
        <f>ROUND(I141*H141,0)</f>
        <v>0</v>
      </c>
      <c r="K141" s="175" t="s">
        <v>282</v>
      </c>
      <c r="L141" s="38"/>
      <c r="M141" s="180" t="s">
        <v>1</v>
      </c>
      <c r="N141" s="181" t="s">
        <v>42</v>
      </c>
      <c r="O141" s="76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91</v>
      </c>
      <c r="AT141" s="184" t="s">
        <v>278</v>
      </c>
      <c r="AU141" s="184" t="s">
        <v>85</v>
      </c>
      <c r="AY141" s="18" t="s">
        <v>276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</v>
      </c>
      <c r="BK141" s="185">
        <f>ROUND(I141*H141,0)</f>
        <v>0</v>
      </c>
      <c r="BL141" s="18" t="s">
        <v>91</v>
      </c>
      <c r="BM141" s="184" t="s">
        <v>464</v>
      </c>
    </row>
    <row r="142" s="2" customFormat="1" ht="24.15" customHeight="1">
      <c r="A142" s="37"/>
      <c r="B142" s="172"/>
      <c r="C142" s="173" t="s">
        <v>378</v>
      </c>
      <c r="D142" s="173" t="s">
        <v>278</v>
      </c>
      <c r="E142" s="174" t="s">
        <v>1813</v>
      </c>
      <c r="F142" s="175" t="s">
        <v>1814</v>
      </c>
      <c r="G142" s="176" t="s">
        <v>342</v>
      </c>
      <c r="H142" s="177">
        <v>4</v>
      </c>
      <c r="I142" s="178"/>
      <c r="J142" s="179">
        <f>ROUND(I142*H142,0)</f>
        <v>0</v>
      </c>
      <c r="K142" s="175" t="s">
        <v>282</v>
      </c>
      <c r="L142" s="38"/>
      <c r="M142" s="180" t="s">
        <v>1</v>
      </c>
      <c r="N142" s="181" t="s">
        <v>42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91</v>
      </c>
      <c r="AT142" s="184" t="s">
        <v>278</v>
      </c>
      <c r="AU142" s="184" t="s">
        <v>85</v>
      </c>
      <c r="AY142" s="18" t="s">
        <v>276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</v>
      </c>
      <c r="BK142" s="185">
        <f>ROUND(I142*H142,0)</f>
        <v>0</v>
      </c>
      <c r="BL142" s="18" t="s">
        <v>91</v>
      </c>
      <c r="BM142" s="184" t="s">
        <v>485</v>
      </c>
    </row>
    <row r="143" s="2" customFormat="1" ht="16.5" customHeight="1">
      <c r="A143" s="37"/>
      <c r="B143" s="172"/>
      <c r="C143" s="211" t="s">
        <v>384</v>
      </c>
      <c r="D143" s="211" t="s">
        <v>311</v>
      </c>
      <c r="E143" s="212" t="s">
        <v>1815</v>
      </c>
      <c r="F143" s="213" t="s">
        <v>1816</v>
      </c>
      <c r="G143" s="214" t="s">
        <v>342</v>
      </c>
      <c r="H143" s="215">
        <v>4</v>
      </c>
      <c r="I143" s="216"/>
      <c r="J143" s="217">
        <f>ROUND(I143*H143,0)</f>
        <v>0</v>
      </c>
      <c r="K143" s="213" t="s">
        <v>282</v>
      </c>
      <c r="L143" s="218"/>
      <c r="M143" s="219" t="s">
        <v>1</v>
      </c>
      <c r="N143" s="220" t="s">
        <v>42</v>
      </c>
      <c r="O143" s="76"/>
      <c r="P143" s="182">
        <f>O143*H143</f>
        <v>0</v>
      </c>
      <c r="Q143" s="182">
        <v>0.0083000000000000001</v>
      </c>
      <c r="R143" s="182">
        <f>Q143*H143</f>
        <v>0.0332</v>
      </c>
      <c r="S143" s="182">
        <v>0</v>
      </c>
      <c r="T143" s="18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4" t="s">
        <v>315</v>
      </c>
      <c r="AT143" s="184" t="s">
        <v>311</v>
      </c>
      <c r="AU143" s="184" t="s">
        <v>85</v>
      </c>
      <c r="AY143" s="18" t="s">
        <v>276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8" t="s">
        <v>8</v>
      </c>
      <c r="BK143" s="185">
        <f>ROUND(I143*H143,0)</f>
        <v>0</v>
      </c>
      <c r="BL143" s="18" t="s">
        <v>91</v>
      </c>
      <c r="BM143" s="184" t="s">
        <v>531</v>
      </c>
    </row>
    <row r="144" s="2" customFormat="1" ht="37.8" customHeight="1">
      <c r="A144" s="37"/>
      <c r="B144" s="172"/>
      <c r="C144" s="173" t="s">
        <v>7</v>
      </c>
      <c r="D144" s="173" t="s">
        <v>278</v>
      </c>
      <c r="E144" s="174" t="s">
        <v>1817</v>
      </c>
      <c r="F144" s="175" t="s">
        <v>1818</v>
      </c>
      <c r="G144" s="176" t="s">
        <v>342</v>
      </c>
      <c r="H144" s="177">
        <v>1</v>
      </c>
      <c r="I144" s="178"/>
      <c r="J144" s="179">
        <f>ROUND(I144*H144,0)</f>
        <v>0</v>
      </c>
      <c r="K144" s="175" t="s">
        <v>282</v>
      </c>
      <c r="L144" s="38"/>
      <c r="M144" s="180" t="s">
        <v>1</v>
      </c>
      <c r="N144" s="181" t="s">
        <v>42</v>
      </c>
      <c r="O144" s="76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91</v>
      </c>
      <c r="AT144" s="184" t="s">
        <v>278</v>
      </c>
      <c r="AU144" s="184" t="s">
        <v>85</v>
      </c>
      <c r="AY144" s="18" t="s">
        <v>276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</v>
      </c>
      <c r="BK144" s="185">
        <f>ROUND(I144*H144,0)</f>
        <v>0</v>
      </c>
      <c r="BL144" s="18" t="s">
        <v>91</v>
      </c>
      <c r="BM144" s="184" t="s">
        <v>542</v>
      </c>
    </row>
    <row r="145" s="2" customFormat="1" ht="24.15" customHeight="1">
      <c r="A145" s="37"/>
      <c r="B145" s="172"/>
      <c r="C145" s="211" t="s">
        <v>391</v>
      </c>
      <c r="D145" s="211" t="s">
        <v>311</v>
      </c>
      <c r="E145" s="212" t="s">
        <v>1819</v>
      </c>
      <c r="F145" s="213" t="s">
        <v>1820</v>
      </c>
      <c r="G145" s="214" t="s">
        <v>342</v>
      </c>
      <c r="H145" s="215">
        <v>1</v>
      </c>
      <c r="I145" s="216"/>
      <c r="J145" s="217">
        <f>ROUND(I145*H145,0)</f>
        <v>0</v>
      </c>
      <c r="K145" s="213" t="s">
        <v>282</v>
      </c>
      <c r="L145" s="218"/>
      <c r="M145" s="219" t="s">
        <v>1</v>
      </c>
      <c r="N145" s="220" t="s">
        <v>42</v>
      </c>
      <c r="O145" s="76"/>
      <c r="P145" s="182">
        <f>O145*H145</f>
        <v>0</v>
      </c>
      <c r="Q145" s="182">
        <v>0.0030999999999999999</v>
      </c>
      <c r="R145" s="182">
        <f>Q145*H145</f>
        <v>0.0030999999999999999</v>
      </c>
      <c r="S145" s="182">
        <v>0</v>
      </c>
      <c r="T145" s="18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4" t="s">
        <v>315</v>
      </c>
      <c r="AT145" s="184" t="s">
        <v>311</v>
      </c>
      <c r="AU145" s="184" t="s">
        <v>85</v>
      </c>
      <c r="AY145" s="18" t="s">
        <v>276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</v>
      </c>
      <c r="BK145" s="185">
        <f>ROUND(I145*H145,0)</f>
        <v>0</v>
      </c>
      <c r="BL145" s="18" t="s">
        <v>91</v>
      </c>
      <c r="BM145" s="184" t="s">
        <v>569</v>
      </c>
    </row>
    <row r="146" s="2" customFormat="1" ht="37.8" customHeight="1">
      <c r="A146" s="37"/>
      <c r="B146" s="172"/>
      <c r="C146" s="173" t="s">
        <v>397</v>
      </c>
      <c r="D146" s="173" t="s">
        <v>278</v>
      </c>
      <c r="E146" s="174" t="s">
        <v>1821</v>
      </c>
      <c r="F146" s="175" t="s">
        <v>1822</v>
      </c>
      <c r="G146" s="176" t="s">
        <v>291</v>
      </c>
      <c r="H146" s="177">
        <v>10</v>
      </c>
      <c r="I146" s="178"/>
      <c r="J146" s="179">
        <f>ROUND(I146*H146,0)</f>
        <v>0</v>
      </c>
      <c r="K146" s="175" t="s">
        <v>282</v>
      </c>
      <c r="L146" s="38"/>
      <c r="M146" s="180" t="s">
        <v>1</v>
      </c>
      <c r="N146" s="181" t="s">
        <v>42</v>
      </c>
      <c r="O146" s="76"/>
      <c r="P146" s="182">
        <f>O146*H146</f>
        <v>0</v>
      </c>
      <c r="Q146" s="182">
        <v>0.0053109999999999997</v>
      </c>
      <c r="R146" s="182">
        <f>Q146*H146</f>
        <v>0.053109999999999997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91</v>
      </c>
      <c r="AT146" s="184" t="s">
        <v>278</v>
      </c>
      <c r="AU146" s="184" t="s">
        <v>85</v>
      </c>
      <c r="AY146" s="18" t="s">
        <v>276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</v>
      </c>
      <c r="BK146" s="185">
        <f>ROUND(I146*H146,0)</f>
        <v>0</v>
      </c>
      <c r="BL146" s="18" t="s">
        <v>91</v>
      </c>
      <c r="BM146" s="184" t="s">
        <v>576</v>
      </c>
    </row>
    <row r="147" s="2" customFormat="1" ht="37.8" customHeight="1">
      <c r="A147" s="37"/>
      <c r="B147" s="172"/>
      <c r="C147" s="173" t="s">
        <v>170</v>
      </c>
      <c r="D147" s="173" t="s">
        <v>278</v>
      </c>
      <c r="E147" s="174" t="s">
        <v>1823</v>
      </c>
      <c r="F147" s="175" t="s">
        <v>1824</v>
      </c>
      <c r="G147" s="176" t="s">
        <v>291</v>
      </c>
      <c r="H147" s="177">
        <v>10</v>
      </c>
      <c r="I147" s="178"/>
      <c r="J147" s="179">
        <f>ROUND(I147*H147,0)</f>
        <v>0</v>
      </c>
      <c r="K147" s="175" t="s">
        <v>282</v>
      </c>
      <c r="L147" s="38"/>
      <c r="M147" s="180" t="s">
        <v>1</v>
      </c>
      <c r="N147" s="181" t="s">
        <v>42</v>
      </c>
      <c r="O147" s="76"/>
      <c r="P147" s="182">
        <f>O147*H147</f>
        <v>0</v>
      </c>
      <c r="Q147" s="182">
        <v>0.0081740000000000007</v>
      </c>
      <c r="R147" s="182">
        <f>Q147*H147</f>
        <v>0.081740000000000007</v>
      </c>
      <c r="S147" s="182">
        <v>0</v>
      </c>
      <c r="T147" s="18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4" t="s">
        <v>91</v>
      </c>
      <c r="AT147" s="184" t="s">
        <v>278</v>
      </c>
      <c r="AU147" s="184" t="s">
        <v>85</v>
      </c>
      <c r="AY147" s="18" t="s">
        <v>276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</v>
      </c>
      <c r="BK147" s="185">
        <f>ROUND(I147*H147,0)</f>
        <v>0</v>
      </c>
      <c r="BL147" s="18" t="s">
        <v>91</v>
      </c>
      <c r="BM147" s="184" t="s">
        <v>606</v>
      </c>
    </row>
    <row r="148" s="2" customFormat="1" ht="37.8" customHeight="1">
      <c r="A148" s="37"/>
      <c r="B148" s="172"/>
      <c r="C148" s="173" t="s">
        <v>409</v>
      </c>
      <c r="D148" s="173" t="s">
        <v>278</v>
      </c>
      <c r="E148" s="174" t="s">
        <v>1825</v>
      </c>
      <c r="F148" s="175" t="s">
        <v>1826</v>
      </c>
      <c r="G148" s="176" t="s">
        <v>291</v>
      </c>
      <c r="H148" s="177">
        <v>50</v>
      </c>
      <c r="I148" s="178"/>
      <c r="J148" s="179">
        <f>ROUND(I148*H148,0)</f>
        <v>0</v>
      </c>
      <c r="K148" s="175" t="s">
        <v>282</v>
      </c>
      <c r="L148" s="38"/>
      <c r="M148" s="180" t="s">
        <v>1</v>
      </c>
      <c r="N148" s="181" t="s">
        <v>42</v>
      </c>
      <c r="O148" s="76"/>
      <c r="P148" s="182">
        <f>O148*H148</f>
        <v>0</v>
      </c>
      <c r="Q148" s="182">
        <v>0.011978000000000001</v>
      </c>
      <c r="R148" s="182">
        <f>Q148*H148</f>
        <v>0.59889999999999999</v>
      </c>
      <c r="S148" s="182">
        <v>0</v>
      </c>
      <c r="T148" s="18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91</v>
      </c>
      <c r="AT148" s="184" t="s">
        <v>278</v>
      </c>
      <c r="AU148" s="184" t="s">
        <v>85</v>
      </c>
      <c r="AY148" s="18" t="s">
        <v>276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</v>
      </c>
      <c r="BK148" s="185">
        <f>ROUND(I148*H148,0)</f>
        <v>0</v>
      </c>
      <c r="BL148" s="18" t="s">
        <v>91</v>
      </c>
      <c r="BM148" s="184" t="s">
        <v>614</v>
      </c>
    </row>
    <row r="149" s="2" customFormat="1" ht="37.8" customHeight="1">
      <c r="A149" s="37"/>
      <c r="B149" s="172"/>
      <c r="C149" s="173" t="s">
        <v>415</v>
      </c>
      <c r="D149" s="173" t="s">
        <v>278</v>
      </c>
      <c r="E149" s="174" t="s">
        <v>1827</v>
      </c>
      <c r="F149" s="175" t="s">
        <v>1828</v>
      </c>
      <c r="G149" s="176" t="s">
        <v>342</v>
      </c>
      <c r="H149" s="177">
        <v>1</v>
      </c>
      <c r="I149" s="178"/>
      <c r="J149" s="179">
        <f>ROUND(I149*H149,0)</f>
        <v>0</v>
      </c>
      <c r="K149" s="175" t="s">
        <v>282</v>
      </c>
      <c r="L149" s="38"/>
      <c r="M149" s="180" t="s">
        <v>1</v>
      </c>
      <c r="N149" s="181" t="s">
        <v>42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91</v>
      </c>
      <c r="AT149" s="184" t="s">
        <v>278</v>
      </c>
      <c r="AU149" s="184" t="s">
        <v>85</v>
      </c>
      <c r="AY149" s="18" t="s">
        <v>276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</v>
      </c>
      <c r="BK149" s="185">
        <f>ROUND(I149*H149,0)</f>
        <v>0</v>
      </c>
      <c r="BL149" s="18" t="s">
        <v>91</v>
      </c>
      <c r="BM149" s="184" t="s">
        <v>622</v>
      </c>
    </row>
    <row r="150" s="2" customFormat="1" ht="16.5" customHeight="1">
      <c r="A150" s="37"/>
      <c r="B150" s="172"/>
      <c r="C150" s="211" t="s">
        <v>421</v>
      </c>
      <c r="D150" s="211" t="s">
        <v>311</v>
      </c>
      <c r="E150" s="212" t="s">
        <v>1829</v>
      </c>
      <c r="F150" s="213" t="s">
        <v>1830</v>
      </c>
      <c r="G150" s="214" t="s">
        <v>342</v>
      </c>
      <c r="H150" s="215">
        <v>1</v>
      </c>
      <c r="I150" s="216"/>
      <c r="J150" s="217">
        <f>ROUND(I150*H150,0)</f>
        <v>0</v>
      </c>
      <c r="K150" s="213" t="s">
        <v>282</v>
      </c>
      <c r="L150" s="218"/>
      <c r="M150" s="219" t="s">
        <v>1</v>
      </c>
      <c r="N150" s="220" t="s">
        <v>42</v>
      </c>
      <c r="O150" s="76"/>
      <c r="P150" s="182">
        <f>O150*H150</f>
        <v>0</v>
      </c>
      <c r="Q150" s="182">
        <v>0.0064000000000000003</v>
      </c>
      <c r="R150" s="182">
        <f>Q150*H150</f>
        <v>0.0064000000000000003</v>
      </c>
      <c r="S150" s="182">
        <v>0</v>
      </c>
      <c r="T150" s="18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315</v>
      </c>
      <c r="AT150" s="184" t="s">
        <v>311</v>
      </c>
      <c r="AU150" s="184" t="s">
        <v>85</v>
      </c>
      <c r="AY150" s="18" t="s">
        <v>276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</v>
      </c>
      <c r="BK150" s="185">
        <f>ROUND(I150*H150,0)</f>
        <v>0</v>
      </c>
      <c r="BL150" s="18" t="s">
        <v>91</v>
      </c>
      <c r="BM150" s="184" t="s">
        <v>632</v>
      </c>
    </row>
    <row r="151" s="2" customFormat="1" ht="37.8" customHeight="1">
      <c r="A151" s="37"/>
      <c r="B151" s="172"/>
      <c r="C151" s="173" t="s">
        <v>425</v>
      </c>
      <c r="D151" s="173" t="s">
        <v>278</v>
      </c>
      <c r="E151" s="174" t="s">
        <v>1831</v>
      </c>
      <c r="F151" s="175" t="s">
        <v>1832</v>
      </c>
      <c r="G151" s="176" t="s">
        <v>291</v>
      </c>
      <c r="H151" s="177">
        <v>10</v>
      </c>
      <c r="I151" s="178"/>
      <c r="J151" s="179">
        <f>ROUND(I151*H151,0)</f>
        <v>0</v>
      </c>
      <c r="K151" s="175" t="s">
        <v>282</v>
      </c>
      <c r="L151" s="38"/>
      <c r="M151" s="180" t="s">
        <v>1</v>
      </c>
      <c r="N151" s="181" t="s">
        <v>42</v>
      </c>
      <c r="O151" s="76"/>
      <c r="P151" s="182">
        <f>O151*H151</f>
        <v>0</v>
      </c>
      <c r="Q151" s="182">
        <v>0.00083204000000000004</v>
      </c>
      <c r="R151" s="182">
        <f>Q151*H151</f>
        <v>0.0083204000000000004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91</v>
      </c>
      <c r="AT151" s="184" t="s">
        <v>278</v>
      </c>
      <c r="AU151" s="184" t="s">
        <v>85</v>
      </c>
      <c r="AY151" s="18" t="s">
        <v>276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</v>
      </c>
      <c r="BK151" s="185">
        <f>ROUND(I151*H151,0)</f>
        <v>0</v>
      </c>
      <c r="BL151" s="18" t="s">
        <v>91</v>
      </c>
      <c r="BM151" s="184" t="s">
        <v>696</v>
      </c>
    </row>
    <row r="152" s="2" customFormat="1" ht="37.8" customHeight="1">
      <c r="A152" s="37"/>
      <c r="B152" s="172"/>
      <c r="C152" s="173" t="s">
        <v>432</v>
      </c>
      <c r="D152" s="173" t="s">
        <v>278</v>
      </c>
      <c r="E152" s="174" t="s">
        <v>1833</v>
      </c>
      <c r="F152" s="175" t="s">
        <v>1834</v>
      </c>
      <c r="G152" s="176" t="s">
        <v>291</v>
      </c>
      <c r="H152" s="177">
        <v>10</v>
      </c>
      <c r="I152" s="178"/>
      <c r="J152" s="179">
        <f>ROUND(I152*H152,0)</f>
        <v>0</v>
      </c>
      <c r="K152" s="175" t="s">
        <v>282</v>
      </c>
      <c r="L152" s="38"/>
      <c r="M152" s="180" t="s">
        <v>1</v>
      </c>
      <c r="N152" s="181" t="s">
        <v>42</v>
      </c>
      <c r="O152" s="76"/>
      <c r="P152" s="182">
        <f>O152*H152</f>
        <v>0</v>
      </c>
      <c r="Q152" s="182">
        <v>0.00095259999999999995</v>
      </c>
      <c r="R152" s="182">
        <f>Q152*H152</f>
        <v>0.0095259999999999997</v>
      </c>
      <c r="S152" s="182">
        <v>0</v>
      </c>
      <c r="T152" s="18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91</v>
      </c>
      <c r="AT152" s="184" t="s">
        <v>278</v>
      </c>
      <c r="AU152" s="184" t="s">
        <v>85</v>
      </c>
      <c r="AY152" s="18" t="s">
        <v>276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</v>
      </c>
      <c r="BK152" s="185">
        <f>ROUND(I152*H152,0)</f>
        <v>0</v>
      </c>
      <c r="BL152" s="18" t="s">
        <v>91</v>
      </c>
      <c r="BM152" s="184" t="s">
        <v>706</v>
      </c>
    </row>
    <row r="153" s="2" customFormat="1" ht="37.8" customHeight="1">
      <c r="A153" s="37"/>
      <c r="B153" s="172"/>
      <c r="C153" s="173" t="s">
        <v>437</v>
      </c>
      <c r="D153" s="173" t="s">
        <v>278</v>
      </c>
      <c r="E153" s="174" t="s">
        <v>1835</v>
      </c>
      <c r="F153" s="175" t="s">
        <v>1836</v>
      </c>
      <c r="G153" s="176" t="s">
        <v>291</v>
      </c>
      <c r="H153" s="177">
        <v>20</v>
      </c>
      <c r="I153" s="178"/>
      <c r="J153" s="179">
        <f>ROUND(I153*H153,0)</f>
        <v>0</v>
      </c>
      <c r="K153" s="175" t="s">
        <v>282</v>
      </c>
      <c r="L153" s="38"/>
      <c r="M153" s="180" t="s">
        <v>1</v>
      </c>
      <c r="N153" s="181" t="s">
        <v>42</v>
      </c>
      <c r="O153" s="76"/>
      <c r="P153" s="182">
        <f>O153*H153</f>
        <v>0</v>
      </c>
      <c r="Q153" s="182">
        <v>0.0010731600000000001</v>
      </c>
      <c r="R153" s="182">
        <f>Q153*H153</f>
        <v>0.021463200000000002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91</v>
      </c>
      <c r="AT153" s="184" t="s">
        <v>278</v>
      </c>
      <c r="AU153" s="184" t="s">
        <v>85</v>
      </c>
      <c r="AY153" s="18" t="s">
        <v>276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</v>
      </c>
      <c r="BK153" s="185">
        <f>ROUND(I153*H153,0)</f>
        <v>0</v>
      </c>
      <c r="BL153" s="18" t="s">
        <v>91</v>
      </c>
      <c r="BM153" s="184" t="s">
        <v>716</v>
      </c>
    </row>
    <row r="154" s="2" customFormat="1" ht="24.15" customHeight="1">
      <c r="A154" s="37"/>
      <c r="B154" s="172"/>
      <c r="C154" s="173" t="s">
        <v>441</v>
      </c>
      <c r="D154" s="173" t="s">
        <v>278</v>
      </c>
      <c r="E154" s="174" t="s">
        <v>1837</v>
      </c>
      <c r="F154" s="175" t="s">
        <v>1838</v>
      </c>
      <c r="G154" s="176" t="s">
        <v>291</v>
      </c>
      <c r="H154" s="177">
        <v>35</v>
      </c>
      <c r="I154" s="178"/>
      <c r="J154" s="179">
        <f>ROUND(I154*H154,0)</f>
        <v>0</v>
      </c>
      <c r="K154" s="175" t="s">
        <v>282</v>
      </c>
      <c r="L154" s="38"/>
      <c r="M154" s="180" t="s">
        <v>1</v>
      </c>
      <c r="N154" s="181" t="s">
        <v>42</v>
      </c>
      <c r="O154" s="76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4" t="s">
        <v>91</v>
      </c>
      <c r="AT154" s="184" t="s">
        <v>278</v>
      </c>
      <c r="AU154" s="184" t="s">
        <v>85</v>
      </c>
      <c r="AY154" s="18" t="s">
        <v>276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</v>
      </c>
      <c r="BK154" s="185">
        <f>ROUND(I154*H154,0)</f>
        <v>0</v>
      </c>
      <c r="BL154" s="18" t="s">
        <v>91</v>
      </c>
      <c r="BM154" s="184" t="s">
        <v>729</v>
      </c>
    </row>
    <row r="155" s="2" customFormat="1" ht="37.8" customHeight="1">
      <c r="A155" s="37"/>
      <c r="B155" s="172"/>
      <c r="C155" s="211" t="s">
        <v>445</v>
      </c>
      <c r="D155" s="211" t="s">
        <v>311</v>
      </c>
      <c r="E155" s="212" t="s">
        <v>1839</v>
      </c>
      <c r="F155" s="213" t="s">
        <v>1840</v>
      </c>
      <c r="G155" s="214" t="s">
        <v>342</v>
      </c>
      <c r="H155" s="215">
        <v>5</v>
      </c>
      <c r="I155" s="216"/>
      <c r="J155" s="217">
        <f>ROUND(I155*H155,0)</f>
        <v>0</v>
      </c>
      <c r="K155" s="213" t="s">
        <v>282</v>
      </c>
      <c r="L155" s="218"/>
      <c r="M155" s="219" t="s">
        <v>1</v>
      </c>
      <c r="N155" s="220" t="s">
        <v>42</v>
      </c>
      <c r="O155" s="76"/>
      <c r="P155" s="182">
        <f>O155*H155</f>
        <v>0</v>
      </c>
      <c r="Q155" s="182">
        <v>0.0018699999999999999</v>
      </c>
      <c r="R155" s="182">
        <f>Q155*H155</f>
        <v>0.0093499999999999989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315</v>
      </c>
      <c r="AT155" s="184" t="s">
        <v>311</v>
      </c>
      <c r="AU155" s="184" t="s">
        <v>85</v>
      </c>
      <c r="AY155" s="18" t="s">
        <v>276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</v>
      </c>
      <c r="BK155" s="185">
        <f>ROUND(I155*H155,0)</f>
        <v>0</v>
      </c>
      <c r="BL155" s="18" t="s">
        <v>91</v>
      </c>
      <c r="BM155" s="184" t="s">
        <v>737</v>
      </c>
    </row>
    <row r="156" s="2" customFormat="1" ht="37.8" customHeight="1">
      <c r="A156" s="37"/>
      <c r="B156" s="172"/>
      <c r="C156" s="211" t="s">
        <v>192</v>
      </c>
      <c r="D156" s="211" t="s">
        <v>311</v>
      </c>
      <c r="E156" s="212" t="s">
        <v>1841</v>
      </c>
      <c r="F156" s="213" t="s">
        <v>1842</v>
      </c>
      <c r="G156" s="214" t="s">
        <v>342</v>
      </c>
      <c r="H156" s="215">
        <v>30</v>
      </c>
      <c r="I156" s="216"/>
      <c r="J156" s="217">
        <f>ROUND(I156*H156,0)</f>
        <v>0</v>
      </c>
      <c r="K156" s="213" t="s">
        <v>282</v>
      </c>
      <c r="L156" s="218"/>
      <c r="M156" s="219" t="s">
        <v>1</v>
      </c>
      <c r="N156" s="220" t="s">
        <v>42</v>
      </c>
      <c r="O156" s="76"/>
      <c r="P156" s="182">
        <f>O156*H156</f>
        <v>0</v>
      </c>
      <c r="Q156" s="182">
        <v>0.0016100000000000001</v>
      </c>
      <c r="R156" s="182">
        <f>Q156*H156</f>
        <v>0.048300000000000003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315</v>
      </c>
      <c r="AT156" s="184" t="s">
        <v>311</v>
      </c>
      <c r="AU156" s="184" t="s">
        <v>85</v>
      </c>
      <c r="AY156" s="18" t="s">
        <v>276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</v>
      </c>
      <c r="BK156" s="185">
        <f>ROUND(I156*H156,0)</f>
        <v>0</v>
      </c>
      <c r="BL156" s="18" t="s">
        <v>91</v>
      </c>
      <c r="BM156" s="184" t="s">
        <v>778</v>
      </c>
    </row>
    <row r="157" s="2" customFormat="1" ht="16.5" customHeight="1">
      <c r="A157" s="37"/>
      <c r="B157" s="172"/>
      <c r="C157" s="173" t="s">
        <v>455</v>
      </c>
      <c r="D157" s="173" t="s">
        <v>278</v>
      </c>
      <c r="E157" s="174" t="s">
        <v>1843</v>
      </c>
      <c r="F157" s="175" t="s">
        <v>1844</v>
      </c>
      <c r="G157" s="176" t="s">
        <v>291</v>
      </c>
      <c r="H157" s="177">
        <v>9</v>
      </c>
      <c r="I157" s="178"/>
      <c r="J157" s="179">
        <f>ROUND(I157*H157,0)</f>
        <v>0</v>
      </c>
      <c r="K157" s="175" t="s">
        <v>693</v>
      </c>
      <c r="L157" s="38"/>
      <c r="M157" s="180" t="s">
        <v>1</v>
      </c>
      <c r="N157" s="181" t="s">
        <v>42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91</v>
      </c>
      <c r="AT157" s="184" t="s">
        <v>278</v>
      </c>
      <c r="AU157" s="184" t="s">
        <v>85</v>
      </c>
      <c r="AY157" s="18" t="s">
        <v>276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</v>
      </c>
      <c r="BK157" s="185">
        <f>ROUND(I157*H157,0)</f>
        <v>0</v>
      </c>
      <c r="BL157" s="18" t="s">
        <v>91</v>
      </c>
      <c r="BM157" s="184" t="s">
        <v>790</v>
      </c>
    </row>
    <row r="158" s="2" customFormat="1" ht="49.05" customHeight="1">
      <c r="A158" s="37"/>
      <c r="B158" s="172"/>
      <c r="C158" s="173" t="s">
        <v>459</v>
      </c>
      <c r="D158" s="173" t="s">
        <v>278</v>
      </c>
      <c r="E158" s="174" t="s">
        <v>1845</v>
      </c>
      <c r="F158" s="175" t="s">
        <v>1846</v>
      </c>
      <c r="G158" s="176" t="s">
        <v>314</v>
      </c>
      <c r="H158" s="177">
        <v>6.4619999999999997</v>
      </c>
      <c r="I158" s="178"/>
      <c r="J158" s="179">
        <f>ROUND(I158*H158,0)</f>
        <v>0</v>
      </c>
      <c r="K158" s="175" t="s">
        <v>282</v>
      </c>
      <c r="L158" s="38"/>
      <c r="M158" s="180" t="s">
        <v>1</v>
      </c>
      <c r="N158" s="181" t="s">
        <v>42</v>
      </c>
      <c r="O158" s="76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91</v>
      </c>
      <c r="AT158" s="184" t="s">
        <v>278</v>
      </c>
      <c r="AU158" s="184" t="s">
        <v>85</v>
      </c>
      <c r="AY158" s="18" t="s">
        <v>276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</v>
      </c>
      <c r="BK158" s="185">
        <f>ROUND(I158*H158,0)</f>
        <v>0</v>
      </c>
      <c r="BL158" s="18" t="s">
        <v>91</v>
      </c>
      <c r="BM158" s="184" t="s">
        <v>801</v>
      </c>
    </row>
    <row r="159" s="12" customFormat="1" ht="25.92" customHeight="1">
      <c r="A159" s="12"/>
      <c r="B159" s="159"/>
      <c r="C159" s="12"/>
      <c r="D159" s="160" t="s">
        <v>76</v>
      </c>
      <c r="E159" s="161" t="s">
        <v>1761</v>
      </c>
      <c r="F159" s="161" t="s">
        <v>1762</v>
      </c>
      <c r="G159" s="12"/>
      <c r="H159" s="12"/>
      <c r="I159" s="162"/>
      <c r="J159" s="163">
        <f>BK159</f>
        <v>0</v>
      </c>
      <c r="K159" s="12"/>
      <c r="L159" s="159"/>
      <c r="M159" s="164"/>
      <c r="N159" s="165"/>
      <c r="O159" s="165"/>
      <c r="P159" s="166">
        <f>P160</f>
        <v>0</v>
      </c>
      <c r="Q159" s="165"/>
      <c r="R159" s="166">
        <f>R160</f>
        <v>0</v>
      </c>
      <c r="S159" s="165"/>
      <c r="T159" s="167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60" t="s">
        <v>91</v>
      </c>
      <c r="AT159" s="168" t="s">
        <v>76</v>
      </c>
      <c r="AU159" s="168" t="s">
        <v>77</v>
      </c>
      <c r="AY159" s="160" t="s">
        <v>276</v>
      </c>
      <c r="BK159" s="169">
        <f>BK160</f>
        <v>0</v>
      </c>
    </row>
    <row r="160" s="2" customFormat="1" ht="37.8" customHeight="1">
      <c r="A160" s="37"/>
      <c r="B160" s="172"/>
      <c r="C160" s="173" t="s">
        <v>464</v>
      </c>
      <c r="D160" s="173" t="s">
        <v>278</v>
      </c>
      <c r="E160" s="174" t="s">
        <v>1847</v>
      </c>
      <c r="F160" s="175" t="s">
        <v>1848</v>
      </c>
      <c r="G160" s="176" t="s">
        <v>1766</v>
      </c>
      <c r="H160" s="177">
        <v>50</v>
      </c>
      <c r="I160" s="178"/>
      <c r="J160" s="179">
        <f>ROUND(I160*H160,0)</f>
        <v>0</v>
      </c>
      <c r="K160" s="175" t="s">
        <v>282</v>
      </c>
      <c r="L160" s="38"/>
      <c r="M160" s="224" t="s">
        <v>1</v>
      </c>
      <c r="N160" s="225" t="s">
        <v>42</v>
      </c>
      <c r="O160" s="226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1849</v>
      </c>
      <c r="AT160" s="184" t="s">
        <v>278</v>
      </c>
      <c r="AU160" s="184" t="s">
        <v>8</v>
      </c>
      <c r="AY160" s="18" t="s">
        <v>276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</v>
      </c>
      <c r="BK160" s="185">
        <f>ROUND(I160*H160,0)</f>
        <v>0</v>
      </c>
      <c r="BL160" s="18" t="s">
        <v>1849</v>
      </c>
      <c r="BM160" s="184" t="s">
        <v>809</v>
      </c>
    </row>
    <row r="161" s="2" customFormat="1" ht="6.96" customHeight="1">
      <c r="A161" s="37"/>
      <c r="B161" s="59"/>
      <c r="C161" s="60"/>
      <c r="D161" s="60"/>
      <c r="E161" s="60"/>
      <c r="F161" s="60"/>
      <c r="G161" s="60"/>
      <c r="H161" s="60"/>
      <c r="I161" s="60"/>
      <c r="J161" s="60"/>
      <c r="K161" s="60"/>
      <c r="L161" s="38"/>
      <c r="M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</row>
  </sheetData>
  <autoFilter ref="C119:K16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103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Snížení EN SPOŠ Dvůr Králové - budova H, 2.etapa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116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1850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1771</v>
      </c>
      <c r="G12" s="37"/>
      <c r="H12" s="37"/>
      <c r="I12" s="31" t="s">
        <v>23</v>
      </c>
      <c r="J12" s="68" t="str">
        <f>'Rekapitulace stavby'!AN8</f>
        <v>17. 10. 2025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>SPOŠ Dvůr Králové n.L., E.Krásnohorské 2069</v>
      </c>
      <c r="F15" s="37"/>
      <c r="G15" s="37"/>
      <c r="H15" s="37"/>
      <c r="I15" s="31" t="s">
        <v>28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>Projektis DK s.r.o., Legionářská 562, D.K.n.L.</v>
      </c>
      <c r="F21" s="37"/>
      <c r="G21" s="37"/>
      <c r="H21" s="37"/>
      <c r="I21" s="31" t="s">
        <v>28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>ing. V. Švehla</v>
      </c>
      <c r="F24" s="37"/>
      <c r="G24" s="37"/>
      <c r="H24" s="37"/>
      <c r="I24" s="31" t="s">
        <v>28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6" t="s">
        <v>37</v>
      </c>
      <c r="E30" s="37"/>
      <c r="F30" s="37"/>
      <c r="G30" s="37"/>
      <c r="H30" s="37"/>
      <c r="I30" s="37"/>
      <c r="J30" s="95">
        <f>ROUND(J135,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7" t="s">
        <v>41</v>
      </c>
      <c r="E33" s="31" t="s">
        <v>42</v>
      </c>
      <c r="F33" s="128">
        <f>ROUND((SUM(BE135:BE216)),  0)</f>
        <v>0</v>
      </c>
      <c r="G33" s="37"/>
      <c r="H33" s="37"/>
      <c r="I33" s="129">
        <v>0.20999999999999999</v>
      </c>
      <c r="J33" s="128">
        <f>ROUND(((SUM(BE135:BE216))*I33),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8">
        <f>ROUND((SUM(BF135:BF216)),  0)</f>
        <v>0</v>
      </c>
      <c r="G34" s="37"/>
      <c r="H34" s="37"/>
      <c r="I34" s="129">
        <v>0.12</v>
      </c>
      <c r="J34" s="128">
        <f>ROUND(((SUM(BF135:BF216))*I34),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8">
        <f>ROUND((SUM(BG135:BG216)),  0)</f>
        <v>0</v>
      </c>
      <c r="G35" s="37"/>
      <c r="H35" s="37"/>
      <c r="I35" s="129">
        <v>0.20999999999999999</v>
      </c>
      <c r="J35" s="128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8">
        <f>ROUND((SUM(BH135:BH216)),  0)</f>
        <v>0</v>
      </c>
      <c r="G36" s="37"/>
      <c r="H36" s="37"/>
      <c r="I36" s="129">
        <v>0.12</v>
      </c>
      <c r="J36" s="128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8">
        <f>ROUND((SUM(BI135:BI216)),  0)</f>
        <v>0</v>
      </c>
      <c r="G37" s="37"/>
      <c r="H37" s="37"/>
      <c r="I37" s="129">
        <v>0</v>
      </c>
      <c r="J37" s="128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0"/>
      <c r="D39" s="131" t="s">
        <v>47</v>
      </c>
      <c r="E39" s="80"/>
      <c r="F39" s="80"/>
      <c r="G39" s="132" t="s">
        <v>48</v>
      </c>
      <c r="H39" s="133" t="s">
        <v>49</v>
      </c>
      <c r="I39" s="80"/>
      <c r="J39" s="134">
        <f>SUM(J30:J37)</f>
        <v>0</v>
      </c>
      <c r="K39" s="135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6" t="s">
        <v>53</v>
      </c>
      <c r="G61" s="57" t="s">
        <v>52</v>
      </c>
      <c r="H61" s="40"/>
      <c r="I61" s="40"/>
      <c r="J61" s="137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6" t="s">
        <v>53</v>
      </c>
      <c r="G76" s="57" t="s">
        <v>52</v>
      </c>
      <c r="H76" s="40"/>
      <c r="I76" s="40"/>
      <c r="J76" s="137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229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Snížení EN SPOŠ Dvůr Králové - budova H, 2.etapa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3 - Elektroinstalace - CU 2025/2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 xml:space="preserve"> </v>
      </c>
      <c r="G89" s="37"/>
      <c r="H89" s="37"/>
      <c r="I89" s="31" t="s">
        <v>23</v>
      </c>
      <c r="J89" s="68" t="str">
        <f>IF(J12="","",J12)</f>
        <v>17. 10. 2025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SPOŠ Dvůr Králové n.L., E.Krásnohorské 2069</v>
      </c>
      <c r="G91" s="37"/>
      <c r="H91" s="37"/>
      <c r="I91" s="31" t="s">
        <v>31</v>
      </c>
      <c r="J91" s="35" t="str">
        <f>E21</f>
        <v>Projektis DK s.r.o.,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8" t="s">
        <v>230</v>
      </c>
      <c r="D94" s="130"/>
      <c r="E94" s="130"/>
      <c r="F94" s="130"/>
      <c r="G94" s="130"/>
      <c r="H94" s="130"/>
      <c r="I94" s="130"/>
      <c r="J94" s="139" t="s">
        <v>231</v>
      </c>
      <c r="K94" s="130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0" t="s">
        <v>232</v>
      </c>
      <c r="D96" s="37"/>
      <c r="E96" s="37"/>
      <c r="F96" s="37"/>
      <c r="G96" s="37"/>
      <c r="H96" s="37"/>
      <c r="I96" s="37"/>
      <c r="J96" s="95">
        <f>J135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233</v>
      </c>
    </row>
    <row r="97" s="9" customFormat="1" ht="24.96" customHeight="1">
      <c r="A97" s="9"/>
      <c r="B97" s="141"/>
      <c r="C97" s="9"/>
      <c r="D97" s="142" t="s">
        <v>1851</v>
      </c>
      <c r="E97" s="143"/>
      <c r="F97" s="143"/>
      <c r="G97" s="143"/>
      <c r="H97" s="143"/>
      <c r="I97" s="143"/>
      <c r="J97" s="144">
        <f>J136</f>
        <v>0</v>
      </c>
      <c r="K97" s="9"/>
      <c r="L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1852</v>
      </c>
      <c r="E98" s="147"/>
      <c r="F98" s="147"/>
      <c r="G98" s="147"/>
      <c r="H98" s="147"/>
      <c r="I98" s="147"/>
      <c r="J98" s="148">
        <f>J137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1853</v>
      </c>
      <c r="E99" s="147"/>
      <c r="F99" s="147"/>
      <c r="G99" s="147"/>
      <c r="H99" s="147"/>
      <c r="I99" s="147"/>
      <c r="J99" s="148">
        <f>J139</f>
        <v>0</v>
      </c>
      <c r="K99" s="10"/>
      <c r="L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5"/>
      <c r="C100" s="10"/>
      <c r="D100" s="146" t="s">
        <v>1854</v>
      </c>
      <c r="E100" s="147"/>
      <c r="F100" s="147"/>
      <c r="G100" s="147"/>
      <c r="H100" s="147"/>
      <c r="I100" s="147"/>
      <c r="J100" s="148">
        <f>J141</f>
        <v>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1855</v>
      </c>
      <c r="E101" s="147"/>
      <c r="F101" s="147"/>
      <c r="G101" s="147"/>
      <c r="H101" s="147"/>
      <c r="I101" s="147"/>
      <c r="J101" s="148">
        <f>J143</f>
        <v>0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45"/>
      <c r="C102" s="10"/>
      <c r="D102" s="146" t="s">
        <v>1856</v>
      </c>
      <c r="E102" s="147"/>
      <c r="F102" s="147"/>
      <c r="G102" s="147"/>
      <c r="H102" s="147"/>
      <c r="I102" s="147"/>
      <c r="J102" s="148">
        <f>J144</f>
        <v>0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45"/>
      <c r="C103" s="10"/>
      <c r="D103" s="146" t="s">
        <v>1857</v>
      </c>
      <c r="E103" s="147"/>
      <c r="F103" s="147"/>
      <c r="G103" s="147"/>
      <c r="H103" s="147"/>
      <c r="I103" s="147"/>
      <c r="J103" s="148">
        <f>J151</f>
        <v>0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45"/>
      <c r="C104" s="10"/>
      <c r="D104" s="146" t="s">
        <v>1858</v>
      </c>
      <c r="E104" s="147"/>
      <c r="F104" s="147"/>
      <c r="G104" s="147"/>
      <c r="H104" s="147"/>
      <c r="I104" s="147"/>
      <c r="J104" s="148">
        <f>J157</f>
        <v>0</v>
      </c>
      <c r="K104" s="10"/>
      <c r="L104" s="14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45"/>
      <c r="C105" s="10"/>
      <c r="D105" s="146" t="s">
        <v>1859</v>
      </c>
      <c r="E105" s="147"/>
      <c r="F105" s="147"/>
      <c r="G105" s="147"/>
      <c r="H105" s="147"/>
      <c r="I105" s="147"/>
      <c r="J105" s="148">
        <f>J166</f>
        <v>0</v>
      </c>
      <c r="K105" s="10"/>
      <c r="L105" s="14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5"/>
      <c r="C106" s="10"/>
      <c r="D106" s="146" t="s">
        <v>1860</v>
      </c>
      <c r="E106" s="147"/>
      <c r="F106" s="147"/>
      <c r="G106" s="147"/>
      <c r="H106" s="147"/>
      <c r="I106" s="147"/>
      <c r="J106" s="148">
        <f>J174</f>
        <v>0</v>
      </c>
      <c r="K106" s="10"/>
      <c r="L106" s="14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5"/>
      <c r="C107" s="10"/>
      <c r="D107" s="146" t="s">
        <v>1861</v>
      </c>
      <c r="E107" s="147"/>
      <c r="F107" s="147"/>
      <c r="G107" s="147"/>
      <c r="H107" s="147"/>
      <c r="I107" s="147"/>
      <c r="J107" s="148">
        <f>J176</f>
        <v>0</v>
      </c>
      <c r="K107" s="10"/>
      <c r="L107" s="14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5"/>
      <c r="C108" s="10"/>
      <c r="D108" s="146" t="s">
        <v>1862</v>
      </c>
      <c r="E108" s="147"/>
      <c r="F108" s="147"/>
      <c r="G108" s="147"/>
      <c r="H108" s="147"/>
      <c r="I108" s="147"/>
      <c r="J108" s="148">
        <f>J178</f>
        <v>0</v>
      </c>
      <c r="K108" s="10"/>
      <c r="L108" s="14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45"/>
      <c r="C109" s="10"/>
      <c r="D109" s="146" t="s">
        <v>1863</v>
      </c>
      <c r="E109" s="147"/>
      <c r="F109" s="147"/>
      <c r="G109" s="147"/>
      <c r="H109" s="147"/>
      <c r="I109" s="147"/>
      <c r="J109" s="148">
        <f>J179</f>
        <v>0</v>
      </c>
      <c r="K109" s="10"/>
      <c r="L109" s="14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4.88" customHeight="1">
      <c r="A110" s="10"/>
      <c r="B110" s="145"/>
      <c r="C110" s="10"/>
      <c r="D110" s="146" t="s">
        <v>1856</v>
      </c>
      <c r="E110" s="147"/>
      <c r="F110" s="147"/>
      <c r="G110" s="147"/>
      <c r="H110" s="147"/>
      <c r="I110" s="147"/>
      <c r="J110" s="148">
        <f>J185</f>
        <v>0</v>
      </c>
      <c r="K110" s="10"/>
      <c r="L110" s="14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4.88" customHeight="1">
      <c r="A111" s="10"/>
      <c r="B111" s="145"/>
      <c r="C111" s="10"/>
      <c r="D111" s="146" t="s">
        <v>1857</v>
      </c>
      <c r="E111" s="147"/>
      <c r="F111" s="147"/>
      <c r="G111" s="147"/>
      <c r="H111" s="147"/>
      <c r="I111" s="147"/>
      <c r="J111" s="148">
        <f>J192</f>
        <v>0</v>
      </c>
      <c r="K111" s="10"/>
      <c r="L111" s="14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4.88" customHeight="1">
      <c r="A112" s="10"/>
      <c r="B112" s="145"/>
      <c r="C112" s="10"/>
      <c r="D112" s="146" t="s">
        <v>1858</v>
      </c>
      <c r="E112" s="147"/>
      <c r="F112" s="147"/>
      <c r="G112" s="147"/>
      <c r="H112" s="147"/>
      <c r="I112" s="147"/>
      <c r="J112" s="148">
        <f>J198</f>
        <v>0</v>
      </c>
      <c r="K112" s="10"/>
      <c r="L112" s="14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45"/>
      <c r="C113" s="10"/>
      <c r="D113" s="146" t="s">
        <v>1859</v>
      </c>
      <c r="E113" s="147"/>
      <c r="F113" s="147"/>
      <c r="G113" s="147"/>
      <c r="H113" s="147"/>
      <c r="I113" s="147"/>
      <c r="J113" s="148">
        <f>J204</f>
        <v>0</v>
      </c>
      <c r="K113" s="10"/>
      <c r="L113" s="14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5"/>
      <c r="C114" s="10"/>
      <c r="D114" s="146" t="s">
        <v>1864</v>
      </c>
      <c r="E114" s="147"/>
      <c r="F114" s="147"/>
      <c r="G114" s="147"/>
      <c r="H114" s="147"/>
      <c r="I114" s="147"/>
      <c r="J114" s="148">
        <f>J211</f>
        <v>0</v>
      </c>
      <c r="K114" s="10"/>
      <c r="L114" s="14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5"/>
      <c r="C115" s="10"/>
      <c r="D115" s="146" t="s">
        <v>1865</v>
      </c>
      <c r="E115" s="147"/>
      <c r="F115" s="147"/>
      <c r="G115" s="147"/>
      <c r="H115" s="147"/>
      <c r="I115" s="147"/>
      <c r="J115" s="148">
        <f>J213</f>
        <v>0</v>
      </c>
      <c r="K115" s="10"/>
      <c r="L115" s="14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59"/>
      <c r="C117" s="60"/>
      <c r="D117" s="60"/>
      <c r="E117" s="60"/>
      <c r="F117" s="60"/>
      <c r="G117" s="60"/>
      <c r="H117" s="60"/>
      <c r="I117" s="60"/>
      <c r="J117" s="60"/>
      <c r="K117" s="60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21" s="2" customFormat="1" ht="6.96" customHeight="1">
      <c r="A121" s="37"/>
      <c r="B121" s="61"/>
      <c r="C121" s="62"/>
      <c r="D121" s="62"/>
      <c r="E121" s="62"/>
      <c r="F121" s="62"/>
      <c r="G121" s="62"/>
      <c r="H121" s="62"/>
      <c r="I121" s="62"/>
      <c r="J121" s="62"/>
      <c r="K121" s="62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4.96" customHeight="1">
      <c r="A122" s="37"/>
      <c r="B122" s="38"/>
      <c r="C122" s="22" t="s">
        <v>261</v>
      </c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17</v>
      </c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6.5" customHeight="1">
      <c r="A125" s="37"/>
      <c r="B125" s="38"/>
      <c r="C125" s="37"/>
      <c r="D125" s="37"/>
      <c r="E125" s="121" t="str">
        <f>E7</f>
        <v>Snížení EN SPOŠ Dvůr Králové - budova H, 2.etapa</v>
      </c>
      <c r="F125" s="31"/>
      <c r="G125" s="31"/>
      <c r="H125" s="31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116</v>
      </c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6.5" customHeight="1">
      <c r="A127" s="37"/>
      <c r="B127" s="38"/>
      <c r="C127" s="37"/>
      <c r="D127" s="37"/>
      <c r="E127" s="66" t="str">
        <f>E9</f>
        <v>3 - Elektroinstalace - CU 2025/2</v>
      </c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7"/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31" t="s">
        <v>21</v>
      </c>
      <c r="D129" s="37"/>
      <c r="E129" s="37"/>
      <c r="F129" s="26" t="str">
        <f>F12</f>
        <v xml:space="preserve"> </v>
      </c>
      <c r="G129" s="37"/>
      <c r="H129" s="37"/>
      <c r="I129" s="31" t="s">
        <v>23</v>
      </c>
      <c r="J129" s="68" t="str">
        <f>IF(J12="","",J12)</f>
        <v>17. 10. 2025</v>
      </c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7"/>
      <c r="D130" s="37"/>
      <c r="E130" s="37"/>
      <c r="F130" s="37"/>
      <c r="G130" s="37"/>
      <c r="H130" s="37"/>
      <c r="I130" s="37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40.05" customHeight="1">
      <c r="A131" s="37"/>
      <c r="B131" s="38"/>
      <c r="C131" s="31" t="s">
        <v>25</v>
      </c>
      <c r="D131" s="37"/>
      <c r="E131" s="37"/>
      <c r="F131" s="26" t="str">
        <f>E15</f>
        <v>SPOŠ Dvůr Králové n.L., E.Krásnohorské 2069</v>
      </c>
      <c r="G131" s="37"/>
      <c r="H131" s="37"/>
      <c r="I131" s="31" t="s">
        <v>31</v>
      </c>
      <c r="J131" s="35" t="str">
        <f>E21</f>
        <v>Projektis DK s.r.o., Legionářská 562, D.K.n.L.</v>
      </c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29</v>
      </c>
      <c r="D132" s="37"/>
      <c r="E132" s="37"/>
      <c r="F132" s="26" t="str">
        <f>IF(E18="","",E18)</f>
        <v>Vyplň údaj</v>
      </c>
      <c r="G132" s="37"/>
      <c r="H132" s="37"/>
      <c r="I132" s="31" t="s">
        <v>34</v>
      </c>
      <c r="J132" s="35" t="str">
        <f>E24</f>
        <v>ing. V. Švehla</v>
      </c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0.32" customHeight="1">
      <c r="A133" s="37"/>
      <c r="B133" s="38"/>
      <c r="C133" s="37"/>
      <c r="D133" s="37"/>
      <c r="E133" s="37"/>
      <c r="F133" s="37"/>
      <c r="G133" s="37"/>
      <c r="H133" s="37"/>
      <c r="I133" s="37"/>
      <c r="J133" s="37"/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11" customFormat="1" ht="29.28" customHeight="1">
      <c r="A134" s="149"/>
      <c r="B134" s="150"/>
      <c r="C134" s="151" t="s">
        <v>262</v>
      </c>
      <c r="D134" s="152" t="s">
        <v>62</v>
      </c>
      <c r="E134" s="152" t="s">
        <v>58</v>
      </c>
      <c r="F134" s="152" t="s">
        <v>59</v>
      </c>
      <c r="G134" s="152" t="s">
        <v>263</v>
      </c>
      <c r="H134" s="152" t="s">
        <v>264</v>
      </c>
      <c r="I134" s="152" t="s">
        <v>265</v>
      </c>
      <c r="J134" s="152" t="s">
        <v>231</v>
      </c>
      <c r="K134" s="153" t="s">
        <v>266</v>
      </c>
      <c r="L134" s="154"/>
      <c r="M134" s="85" t="s">
        <v>1</v>
      </c>
      <c r="N134" s="86" t="s">
        <v>41</v>
      </c>
      <c r="O134" s="86" t="s">
        <v>267</v>
      </c>
      <c r="P134" s="86" t="s">
        <v>268</v>
      </c>
      <c r="Q134" s="86" t="s">
        <v>269</v>
      </c>
      <c r="R134" s="86" t="s">
        <v>270</v>
      </c>
      <c r="S134" s="86" t="s">
        <v>271</v>
      </c>
      <c r="T134" s="87" t="s">
        <v>272</v>
      </c>
      <c r="U134" s="149"/>
      <c r="V134" s="149"/>
      <c r="W134" s="149"/>
      <c r="X134" s="149"/>
      <c r="Y134" s="149"/>
      <c r="Z134" s="149"/>
      <c r="AA134" s="149"/>
      <c r="AB134" s="149"/>
      <c r="AC134" s="149"/>
      <c r="AD134" s="149"/>
      <c r="AE134" s="149"/>
    </row>
    <row r="135" s="2" customFormat="1" ht="22.8" customHeight="1">
      <c r="A135" s="37"/>
      <c r="B135" s="38"/>
      <c r="C135" s="92" t="s">
        <v>273</v>
      </c>
      <c r="D135" s="37"/>
      <c r="E135" s="37"/>
      <c r="F135" s="37"/>
      <c r="G135" s="37"/>
      <c r="H135" s="37"/>
      <c r="I135" s="37"/>
      <c r="J135" s="155">
        <f>BK135</f>
        <v>0</v>
      </c>
      <c r="K135" s="37"/>
      <c r="L135" s="38"/>
      <c r="M135" s="88"/>
      <c r="N135" s="72"/>
      <c r="O135" s="89"/>
      <c r="P135" s="156">
        <f>P136</f>
        <v>0</v>
      </c>
      <c r="Q135" s="89"/>
      <c r="R135" s="156">
        <f>R136</f>
        <v>0</v>
      </c>
      <c r="S135" s="89"/>
      <c r="T135" s="157">
        <f>T136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76</v>
      </c>
      <c r="AU135" s="18" t="s">
        <v>233</v>
      </c>
      <c r="BK135" s="158">
        <f>BK136</f>
        <v>0</v>
      </c>
    </row>
    <row r="136" s="12" customFormat="1" ht="25.92" customHeight="1">
      <c r="A136" s="12"/>
      <c r="B136" s="159"/>
      <c r="C136" s="12"/>
      <c r="D136" s="160" t="s">
        <v>76</v>
      </c>
      <c r="E136" s="161" t="s">
        <v>311</v>
      </c>
      <c r="F136" s="161" t="s">
        <v>1866</v>
      </c>
      <c r="G136" s="12"/>
      <c r="H136" s="12"/>
      <c r="I136" s="162"/>
      <c r="J136" s="163">
        <f>BK136</f>
        <v>0</v>
      </c>
      <c r="K136" s="12"/>
      <c r="L136" s="159"/>
      <c r="M136" s="164"/>
      <c r="N136" s="165"/>
      <c r="O136" s="165"/>
      <c r="P136" s="166">
        <f>P137+P139+P141+P143+P174+P176+P178+P211+P213</f>
        <v>0</v>
      </c>
      <c r="Q136" s="165"/>
      <c r="R136" s="166">
        <f>R137+R139+R141+R143+R174+R176+R178+R211+R213</f>
        <v>0</v>
      </c>
      <c r="S136" s="165"/>
      <c r="T136" s="167">
        <f>T137+T139+T141+T143+T174+T176+T178+T211+T213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0" t="s">
        <v>88</v>
      </c>
      <c r="AT136" s="168" t="s">
        <v>76</v>
      </c>
      <c r="AU136" s="168" t="s">
        <v>77</v>
      </c>
      <c r="AY136" s="160" t="s">
        <v>276</v>
      </c>
      <c r="BK136" s="169">
        <f>BK137+BK139+BK141+BK143+BK174+BK176+BK178+BK211+BK213</f>
        <v>0</v>
      </c>
    </row>
    <row r="137" s="12" customFormat="1" ht="22.8" customHeight="1">
      <c r="A137" s="12"/>
      <c r="B137" s="159"/>
      <c r="C137" s="12"/>
      <c r="D137" s="160" t="s">
        <v>76</v>
      </c>
      <c r="E137" s="170" t="s">
        <v>1867</v>
      </c>
      <c r="F137" s="170" t="s">
        <v>1868</v>
      </c>
      <c r="G137" s="12"/>
      <c r="H137" s="12"/>
      <c r="I137" s="162"/>
      <c r="J137" s="171">
        <f>BK137</f>
        <v>0</v>
      </c>
      <c r="K137" s="12"/>
      <c r="L137" s="159"/>
      <c r="M137" s="164"/>
      <c r="N137" s="165"/>
      <c r="O137" s="165"/>
      <c r="P137" s="166">
        <f>P138</f>
        <v>0</v>
      </c>
      <c r="Q137" s="165"/>
      <c r="R137" s="166">
        <f>R138</f>
        <v>0</v>
      </c>
      <c r="S137" s="165"/>
      <c r="T137" s="167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0" t="s">
        <v>88</v>
      </c>
      <c r="AT137" s="168" t="s">
        <v>76</v>
      </c>
      <c r="AU137" s="168" t="s">
        <v>8</v>
      </c>
      <c r="AY137" s="160" t="s">
        <v>276</v>
      </c>
      <c r="BK137" s="169">
        <f>BK138</f>
        <v>0</v>
      </c>
    </row>
    <row r="138" s="2" customFormat="1" ht="16.5" customHeight="1">
      <c r="A138" s="37"/>
      <c r="B138" s="172"/>
      <c r="C138" s="211" t="s">
        <v>8</v>
      </c>
      <c r="D138" s="211" t="s">
        <v>311</v>
      </c>
      <c r="E138" s="212" t="s">
        <v>1869</v>
      </c>
      <c r="F138" s="213" t="s">
        <v>1870</v>
      </c>
      <c r="G138" s="214" t="s">
        <v>1871</v>
      </c>
      <c r="H138" s="215">
        <v>1</v>
      </c>
      <c r="I138" s="216"/>
      <c r="J138" s="217">
        <f>ROUND(I138*H138,0)</f>
        <v>0</v>
      </c>
      <c r="K138" s="213" t="s">
        <v>1</v>
      </c>
      <c r="L138" s="218"/>
      <c r="M138" s="219" t="s">
        <v>1</v>
      </c>
      <c r="N138" s="220" t="s">
        <v>42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315</v>
      </c>
      <c r="AT138" s="184" t="s">
        <v>311</v>
      </c>
      <c r="AU138" s="184" t="s">
        <v>85</v>
      </c>
      <c r="AY138" s="18" t="s">
        <v>276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</v>
      </c>
      <c r="BK138" s="185">
        <f>ROUND(I138*H138,0)</f>
        <v>0</v>
      </c>
      <c r="BL138" s="18" t="s">
        <v>91</v>
      </c>
      <c r="BM138" s="184" t="s">
        <v>85</v>
      </c>
    </row>
    <row r="139" s="12" customFormat="1" ht="22.8" customHeight="1">
      <c r="A139" s="12"/>
      <c r="B139" s="159"/>
      <c r="C139" s="12"/>
      <c r="D139" s="160" t="s">
        <v>76</v>
      </c>
      <c r="E139" s="170" t="s">
        <v>1872</v>
      </c>
      <c r="F139" s="170" t="s">
        <v>1868</v>
      </c>
      <c r="G139" s="12"/>
      <c r="H139" s="12"/>
      <c r="I139" s="162"/>
      <c r="J139" s="171">
        <f>BK139</f>
        <v>0</v>
      </c>
      <c r="K139" s="12"/>
      <c r="L139" s="159"/>
      <c r="M139" s="164"/>
      <c r="N139" s="165"/>
      <c r="O139" s="165"/>
      <c r="P139" s="166">
        <f>P140</f>
        <v>0</v>
      </c>
      <c r="Q139" s="165"/>
      <c r="R139" s="166">
        <f>R140</f>
        <v>0</v>
      </c>
      <c r="S139" s="165"/>
      <c r="T139" s="167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60" t="s">
        <v>88</v>
      </c>
      <c r="AT139" s="168" t="s">
        <v>76</v>
      </c>
      <c r="AU139" s="168" t="s">
        <v>8</v>
      </c>
      <c r="AY139" s="160" t="s">
        <v>276</v>
      </c>
      <c r="BK139" s="169">
        <f>BK140</f>
        <v>0</v>
      </c>
    </row>
    <row r="140" s="2" customFormat="1" ht="16.5" customHeight="1">
      <c r="A140" s="37"/>
      <c r="B140" s="172"/>
      <c r="C140" s="211" t="s">
        <v>85</v>
      </c>
      <c r="D140" s="211" t="s">
        <v>311</v>
      </c>
      <c r="E140" s="212" t="s">
        <v>1873</v>
      </c>
      <c r="F140" s="213" t="s">
        <v>1874</v>
      </c>
      <c r="G140" s="214" t="s">
        <v>1875</v>
      </c>
      <c r="H140" s="215">
        <v>1</v>
      </c>
      <c r="I140" s="216"/>
      <c r="J140" s="217">
        <f>ROUND(I140*H140,0)</f>
        <v>0</v>
      </c>
      <c r="K140" s="213" t="s">
        <v>1</v>
      </c>
      <c r="L140" s="218"/>
      <c r="M140" s="219" t="s">
        <v>1</v>
      </c>
      <c r="N140" s="220" t="s">
        <v>42</v>
      </c>
      <c r="O140" s="76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1876</v>
      </c>
      <c r="AT140" s="184" t="s">
        <v>311</v>
      </c>
      <c r="AU140" s="184" t="s">
        <v>85</v>
      </c>
      <c r="AY140" s="18" t="s">
        <v>276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</v>
      </c>
      <c r="BK140" s="185">
        <f>ROUND(I140*H140,0)</f>
        <v>0</v>
      </c>
      <c r="BL140" s="18" t="s">
        <v>737</v>
      </c>
      <c r="BM140" s="184" t="s">
        <v>1877</v>
      </c>
    </row>
    <row r="141" s="12" customFormat="1" ht="22.8" customHeight="1">
      <c r="A141" s="12"/>
      <c r="B141" s="159"/>
      <c r="C141" s="12"/>
      <c r="D141" s="160" t="s">
        <v>76</v>
      </c>
      <c r="E141" s="170" t="s">
        <v>1878</v>
      </c>
      <c r="F141" s="170" t="s">
        <v>1868</v>
      </c>
      <c r="G141" s="12"/>
      <c r="H141" s="12"/>
      <c r="I141" s="162"/>
      <c r="J141" s="171">
        <f>BK141</f>
        <v>0</v>
      </c>
      <c r="K141" s="12"/>
      <c r="L141" s="159"/>
      <c r="M141" s="164"/>
      <c r="N141" s="165"/>
      <c r="O141" s="165"/>
      <c r="P141" s="166">
        <f>P142</f>
        <v>0</v>
      </c>
      <c r="Q141" s="165"/>
      <c r="R141" s="166">
        <f>R142</f>
        <v>0</v>
      </c>
      <c r="S141" s="165"/>
      <c r="T141" s="167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60" t="s">
        <v>88</v>
      </c>
      <c r="AT141" s="168" t="s">
        <v>76</v>
      </c>
      <c r="AU141" s="168" t="s">
        <v>8</v>
      </c>
      <c r="AY141" s="160" t="s">
        <v>276</v>
      </c>
      <c r="BK141" s="169">
        <f>BK142</f>
        <v>0</v>
      </c>
    </row>
    <row r="142" s="2" customFormat="1" ht="16.5" customHeight="1">
      <c r="A142" s="37"/>
      <c r="B142" s="172"/>
      <c r="C142" s="211" t="s">
        <v>88</v>
      </c>
      <c r="D142" s="211" t="s">
        <v>311</v>
      </c>
      <c r="E142" s="212" t="s">
        <v>1879</v>
      </c>
      <c r="F142" s="213" t="s">
        <v>1880</v>
      </c>
      <c r="G142" s="214" t="s">
        <v>1875</v>
      </c>
      <c r="H142" s="215">
        <v>1</v>
      </c>
      <c r="I142" s="216"/>
      <c r="J142" s="217">
        <f>ROUND(I142*H142,0)</f>
        <v>0</v>
      </c>
      <c r="K142" s="213" t="s">
        <v>1</v>
      </c>
      <c r="L142" s="218"/>
      <c r="M142" s="219" t="s">
        <v>1</v>
      </c>
      <c r="N142" s="220" t="s">
        <v>42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1876</v>
      </c>
      <c r="AT142" s="184" t="s">
        <v>311</v>
      </c>
      <c r="AU142" s="184" t="s">
        <v>85</v>
      </c>
      <c r="AY142" s="18" t="s">
        <v>276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</v>
      </c>
      <c r="BK142" s="185">
        <f>ROUND(I142*H142,0)</f>
        <v>0</v>
      </c>
      <c r="BL142" s="18" t="s">
        <v>737</v>
      </c>
      <c r="BM142" s="184" t="s">
        <v>1881</v>
      </c>
    </row>
    <row r="143" s="12" customFormat="1" ht="22.8" customHeight="1">
      <c r="A143" s="12"/>
      <c r="B143" s="159"/>
      <c r="C143" s="12"/>
      <c r="D143" s="160" t="s">
        <v>76</v>
      </c>
      <c r="E143" s="170" t="s">
        <v>1882</v>
      </c>
      <c r="F143" s="170" t="s">
        <v>1868</v>
      </c>
      <c r="G143" s="12"/>
      <c r="H143" s="12"/>
      <c r="I143" s="162"/>
      <c r="J143" s="171">
        <f>BK143</f>
        <v>0</v>
      </c>
      <c r="K143" s="12"/>
      <c r="L143" s="159"/>
      <c r="M143" s="164"/>
      <c r="N143" s="165"/>
      <c r="O143" s="165"/>
      <c r="P143" s="166">
        <f>P144+P151+P157+P166</f>
        <v>0</v>
      </c>
      <c r="Q143" s="165"/>
      <c r="R143" s="166">
        <f>R144+R151+R157+R166</f>
        <v>0</v>
      </c>
      <c r="S143" s="165"/>
      <c r="T143" s="167">
        <f>T144+T151+T157+T166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0" t="s">
        <v>88</v>
      </c>
      <c r="AT143" s="168" t="s">
        <v>76</v>
      </c>
      <c r="AU143" s="168" t="s">
        <v>8</v>
      </c>
      <c r="AY143" s="160" t="s">
        <v>276</v>
      </c>
      <c r="BK143" s="169">
        <f>BK144+BK151+BK157+BK166</f>
        <v>0</v>
      </c>
    </row>
    <row r="144" s="12" customFormat="1" ht="20.88" customHeight="1">
      <c r="A144" s="12"/>
      <c r="B144" s="159"/>
      <c r="C144" s="12"/>
      <c r="D144" s="160" t="s">
        <v>76</v>
      </c>
      <c r="E144" s="170" t="s">
        <v>1883</v>
      </c>
      <c r="F144" s="170" t="s">
        <v>1884</v>
      </c>
      <c r="G144" s="12"/>
      <c r="H144" s="12"/>
      <c r="I144" s="162"/>
      <c r="J144" s="171">
        <f>BK144</f>
        <v>0</v>
      </c>
      <c r="K144" s="12"/>
      <c r="L144" s="159"/>
      <c r="M144" s="164"/>
      <c r="N144" s="165"/>
      <c r="O144" s="165"/>
      <c r="P144" s="166">
        <f>SUM(P145:P150)</f>
        <v>0</v>
      </c>
      <c r="Q144" s="165"/>
      <c r="R144" s="166">
        <f>SUM(R145:R150)</f>
        <v>0</v>
      </c>
      <c r="S144" s="165"/>
      <c r="T144" s="167">
        <f>SUM(T145:T150)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0" t="s">
        <v>8</v>
      </c>
      <c r="AT144" s="168" t="s">
        <v>76</v>
      </c>
      <c r="AU144" s="168" t="s">
        <v>85</v>
      </c>
      <c r="AY144" s="160" t="s">
        <v>276</v>
      </c>
      <c r="BK144" s="169">
        <f>SUM(BK145:BK150)</f>
        <v>0</v>
      </c>
    </row>
    <row r="145" s="2" customFormat="1" ht="16.5" customHeight="1">
      <c r="A145" s="37"/>
      <c r="B145" s="172"/>
      <c r="C145" s="211" t="s">
        <v>91</v>
      </c>
      <c r="D145" s="211" t="s">
        <v>311</v>
      </c>
      <c r="E145" s="212" t="s">
        <v>1885</v>
      </c>
      <c r="F145" s="213" t="s">
        <v>1886</v>
      </c>
      <c r="G145" s="214" t="s">
        <v>291</v>
      </c>
      <c r="H145" s="215">
        <v>80</v>
      </c>
      <c r="I145" s="216"/>
      <c r="J145" s="217">
        <f>ROUND(I145*H145,0)</f>
        <v>0</v>
      </c>
      <c r="K145" s="213" t="s">
        <v>1</v>
      </c>
      <c r="L145" s="218"/>
      <c r="M145" s="219" t="s">
        <v>1</v>
      </c>
      <c r="N145" s="220" t="s">
        <v>42</v>
      </c>
      <c r="O145" s="76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4" t="s">
        <v>315</v>
      </c>
      <c r="AT145" s="184" t="s">
        <v>311</v>
      </c>
      <c r="AU145" s="184" t="s">
        <v>88</v>
      </c>
      <c r="AY145" s="18" t="s">
        <v>276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</v>
      </c>
      <c r="BK145" s="185">
        <f>ROUND(I145*H145,0)</f>
        <v>0</v>
      </c>
      <c r="BL145" s="18" t="s">
        <v>91</v>
      </c>
      <c r="BM145" s="184" t="s">
        <v>91</v>
      </c>
    </row>
    <row r="146" s="2" customFormat="1" ht="16.5" customHeight="1">
      <c r="A146" s="37"/>
      <c r="B146" s="172"/>
      <c r="C146" s="211" t="s">
        <v>94</v>
      </c>
      <c r="D146" s="211" t="s">
        <v>311</v>
      </c>
      <c r="E146" s="212" t="s">
        <v>1887</v>
      </c>
      <c r="F146" s="213" t="s">
        <v>1888</v>
      </c>
      <c r="G146" s="214" t="s">
        <v>291</v>
      </c>
      <c r="H146" s="215">
        <v>25</v>
      </c>
      <c r="I146" s="216"/>
      <c r="J146" s="217">
        <f>ROUND(I146*H146,0)</f>
        <v>0</v>
      </c>
      <c r="K146" s="213" t="s">
        <v>1</v>
      </c>
      <c r="L146" s="218"/>
      <c r="M146" s="219" t="s">
        <v>1</v>
      </c>
      <c r="N146" s="220" t="s">
        <v>42</v>
      </c>
      <c r="O146" s="76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315</v>
      </c>
      <c r="AT146" s="184" t="s">
        <v>311</v>
      </c>
      <c r="AU146" s="184" t="s">
        <v>88</v>
      </c>
      <c r="AY146" s="18" t="s">
        <v>276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</v>
      </c>
      <c r="BK146" s="185">
        <f>ROUND(I146*H146,0)</f>
        <v>0</v>
      </c>
      <c r="BL146" s="18" t="s">
        <v>91</v>
      </c>
      <c r="BM146" s="184" t="s">
        <v>213</v>
      </c>
    </row>
    <row r="147" s="2" customFormat="1" ht="16.5" customHeight="1">
      <c r="A147" s="37"/>
      <c r="B147" s="172"/>
      <c r="C147" s="211" t="s">
        <v>213</v>
      </c>
      <c r="D147" s="211" t="s">
        <v>311</v>
      </c>
      <c r="E147" s="212" t="s">
        <v>1889</v>
      </c>
      <c r="F147" s="213" t="s">
        <v>1890</v>
      </c>
      <c r="G147" s="214" t="s">
        <v>291</v>
      </c>
      <c r="H147" s="215">
        <v>18</v>
      </c>
      <c r="I147" s="216"/>
      <c r="J147" s="217">
        <f>ROUND(I147*H147,0)</f>
        <v>0</v>
      </c>
      <c r="K147" s="213" t="s">
        <v>1</v>
      </c>
      <c r="L147" s="218"/>
      <c r="M147" s="219" t="s">
        <v>1</v>
      </c>
      <c r="N147" s="220" t="s">
        <v>42</v>
      </c>
      <c r="O147" s="76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4" t="s">
        <v>315</v>
      </c>
      <c r="AT147" s="184" t="s">
        <v>311</v>
      </c>
      <c r="AU147" s="184" t="s">
        <v>88</v>
      </c>
      <c r="AY147" s="18" t="s">
        <v>276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</v>
      </c>
      <c r="BK147" s="185">
        <f>ROUND(I147*H147,0)</f>
        <v>0</v>
      </c>
      <c r="BL147" s="18" t="s">
        <v>91</v>
      </c>
      <c r="BM147" s="184" t="s">
        <v>315</v>
      </c>
    </row>
    <row r="148" s="2" customFormat="1" ht="16.5" customHeight="1">
      <c r="A148" s="37"/>
      <c r="B148" s="172"/>
      <c r="C148" s="211" t="s">
        <v>319</v>
      </c>
      <c r="D148" s="211" t="s">
        <v>311</v>
      </c>
      <c r="E148" s="212" t="s">
        <v>1891</v>
      </c>
      <c r="F148" s="213" t="s">
        <v>1892</v>
      </c>
      <c r="G148" s="214" t="s">
        <v>1871</v>
      </c>
      <c r="H148" s="215">
        <v>6</v>
      </c>
      <c r="I148" s="216"/>
      <c r="J148" s="217">
        <f>ROUND(I148*H148,0)</f>
        <v>0</v>
      </c>
      <c r="K148" s="213" t="s">
        <v>1</v>
      </c>
      <c r="L148" s="218"/>
      <c r="M148" s="219" t="s">
        <v>1</v>
      </c>
      <c r="N148" s="220" t="s">
        <v>42</v>
      </c>
      <c r="O148" s="76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315</v>
      </c>
      <c r="AT148" s="184" t="s">
        <v>311</v>
      </c>
      <c r="AU148" s="184" t="s">
        <v>88</v>
      </c>
      <c r="AY148" s="18" t="s">
        <v>276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</v>
      </c>
      <c r="BK148" s="185">
        <f>ROUND(I148*H148,0)</f>
        <v>0</v>
      </c>
      <c r="BL148" s="18" t="s">
        <v>91</v>
      </c>
      <c r="BM148" s="184" t="s">
        <v>334</v>
      </c>
    </row>
    <row r="149" s="2" customFormat="1" ht="16.5" customHeight="1">
      <c r="A149" s="37"/>
      <c r="B149" s="172"/>
      <c r="C149" s="211" t="s">
        <v>315</v>
      </c>
      <c r="D149" s="211" t="s">
        <v>311</v>
      </c>
      <c r="E149" s="212" t="s">
        <v>1893</v>
      </c>
      <c r="F149" s="213" t="s">
        <v>1894</v>
      </c>
      <c r="G149" s="214" t="s">
        <v>1871</v>
      </c>
      <c r="H149" s="215">
        <v>1</v>
      </c>
      <c r="I149" s="216"/>
      <c r="J149" s="217">
        <f>ROUND(I149*H149,0)</f>
        <v>0</v>
      </c>
      <c r="K149" s="213" t="s">
        <v>1</v>
      </c>
      <c r="L149" s="218"/>
      <c r="M149" s="219" t="s">
        <v>1</v>
      </c>
      <c r="N149" s="220" t="s">
        <v>42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315</v>
      </c>
      <c r="AT149" s="184" t="s">
        <v>311</v>
      </c>
      <c r="AU149" s="184" t="s">
        <v>88</v>
      </c>
      <c r="AY149" s="18" t="s">
        <v>276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</v>
      </c>
      <c r="BK149" s="185">
        <f>ROUND(I149*H149,0)</f>
        <v>0</v>
      </c>
      <c r="BL149" s="18" t="s">
        <v>91</v>
      </c>
      <c r="BM149" s="184" t="s">
        <v>9</v>
      </c>
    </row>
    <row r="150" s="2" customFormat="1" ht="16.5" customHeight="1">
      <c r="A150" s="37"/>
      <c r="B150" s="172"/>
      <c r="C150" s="211" t="s">
        <v>328</v>
      </c>
      <c r="D150" s="211" t="s">
        <v>311</v>
      </c>
      <c r="E150" s="212" t="s">
        <v>1895</v>
      </c>
      <c r="F150" s="213" t="s">
        <v>1896</v>
      </c>
      <c r="G150" s="214" t="s">
        <v>1871</v>
      </c>
      <c r="H150" s="215">
        <v>1</v>
      </c>
      <c r="I150" s="216"/>
      <c r="J150" s="217">
        <f>ROUND(I150*H150,0)</f>
        <v>0</v>
      </c>
      <c r="K150" s="213" t="s">
        <v>1</v>
      </c>
      <c r="L150" s="218"/>
      <c r="M150" s="219" t="s">
        <v>1</v>
      </c>
      <c r="N150" s="220" t="s">
        <v>42</v>
      </c>
      <c r="O150" s="76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315</v>
      </c>
      <c r="AT150" s="184" t="s">
        <v>311</v>
      </c>
      <c r="AU150" s="184" t="s">
        <v>88</v>
      </c>
      <c r="AY150" s="18" t="s">
        <v>276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</v>
      </c>
      <c r="BK150" s="185">
        <f>ROUND(I150*H150,0)</f>
        <v>0</v>
      </c>
      <c r="BL150" s="18" t="s">
        <v>91</v>
      </c>
      <c r="BM150" s="184" t="s">
        <v>353</v>
      </c>
    </row>
    <row r="151" s="12" customFormat="1" ht="20.88" customHeight="1">
      <c r="A151" s="12"/>
      <c r="B151" s="159"/>
      <c r="C151" s="12"/>
      <c r="D151" s="160" t="s">
        <v>76</v>
      </c>
      <c r="E151" s="170" t="s">
        <v>1897</v>
      </c>
      <c r="F151" s="170" t="s">
        <v>1898</v>
      </c>
      <c r="G151" s="12"/>
      <c r="H151" s="12"/>
      <c r="I151" s="162"/>
      <c r="J151" s="171">
        <f>BK151</f>
        <v>0</v>
      </c>
      <c r="K151" s="12"/>
      <c r="L151" s="159"/>
      <c r="M151" s="164"/>
      <c r="N151" s="165"/>
      <c r="O151" s="165"/>
      <c r="P151" s="166">
        <f>SUM(P152:P156)</f>
        <v>0</v>
      </c>
      <c r="Q151" s="165"/>
      <c r="R151" s="166">
        <f>SUM(R152:R156)</f>
        <v>0</v>
      </c>
      <c r="S151" s="165"/>
      <c r="T151" s="167">
        <f>SUM(T152:T156)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60" t="s">
        <v>8</v>
      </c>
      <c r="AT151" s="168" t="s">
        <v>76</v>
      </c>
      <c r="AU151" s="168" t="s">
        <v>85</v>
      </c>
      <c r="AY151" s="160" t="s">
        <v>276</v>
      </c>
      <c r="BK151" s="169">
        <f>SUM(BK152:BK156)</f>
        <v>0</v>
      </c>
    </row>
    <row r="152" s="2" customFormat="1" ht="16.5" customHeight="1">
      <c r="A152" s="37"/>
      <c r="B152" s="172"/>
      <c r="C152" s="211" t="s">
        <v>334</v>
      </c>
      <c r="D152" s="211" t="s">
        <v>311</v>
      </c>
      <c r="E152" s="212" t="s">
        <v>1899</v>
      </c>
      <c r="F152" s="213" t="s">
        <v>1900</v>
      </c>
      <c r="G152" s="214" t="s">
        <v>291</v>
      </c>
      <c r="H152" s="215">
        <v>8</v>
      </c>
      <c r="I152" s="216"/>
      <c r="J152" s="217">
        <f>ROUND(I152*H152,0)</f>
        <v>0</v>
      </c>
      <c r="K152" s="213" t="s">
        <v>1</v>
      </c>
      <c r="L152" s="218"/>
      <c r="M152" s="219" t="s">
        <v>1</v>
      </c>
      <c r="N152" s="220" t="s">
        <v>42</v>
      </c>
      <c r="O152" s="76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315</v>
      </c>
      <c r="AT152" s="184" t="s">
        <v>311</v>
      </c>
      <c r="AU152" s="184" t="s">
        <v>88</v>
      </c>
      <c r="AY152" s="18" t="s">
        <v>276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</v>
      </c>
      <c r="BK152" s="185">
        <f>ROUND(I152*H152,0)</f>
        <v>0</v>
      </c>
      <c r="BL152" s="18" t="s">
        <v>91</v>
      </c>
      <c r="BM152" s="184" t="s">
        <v>362</v>
      </c>
    </row>
    <row r="153" s="2" customFormat="1" ht="16.5" customHeight="1">
      <c r="A153" s="37"/>
      <c r="B153" s="172"/>
      <c r="C153" s="211" t="s">
        <v>339</v>
      </c>
      <c r="D153" s="211" t="s">
        <v>311</v>
      </c>
      <c r="E153" s="212" t="s">
        <v>1901</v>
      </c>
      <c r="F153" s="213" t="s">
        <v>1902</v>
      </c>
      <c r="G153" s="214" t="s">
        <v>291</v>
      </c>
      <c r="H153" s="215">
        <v>78</v>
      </c>
      <c r="I153" s="216"/>
      <c r="J153" s="217">
        <f>ROUND(I153*H153,0)</f>
        <v>0</v>
      </c>
      <c r="K153" s="213" t="s">
        <v>1</v>
      </c>
      <c r="L153" s="218"/>
      <c r="M153" s="219" t="s">
        <v>1</v>
      </c>
      <c r="N153" s="220" t="s">
        <v>42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315</v>
      </c>
      <c r="AT153" s="184" t="s">
        <v>311</v>
      </c>
      <c r="AU153" s="184" t="s">
        <v>88</v>
      </c>
      <c r="AY153" s="18" t="s">
        <v>276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</v>
      </c>
      <c r="BK153" s="185">
        <f>ROUND(I153*H153,0)</f>
        <v>0</v>
      </c>
      <c r="BL153" s="18" t="s">
        <v>91</v>
      </c>
      <c r="BM153" s="184" t="s">
        <v>373</v>
      </c>
    </row>
    <row r="154" s="2" customFormat="1" ht="16.5" customHeight="1">
      <c r="A154" s="37"/>
      <c r="B154" s="172"/>
      <c r="C154" s="211" t="s">
        <v>9</v>
      </c>
      <c r="D154" s="211" t="s">
        <v>311</v>
      </c>
      <c r="E154" s="212" t="s">
        <v>1903</v>
      </c>
      <c r="F154" s="213" t="s">
        <v>1904</v>
      </c>
      <c r="G154" s="214" t="s">
        <v>291</v>
      </c>
      <c r="H154" s="215">
        <v>47</v>
      </c>
      <c r="I154" s="216"/>
      <c r="J154" s="217">
        <f>ROUND(I154*H154,0)</f>
        <v>0</v>
      </c>
      <c r="K154" s="213" t="s">
        <v>1</v>
      </c>
      <c r="L154" s="218"/>
      <c r="M154" s="219" t="s">
        <v>1</v>
      </c>
      <c r="N154" s="220" t="s">
        <v>42</v>
      </c>
      <c r="O154" s="76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4" t="s">
        <v>315</v>
      </c>
      <c r="AT154" s="184" t="s">
        <v>311</v>
      </c>
      <c r="AU154" s="184" t="s">
        <v>88</v>
      </c>
      <c r="AY154" s="18" t="s">
        <v>276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</v>
      </c>
      <c r="BK154" s="185">
        <f>ROUND(I154*H154,0)</f>
        <v>0</v>
      </c>
      <c r="BL154" s="18" t="s">
        <v>91</v>
      </c>
      <c r="BM154" s="184" t="s">
        <v>384</v>
      </c>
    </row>
    <row r="155" s="2" customFormat="1" ht="16.5" customHeight="1">
      <c r="A155" s="37"/>
      <c r="B155" s="172"/>
      <c r="C155" s="211" t="s">
        <v>347</v>
      </c>
      <c r="D155" s="211" t="s">
        <v>311</v>
      </c>
      <c r="E155" s="212" t="s">
        <v>1905</v>
      </c>
      <c r="F155" s="213" t="s">
        <v>1906</v>
      </c>
      <c r="G155" s="214" t="s">
        <v>291</v>
      </c>
      <c r="H155" s="215">
        <v>36</v>
      </c>
      <c r="I155" s="216"/>
      <c r="J155" s="217">
        <f>ROUND(I155*H155,0)</f>
        <v>0</v>
      </c>
      <c r="K155" s="213" t="s">
        <v>1</v>
      </c>
      <c r="L155" s="218"/>
      <c r="M155" s="219" t="s">
        <v>1</v>
      </c>
      <c r="N155" s="220" t="s">
        <v>42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315</v>
      </c>
      <c r="AT155" s="184" t="s">
        <v>311</v>
      </c>
      <c r="AU155" s="184" t="s">
        <v>88</v>
      </c>
      <c r="AY155" s="18" t="s">
        <v>276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</v>
      </c>
      <c r="BK155" s="185">
        <f>ROUND(I155*H155,0)</f>
        <v>0</v>
      </c>
      <c r="BL155" s="18" t="s">
        <v>91</v>
      </c>
      <c r="BM155" s="184" t="s">
        <v>391</v>
      </c>
    </row>
    <row r="156" s="2" customFormat="1" ht="16.5" customHeight="1">
      <c r="A156" s="37"/>
      <c r="B156" s="172"/>
      <c r="C156" s="211" t="s">
        <v>353</v>
      </c>
      <c r="D156" s="211" t="s">
        <v>311</v>
      </c>
      <c r="E156" s="212" t="s">
        <v>1907</v>
      </c>
      <c r="F156" s="213" t="s">
        <v>1908</v>
      </c>
      <c r="G156" s="214" t="s">
        <v>291</v>
      </c>
      <c r="H156" s="215">
        <v>120</v>
      </c>
      <c r="I156" s="216"/>
      <c r="J156" s="217">
        <f>ROUND(I156*H156,0)</f>
        <v>0</v>
      </c>
      <c r="K156" s="213" t="s">
        <v>1</v>
      </c>
      <c r="L156" s="218"/>
      <c r="M156" s="219" t="s">
        <v>1</v>
      </c>
      <c r="N156" s="220" t="s">
        <v>42</v>
      </c>
      <c r="O156" s="76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315</v>
      </c>
      <c r="AT156" s="184" t="s">
        <v>311</v>
      </c>
      <c r="AU156" s="184" t="s">
        <v>88</v>
      </c>
      <c r="AY156" s="18" t="s">
        <v>276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</v>
      </c>
      <c r="BK156" s="185">
        <f>ROUND(I156*H156,0)</f>
        <v>0</v>
      </c>
      <c r="BL156" s="18" t="s">
        <v>91</v>
      </c>
      <c r="BM156" s="184" t="s">
        <v>170</v>
      </c>
    </row>
    <row r="157" s="12" customFormat="1" ht="20.88" customHeight="1">
      <c r="A157" s="12"/>
      <c r="B157" s="159"/>
      <c r="C157" s="12"/>
      <c r="D157" s="160" t="s">
        <v>76</v>
      </c>
      <c r="E157" s="170" t="s">
        <v>1909</v>
      </c>
      <c r="F157" s="170" t="s">
        <v>1910</v>
      </c>
      <c r="G157" s="12"/>
      <c r="H157" s="12"/>
      <c r="I157" s="162"/>
      <c r="J157" s="171">
        <f>BK157</f>
        <v>0</v>
      </c>
      <c r="K157" s="12"/>
      <c r="L157" s="159"/>
      <c r="M157" s="164"/>
      <c r="N157" s="165"/>
      <c r="O157" s="165"/>
      <c r="P157" s="166">
        <f>SUM(P158:P165)</f>
        <v>0</v>
      </c>
      <c r="Q157" s="165"/>
      <c r="R157" s="166">
        <f>SUM(R158:R165)</f>
        <v>0</v>
      </c>
      <c r="S157" s="165"/>
      <c r="T157" s="167">
        <f>SUM(T158:T165)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60" t="s">
        <v>8</v>
      </c>
      <c r="AT157" s="168" t="s">
        <v>76</v>
      </c>
      <c r="AU157" s="168" t="s">
        <v>85</v>
      </c>
      <c r="AY157" s="160" t="s">
        <v>276</v>
      </c>
      <c r="BK157" s="169">
        <f>SUM(BK158:BK165)</f>
        <v>0</v>
      </c>
    </row>
    <row r="158" s="2" customFormat="1" ht="16.5" customHeight="1">
      <c r="A158" s="37"/>
      <c r="B158" s="172"/>
      <c r="C158" s="211" t="s">
        <v>357</v>
      </c>
      <c r="D158" s="211" t="s">
        <v>311</v>
      </c>
      <c r="E158" s="212" t="s">
        <v>1911</v>
      </c>
      <c r="F158" s="213" t="s">
        <v>1912</v>
      </c>
      <c r="G158" s="214" t="s">
        <v>1871</v>
      </c>
      <c r="H158" s="215">
        <v>2</v>
      </c>
      <c r="I158" s="216"/>
      <c r="J158" s="217">
        <f>ROUND(I158*H158,0)</f>
        <v>0</v>
      </c>
      <c r="K158" s="213" t="s">
        <v>1</v>
      </c>
      <c r="L158" s="218"/>
      <c r="M158" s="219" t="s">
        <v>1</v>
      </c>
      <c r="N158" s="220" t="s">
        <v>42</v>
      </c>
      <c r="O158" s="76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315</v>
      </c>
      <c r="AT158" s="184" t="s">
        <v>311</v>
      </c>
      <c r="AU158" s="184" t="s">
        <v>88</v>
      </c>
      <c r="AY158" s="18" t="s">
        <v>276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</v>
      </c>
      <c r="BK158" s="185">
        <f>ROUND(I158*H158,0)</f>
        <v>0</v>
      </c>
      <c r="BL158" s="18" t="s">
        <v>91</v>
      </c>
      <c r="BM158" s="184" t="s">
        <v>415</v>
      </c>
    </row>
    <row r="159" s="2" customFormat="1" ht="16.5" customHeight="1">
      <c r="A159" s="37"/>
      <c r="B159" s="172"/>
      <c r="C159" s="211" t="s">
        <v>362</v>
      </c>
      <c r="D159" s="211" t="s">
        <v>311</v>
      </c>
      <c r="E159" s="212" t="s">
        <v>1913</v>
      </c>
      <c r="F159" s="213" t="s">
        <v>1914</v>
      </c>
      <c r="G159" s="214" t="s">
        <v>1871</v>
      </c>
      <c r="H159" s="215">
        <v>2</v>
      </c>
      <c r="I159" s="216"/>
      <c r="J159" s="217">
        <f>ROUND(I159*H159,0)</f>
        <v>0</v>
      </c>
      <c r="K159" s="213" t="s">
        <v>1</v>
      </c>
      <c r="L159" s="218"/>
      <c r="M159" s="219" t="s">
        <v>1</v>
      </c>
      <c r="N159" s="220" t="s">
        <v>42</v>
      </c>
      <c r="O159" s="76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4" t="s">
        <v>315</v>
      </c>
      <c r="AT159" s="184" t="s">
        <v>311</v>
      </c>
      <c r="AU159" s="184" t="s">
        <v>88</v>
      </c>
      <c r="AY159" s="18" t="s">
        <v>276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</v>
      </c>
      <c r="BK159" s="185">
        <f>ROUND(I159*H159,0)</f>
        <v>0</v>
      </c>
      <c r="BL159" s="18" t="s">
        <v>91</v>
      </c>
      <c r="BM159" s="184" t="s">
        <v>425</v>
      </c>
    </row>
    <row r="160" s="2" customFormat="1" ht="16.5" customHeight="1">
      <c r="A160" s="37"/>
      <c r="B160" s="172"/>
      <c r="C160" s="211" t="s">
        <v>368</v>
      </c>
      <c r="D160" s="211" t="s">
        <v>311</v>
      </c>
      <c r="E160" s="212" t="s">
        <v>1915</v>
      </c>
      <c r="F160" s="213" t="s">
        <v>1916</v>
      </c>
      <c r="G160" s="214" t="s">
        <v>1871</v>
      </c>
      <c r="H160" s="215">
        <v>8</v>
      </c>
      <c r="I160" s="216"/>
      <c r="J160" s="217">
        <f>ROUND(I160*H160,0)</f>
        <v>0</v>
      </c>
      <c r="K160" s="213" t="s">
        <v>1</v>
      </c>
      <c r="L160" s="218"/>
      <c r="M160" s="219" t="s">
        <v>1</v>
      </c>
      <c r="N160" s="220" t="s">
        <v>42</v>
      </c>
      <c r="O160" s="76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315</v>
      </c>
      <c r="AT160" s="184" t="s">
        <v>311</v>
      </c>
      <c r="AU160" s="184" t="s">
        <v>88</v>
      </c>
      <c r="AY160" s="18" t="s">
        <v>276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</v>
      </c>
      <c r="BK160" s="185">
        <f>ROUND(I160*H160,0)</f>
        <v>0</v>
      </c>
      <c r="BL160" s="18" t="s">
        <v>91</v>
      </c>
      <c r="BM160" s="184" t="s">
        <v>437</v>
      </c>
    </row>
    <row r="161" s="2" customFormat="1" ht="16.5" customHeight="1">
      <c r="A161" s="37"/>
      <c r="B161" s="172"/>
      <c r="C161" s="211" t="s">
        <v>373</v>
      </c>
      <c r="D161" s="211" t="s">
        <v>311</v>
      </c>
      <c r="E161" s="212" t="s">
        <v>1917</v>
      </c>
      <c r="F161" s="213" t="s">
        <v>1918</v>
      </c>
      <c r="G161" s="214" t="s">
        <v>1871</v>
      </c>
      <c r="H161" s="215">
        <v>1</v>
      </c>
      <c r="I161" s="216"/>
      <c r="J161" s="217">
        <f>ROUND(I161*H161,0)</f>
        <v>0</v>
      </c>
      <c r="K161" s="213" t="s">
        <v>1</v>
      </c>
      <c r="L161" s="218"/>
      <c r="M161" s="219" t="s">
        <v>1</v>
      </c>
      <c r="N161" s="220" t="s">
        <v>42</v>
      </c>
      <c r="O161" s="76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315</v>
      </c>
      <c r="AT161" s="184" t="s">
        <v>311</v>
      </c>
      <c r="AU161" s="184" t="s">
        <v>88</v>
      </c>
      <c r="AY161" s="18" t="s">
        <v>276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</v>
      </c>
      <c r="BK161" s="185">
        <f>ROUND(I161*H161,0)</f>
        <v>0</v>
      </c>
      <c r="BL161" s="18" t="s">
        <v>91</v>
      </c>
      <c r="BM161" s="184" t="s">
        <v>445</v>
      </c>
    </row>
    <row r="162" s="2" customFormat="1" ht="16.5" customHeight="1">
      <c r="A162" s="37"/>
      <c r="B162" s="172"/>
      <c r="C162" s="211" t="s">
        <v>378</v>
      </c>
      <c r="D162" s="211" t="s">
        <v>311</v>
      </c>
      <c r="E162" s="212" t="s">
        <v>1919</v>
      </c>
      <c r="F162" s="213" t="s">
        <v>1920</v>
      </c>
      <c r="G162" s="214" t="s">
        <v>1871</v>
      </c>
      <c r="H162" s="215">
        <v>4</v>
      </c>
      <c r="I162" s="216"/>
      <c r="J162" s="217">
        <f>ROUND(I162*H162,0)</f>
        <v>0</v>
      </c>
      <c r="K162" s="213" t="s">
        <v>1</v>
      </c>
      <c r="L162" s="218"/>
      <c r="M162" s="219" t="s">
        <v>1</v>
      </c>
      <c r="N162" s="220" t="s">
        <v>42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315</v>
      </c>
      <c r="AT162" s="184" t="s">
        <v>311</v>
      </c>
      <c r="AU162" s="184" t="s">
        <v>88</v>
      </c>
      <c r="AY162" s="18" t="s">
        <v>276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</v>
      </c>
      <c r="BK162" s="185">
        <f>ROUND(I162*H162,0)</f>
        <v>0</v>
      </c>
      <c r="BL162" s="18" t="s">
        <v>91</v>
      </c>
      <c r="BM162" s="184" t="s">
        <v>455</v>
      </c>
    </row>
    <row r="163" s="2" customFormat="1" ht="16.5" customHeight="1">
      <c r="A163" s="37"/>
      <c r="B163" s="172"/>
      <c r="C163" s="211" t="s">
        <v>384</v>
      </c>
      <c r="D163" s="211" t="s">
        <v>311</v>
      </c>
      <c r="E163" s="212" t="s">
        <v>1921</v>
      </c>
      <c r="F163" s="213" t="s">
        <v>1922</v>
      </c>
      <c r="G163" s="214" t="s">
        <v>1871</v>
      </c>
      <c r="H163" s="215">
        <v>6</v>
      </c>
      <c r="I163" s="216"/>
      <c r="J163" s="217">
        <f>ROUND(I163*H163,0)</f>
        <v>0</v>
      </c>
      <c r="K163" s="213" t="s">
        <v>1</v>
      </c>
      <c r="L163" s="218"/>
      <c r="M163" s="219" t="s">
        <v>1</v>
      </c>
      <c r="N163" s="220" t="s">
        <v>42</v>
      </c>
      <c r="O163" s="76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315</v>
      </c>
      <c r="AT163" s="184" t="s">
        <v>311</v>
      </c>
      <c r="AU163" s="184" t="s">
        <v>88</v>
      </c>
      <c r="AY163" s="18" t="s">
        <v>276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</v>
      </c>
      <c r="BK163" s="185">
        <f>ROUND(I163*H163,0)</f>
        <v>0</v>
      </c>
      <c r="BL163" s="18" t="s">
        <v>91</v>
      </c>
      <c r="BM163" s="184" t="s">
        <v>464</v>
      </c>
    </row>
    <row r="164" s="2" customFormat="1" ht="16.5" customHeight="1">
      <c r="A164" s="37"/>
      <c r="B164" s="172"/>
      <c r="C164" s="211" t="s">
        <v>7</v>
      </c>
      <c r="D164" s="211" t="s">
        <v>311</v>
      </c>
      <c r="E164" s="212" t="s">
        <v>1923</v>
      </c>
      <c r="F164" s="213" t="s">
        <v>1924</v>
      </c>
      <c r="G164" s="214" t="s">
        <v>1871</v>
      </c>
      <c r="H164" s="215">
        <v>1</v>
      </c>
      <c r="I164" s="216"/>
      <c r="J164" s="217">
        <f>ROUND(I164*H164,0)</f>
        <v>0</v>
      </c>
      <c r="K164" s="213" t="s">
        <v>1</v>
      </c>
      <c r="L164" s="218"/>
      <c r="M164" s="219" t="s">
        <v>1</v>
      </c>
      <c r="N164" s="220" t="s">
        <v>42</v>
      </c>
      <c r="O164" s="76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315</v>
      </c>
      <c r="AT164" s="184" t="s">
        <v>311</v>
      </c>
      <c r="AU164" s="184" t="s">
        <v>88</v>
      </c>
      <c r="AY164" s="18" t="s">
        <v>276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</v>
      </c>
      <c r="BK164" s="185">
        <f>ROUND(I164*H164,0)</f>
        <v>0</v>
      </c>
      <c r="BL164" s="18" t="s">
        <v>91</v>
      </c>
      <c r="BM164" s="184" t="s">
        <v>485</v>
      </c>
    </row>
    <row r="165" s="2" customFormat="1" ht="16.5" customHeight="1">
      <c r="A165" s="37"/>
      <c r="B165" s="172"/>
      <c r="C165" s="211" t="s">
        <v>391</v>
      </c>
      <c r="D165" s="211" t="s">
        <v>311</v>
      </c>
      <c r="E165" s="212" t="s">
        <v>1925</v>
      </c>
      <c r="F165" s="213" t="s">
        <v>1926</v>
      </c>
      <c r="G165" s="214" t="s">
        <v>1871</v>
      </c>
      <c r="H165" s="215">
        <v>1</v>
      </c>
      <c r="I165" s="216"/>
      <c r="J165" s="217">
        <f>ROUND(I165*H165,0)</f>
        <v>0</v>
      </c>
      <c r="K165" s="213" t="s">
        <v>1</v>
      </c>
      <c r="L165" s="218"/>
      <c r="M165" s="219" t="s">
        <v>1</v>
      </c>
      <c r="N165" s="220" t="s">
        <v>42</v>
      </c>
      <c r="O165" s="76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315</v>
      </c>
      <c r="AT165" s="184" t="s">
        <v>311</v>
      </c>
      <c r="AU165" s="184" t="s">
        <v>88</v>
      </c>
      <c r="AY165" s="18" t="s">
        <v>276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</v>
      </c>
      <c r="BK165" s="185">
        <f>ROUND(I165*H165,0)</f>
        <v>0</v>
      </c>
      <c r="BL165" s="18" t="s">
        <v>91</v>
      </c>
      <c r="BM165" s="184" t="s">
        <v>531</v>
      </c>
    </row>
    <row r="166" s="12" customFormat="1" ht="20.88" customHeight="1">
      <c r="A166" s="12"/>
      <c r="B166" s="159"/>
      <c r="C166" s="12"/>
      <c r="D166" s="160" t="s">
        <v>76</v>
      </c>
      <c r="E166" s="170" t="s">
        <v>1927</v>
      </c>
      <c r="F166" s="170" t="s">
        <v>1928</v>
      </c>
      <c r="G166" s="12"/>
      <c r="H166" s="12"/>
      <c r="I166" s="162"/>
      <c r="J166" s="171">
        <f>BK166</f>
        <v>0</v>
      </c>
      <c r="K166" s="12"/>
      <c r="L166" s="159"/>
      <c r="M166" s="164"/>
      <c r="N166" s="165"/>
      <c r="O166" s="165"/>
      <c r="P166" s="166">
        <f>SUM(P167:P173)</f>
        <v>0</v>
      </c>
      <c r="Q166" s="165"/>
      <c r="R166" s="166">
        <f>SUM(R167:R173)</f>
        <v>0</v>
      </c>
      <c r="S166" s="165"/>
      <c r="T166" s="167">
        <f>SUM(T167:T173)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60" t="s">
        <v>8</v>
      </c>
      <c r="AT166" s="168" t="s">
        <v>76</v>
      </c>
      <c r="AU166" s="168" t="s">
        <v>85</v>
      </c>
      <c r="AY166" s="160" t="s">
        <v>276</v>
      </c>
      <c r="BK166" s="169">
        <f>SUM(BK167:BK173)</f>
        <v>0</v>
      </c>
    </row>
    <row r="167" s="2" customFormat="1" ht="21.75" customHeight="1">
      <c r="A167" s="37"/>
      <c r="B167" s="172"/>
      <c r="C167" s="211" t="s">
        <v>397</v>
      </c>
      <c r="D167" s="211" t="s">
        <v>311</v>
      </c>
      <c r="E167" s="212" t="s">
        <v>1929</v>
      </c>
      <c r="F167" s="213" t="s">
        <v>1930</v>
      </c>
      <c r="G167" s="214" t="s">
        <v>1871</v>
      </c>
      <c r="H167" s="215">
        <v>6</v>
      </c>
      <c r="I167" s="216"/>
      <c r="J167" s="217">
        <f>ROUND(I167*H167,0)</f>
        <v>0</v>
      </c>
      <c r="K167" s="213" t="s">
        <v>1</v>
      </c>
      <c r="L167" s="218"/>
      <c r="M167" s="219" t="s">
        <v>1</v>
      </c>
      <c r="N167" s="220" t="s">
        <v>42</v>
      </c>
      <c r="O167" s="76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315</v>
      </c>
      <c r="AT167" s="184" t="s">
        <v>311</v>
      </c>
      <c r="AU167" s="184" t="s">
        <v>88</v>
      </c>
      <c r="AY167" s="18" t="s">
        <v>276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</v>
      </c>
      <c r="BK167" s="185">
        <f>ROUND(I167*H167,0)</f>
        <v>0</v>
      </c>
      <c r="BL167" s="18" t="s">
        <v>91</v>
      </c>
      <c r="BM167" s="184" t="s">
        <v>542</v>
      </c>
    </row>
    <row r="168" s="2" customFormat="1" ht="21.75" customHeight="1">
      <c r="A168" s="37"/>
      <c r="B168" s="172"/>
      <c r="C168" s="211" t="s">
        <v>170</v>
      </c>
      <c r="D168" s="211" t="s">
        <v>311</v>
      </c>
      <c r="E168" s="212" t="s">
        <v>1931</v>
      </c>
      <c r="F168" s="213" t="s">
        <v>1932</v>
      </c>
      <c r="G168" s="214" t="s">
        <v>1871</v>
      </c>
      <c r="H168" s="215">
        <v>8</v>
      </c>
      <c r="I168" s="216"/>
      <c r="J168" s="217">
        <f>ROUND(I168*H168,0)</f>
        <v>0</v>
      </c>
      <c r="K168" s="213" t="s">
        <v>1</v>
      </c>
      <c r="L168" s="218"/>
      <c r="M168" s="219" t="s">
        <v>1</v>
      </c>
      <c r="N168" s="220" t="s">
        <v>42</v>
      </c>
      <c r="O168" s="76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4" t="s">
        <v>315</v>
      </c>
      <c r="AT168" s="184" t="s">
        <v>311</v>
      </c>
      <c r="AU168" s="184" t="s">
        <v>88</v>
      </c>
      <c r="AY168" s="18" t="s">
        <v>276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</v>
      </c>
      <c r="BK168" s="185">
        <f>ROUND(I168*H168,0)</f>
        <v>0</v>
      </c>
      <c r="BL168" s="18" t="s">
        <v>91</v>
      </c>
      <c r="BM168" s="184" t="s">
        <v>569</v>
      </c>
    </row>
    <row r="169" s="2" customFormat="1" ht="24.15" customHeight="1">
      <c r="A169" s="37"/>
      <c r="B169" s="172"/>
      <c r="C169" s="211" t="s">
        <v>409</v>
      </c>
      <c r="D169" s="211" t="s">
        <v>311</v>
      </c>
      <c r="E169" s="212" t="s">
        <v>1933</v>
      </c>
      <c r="F169" s="213" t="s">
        <v>1934</v>
      </c>
      <c r="G169" s="214" t="s">
        <v>1871</v>
      </c>
      <c r="H169" s="215">
        <v>2</v>
      </c>
      <c r="I169" s="216"/>
      <c r="J169" s="217">
        <f>ROUND(I169*H169,0)</f>
        <v>0</v>
      </c>
      <c r="K169" s="213" t="s">
        <v>1</v>
      </c>
      <c r="L169" s="218"/>
      <c r="M169" s="219" t="s">
        <v>1</v>
      </c>
      <c r="N169" s="220" t="s">
        <v>42</v>
      </c>
      <c r="O169" s="76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4" t="s">
        <v>315</v>
      </c>
      <c r="AT169" s="184" t="s">
        <v>311</v>
      </c>
      <c r="AU169" s="184" t="s">
        <v>88</v>
      </c>
      <c r="AY169" s="18" t="s">
        <v>276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</v>
      </c>
      <c r="BK169" s="185">
        <f>ROUND(I169*H169,0)</f>
        <v>0</v>
      </c>
      <c r="BL169" s="18" t="s">
        <v>91</v>
      </c>
      <c r="BM169" s="184" t="s">
        <v>576</v>
      </c>
    </row>
    <row r="170" s="2" customFormat="1" ht="21.75" customHeight="1">
      <c r="A170" s="37"/>
      <c r="B170" s="172"/>
      <c r="C170" s="211" t="s">
        <v>415</v>
      </c>
      <c r="D170" s="211" t="s">
        <v>311</v>
      </c>
      <c r="E170" s="212" t="s">
        <v>1935</v>
      </c>
      <c r="F170" s="213" t="s">
        <v>1936</v>
      </c>
      <c r="G170" s="214" t="s">
        <v>1871</v>
      </c>
      <c r="H170" s="215">
        <v>1</v>
      </c>
      <c r="I170" s="216"/>
      <c r="J170" s="217">
        <f>ROUND(I170*H170,0)</f>
        <v>0</v>
      </c>
      <c r="K170" s="213" t="s">
        <v>1</v>
      </c>
      <c r="L170" s="218"/>
      <c r="M170" s="219" t="s">
        <v>1</v>
      </c>
      <c r="N170" s="220" t="s">
        <v>42</v>
      </c>
      <c r="O170" s="76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4" t="s">
        <v>315</v>
      </c>
      <c r="AT170" s="184" t="s">
        <v>311</v>
      </c>
      <c r="AU170" s="184" t="s">
        <v>88</v>
      </c>
      <c r="AY170" s="18" t="s">
        <v>276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</v>
      </c>
      <c r="BK170" s="185">
        <f>ROUND(I170*H170,0)</f>
        <v>0</v>
      </c>
      <c r="BL170" s="18" t="s">
        <v>91</v>
      </c>
      <c r="BM170" s="184" t="s">
        <v>606</v>
      </c>
    </row>
    <row r="171" s="2" customFormat="1" ht="21.75" customHeight="1">
      <c r="A171" s="37"/>
      <c r="B171" s="172"/>
      <c r="C171" s="211" t="s">
        <v>421</v>
      </c>
      <c r="D171" s="211" t="s">
        <v>311</v>
      </c>
      <c r="E171" s="212" t="s">
        <v>1937</v>
      </c>
      <c r="F171" s="213" t="s">
        <v>1938</v>
      </c>
      <c r="G171" s="214" t="s">
        <v>1871</v>
      </c>
      <c r="H171" s="215">
        <v>2</v>
      </c>
      <c r="I171" s="216"/>
      <c r="J171" s="217">
        <f>ROUND(I171*H171,0)</f>
        <v>0</v>
      </c>
      <c r="K171" s="213" t="s">
        <v>1</v>
      </c>
      <c r="L171" s="218"/>
      <c r="M171" s="219" t="s">
        <v>1</v>
      </c>
      <c r="N171" s="220" t="s">
        <v>42</v>
      </c>
      <c r="O171" s="76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4" t="s">
        <v>315</v>
      </c>
      <c r="AT171" s="184" t="s">
        <v>311</v>
      </c>
      <c r="AU171" s="184" t="s">
        <v>88</v>
      </c>
      <c r="AY171" s="18" t="s">
        <v>276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8" t="s">
        <v>8</v>
      </c>
      <c r="BK171" s="185">
        <f>ROUND(I171*H171,0)</f>
        <v>0</v>
      </c>
      <c r="BL171" s="18" t="s">
        <v>91</v>
      </c>
      <c r="BM171" s="184" t="s">
        <v>614</v>
      </c>
    </row>
    <row r="172" s="2" customFormat="1" ht="16.5" customHeight="1">
      <c r="A172" s="37"/>
      <c r="B172" s="172"/>
      <c r="C172" s="211" t="s">
        <v>425</v>
      </c>
      <c r="D172" s="211" t="s">
        <v>311</v>
      </c>
      <c r="E172" s="212" t="s">
        <v>1939</v>
      </c>
      <c r="F172" s="213" t="s">
        <v>1940</v>
      </c>
      <c r="G172" s="214" t="s">
        <v>1871</v>
      </c>
      <c r="H172" s="215">
        <v>1</v>
      </c>
      <c r="I172" s="216"/>
      <c r="J172" s="217">
        <f>ROUND(I172*H172,0)</f>
        <v>0</v>
      </c>
      <c r="K172" s="213" t="s">
        <v>1</v>
      </c>
      <c r="L172" s="218"/>
      <c r="M172" s="219" t="s">
        <v>1</v>
      </c>
      <c r="N172" s="220" t="s">
        <v>42</v>
      </c>
      <c r="O172" s="76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4" t="s">
        <v>315</v>
      </c>
      <c r="AT172" s="184" t="s">
        <v>311</v>
      </c>
      <c r="AU172" s="184" t="s">
        <v>88</v>
      </c>
      <c r="AY172" s="18" t="s">
        <v>276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</v>
      </c>
      <c r="BK172" s="185">
        <f>ROUND(I172*H172,0)</f>
        <v>0</v>
      </c>
      <c r="BL172" s="18" t="s">
        <v>91</v>
      </c>
      <c r="BM172" s="184" t="s">
        <v>622</v>
      </c>
    </row>
    <row r="173" s="2" customFormat="1" ht="21.75" customHeight="1">
      <c r="A173" s="37"/>
      <c r="B173" s="172"/>
      <c r="C173" s="211" t="s">
        <v>432</v>
      </c>
      <c r="D173" s="211" t="s">
        <v>311</v>
      </c>
      <c r="E173" s="212" t="s">
        <v>1941</v>
      </c>
      <c r="F173" s="213" t="s">
        <v>1942</v>
      </c>
      <c r="G173" s="214" t="s">
        <v>1871</v>
      </c>
      <c r="H173" s="215">
        <v>14</v>
      </c>
      <c r="I173" s="216"/>
      <c r="J173" s="217">
        <f>ROUND(I173*H173,0)</f>
        <v>0</v>
      </c>
      <c r="K173" s="213" t="s">
        <v>1</v>
      </c>
      <c r="L173" s="218"/>
      <c r="M173" s="219" t="s">
        <v>1</v>
      </c>
      <c r="N173" s="220" t="s">
        <v>42</v>
      </c>
      <c r="O173" s="76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4" t="s">
        <v>315</v>
      </c>
      <c r="AT173" s="184" t="s">
        <v>311</v>
      </c>
      <c r="AU173" s="184" t="s">
        <v>88</v>
      </c>
      <c r="AY173" s="18" t="s">
        <v>276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8" t="s">
        <v>8</v>
      </c>
      <c r="BK173" s="185">
        <f>ROUND(I173*H173,0)</f>
        <v>0</v>
      </c>
      <c r="BL173" s="18" t="s">
        <v>91</v>
      </c>
      <c r="BM173" s="184" t="s">
        <v>632</v>
      </c>
    </row>
    <row r="174" s="12" customFormat="1" ht="22.8" customHeight="1">
      <c r="A174" s="12"/>
      <c r="B174" s="159"/>
      <c r="C174" s="12"/>
      <c r="D174" s="160" t="s">
        <v>76</v>
      </c>
      <c r="E174" s="170" t="s">
        <v>1943</v>
      </c>
      <c r="F174" s="170" t="s">
        <v>1868</v>
      </c>
      <c r="G174" s="12"/>
      <c r="H174" s="12"/>
      <c r="I174" s="162"/>
      <c r="J174" s="171">
        <f>BK174</f>
        <v>0</v>
      </c>
      <c r="K174" s="12"/>
      <c r="L174" s="159"/>
      <c r="M174" s="164"/>
      <c r="N174" s="165"/>
      <c r="O174" s="165"/>
      <c r="P174" s="166">
        <f>P175</f>
        <v>0</v>
      </c>
      <c r="Q174" s="165"/>
      <c r="R174" s="166">
        <f>R175</f>
        <v>0</v>
      </c>
      <c r="S174" s="165"/>
      <c r="T174" s="167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60" t="s">
        <v>88</v>
      </c>
      <c r="AT174" s="168" t="s">
        <v>76</v>
      </c>
      <c r="AU174" s="168" t="s">
        <v>8</v>
      </c>
      <c r="AY174" s="160" t="s">
        <v>276</v>
      </c>
      <c r="BK174" s="169">
        <f>BK175</f>
        <v>0</v>
      </c>
    </row>
    <row r="175" s="2" customFormat="1" ht="16.5" customHeight="1">
      <c r="A175" s="37"/>
      <c r="B175" s="172"/>
      <c r="C175" s="211" t="s">
        <v>437</v>
      </c>
      <c r="D175" s="211" t="s">
        <v>311</v>
      </c>
      <c r="E175" s="212" t="s">
        <v>1944</v>
      </c>
      <c r="F175" s="213" t="s">
        <v>1945</v>
      </c>
      <c r="G175" s="214" t="s">
        <v>1875</v>
      </c>
      <c r="H175" s="215">
        <v>1</v>
      </c>
      <c r="I175" s="216"/>
      <c r="J175" s="217">
        <f>ROUND(I175*H175,0)</f>
        <v>0</v>
      </c>
      <c r="K175" s="213" t="s">
        <v>1</v>
      </c>
      <c r="L175" s="218"/>
      <c r="M175" s="219" t="s">
        <v>1</v>
      </c>
      <c r="N175" s="220" t="s">
        <v>42</v>
      </c>
      <c r="O175" s="76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4" t="s">
        <v>1876</v>
      </c>
      <c r="AT175" s="184" t="s">
        <v>311</v>
      </c>
      <c r="AU175" s="184" t="s">
        <v>85</v>
      </c>
      <c r="AY175" s="18" t="s">
        <v>276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8" t="s">
        <v>8</v>
      </c>
      <c r="BK175" s="185">
        <f>ROUND(I175*H175,0)</f>
        <v>0</v>
      </c>
      <c r="BL175" s="18" t="s">
        <v>737</v>
      </c>
      <c r="BM175" s="184" t="s">
        <v>1946</v>
      </c>
    </row>
    <row r="176" s="12" customFormat="1" ht="22.8" customHeight="1">
      <c r="A176" s="12"/>
      <c r="B176" s="159"/>
      <c r="C176" s="12"/>
      <c r="D176" s="160" t="s">
        <v>76</v>
      </c>
      <c r="E176" s="170" t="s">
        <v>1947</v>
      </c>
      <c r="F176" s="170" t="s">
        <v>1868</v>
      </c>
      <c r="G176" s="12"/>
      <c r="H176" s="12"/>
      <c r="I176" s="162"/>
      <c r="J176" s="171">
        <f>BK176</f>
        <v>0</v>
      </c>
      <c r="K176" s="12"/>
      <c r="L176" s="159"/>
      <c r="M176" s="164"/>
      <c r="N176" s="165"/>
      <c r="O176" s="165"/>
      <c r="P176" s="166">
        <f>P177</f>
        <v>0</v>
      </c>
      <c r="Q176" s="165"/>
      <c r="R176" s="166">
        <f>R177</f>
        <v>0</v>
      </c>
      <c r="S176" s="165"/>
      <c r="T176" s="167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60" t="s">
        <v>88</v>
      </c>
      <c r="AT176" s="168" t="s">
        <v>76</v>
      </c>
      <c r="AU176" s="168" t="s">
        <v>8</v>
      </c>
      <c r="AY176" s="160" t="s">
        <v>276</v>
      </c>
      <c r="BK176" s="169">
        <f>BK177</f>
        <v>0</v>
      </c>
    </row>
    <row r="177" s="2" customFormat="1" ht="16.5" customHeight="1">
      <c r="A177" s="37"/>
      <c r="B177" s="172"/>
      <c r="C177" s="211" t="s">
        <v>441</v>
      </c>
      <c r="D177" s="211" t="s">
        <v>311</v>
      </c>
      <c r="E177" s="212" t="s">
        <v>1948</v>
      </c>
      <c r="F177" s="213" t="s">
        <v>1949</v>
      </c>
      <c r="G177" s="214" t="s">
        <v>1875</v>
      </c>
      <c r="H177" s="215">
        <v>1</v>
      </c>
      <c r="I177" s="216"/>
      <c r="J177" s="217">
        <f>ROUND(I177*H177,0)</f>
        <v>0</v>
      </c>
      <c r="K177" s="213" t="s">
        <v>1</v>
      </c>
      <c r="L177" s="218"/>
      <c r="M177" s="219" t="s">
        <v>1</v>
      </c>
      <c r="N177" s="220" t="s">
        <v>42</v>
      </c>
      <c r="O177" s="76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4" t="s">
        <v>1876</v>
      </c>
      <c r="AT177" s="184" t="s">
        <v>311</v>
      </c>
      <c r="AU177" s="184" t="s">
        <v>85</v>
      </c>
      <c r="AY177" s="18" t="s">
        <v>276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8" t="s">
        <v>8</v>
      </c>
      <c r="BK177" s="185">
        <f>ROUND(I177*H177,0)</f>
        <v>0</v>
      </c>
      <c r="BL177" s="18" t="s">
        <v>737</v>
      </c>
      <c r="BM177" s="184" t="s">
        <v>1950</v>
      </c>
    </row>
    <row r="178" s="12" customFormat="1" ht="22.8" customHeight="1">
      <c r="A178" s="12"/>
      <c r="B178" s="159"/>
      <c r="C178" s="12"/>
      <c r="D178" s="160" t="s">
        <v>76</v>
      </c>
      <c r="E178" s="170" t="s">
        <v>1951</v>
      </c>
      <c r="F178" s="170" t="s">
        <v>1868</v>
      </c>
      <c r="G178" s="12"/>
      <c r="H178" s="12"/>
      <c r="I178" s="162"/>
      <c r="J178" s="171">
        <f>BK178</f>
        <v>0</v>
      </c>
      <c r="K178" s="12"/>
      <c r="L178" s="159"/>
      <c r="M178" s="164"/>
      <c r="N178" s="165"/>
      <c r="O178" s="165"/>
      <c r="P178" s="166">
        <f>P179+P185+P192+P198+P204</f>
        <v>0</v>
      </c>
      <c r="Q178" s="165"/>
      <c r="R178" s="166">
        <f>R179+R185+R192+R198+R204</f>
        <v>0</v>
      </c>
      <c r="S178" s="165"/>
      <c r="T178" s="167">
        <f>T179+T185+T192+T198+T204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60" t="s">
        <v>88</v>
      </c>
      <c r="AT178" s="168" t="s">
        <v>76</v>
      </c>
      <c r="AU178" s="168" t="s">
        <v>8</v>
      </c>
      <c r="AY178" s="160" t="s">
        <v>276</v>
      </c>
      <c r="BK178" s="169">
        <f>BK179+BK185+BK192+BK198+BK204</f>
        <v>0</v>
      </c>
    </row>
    <row r="179" s="12" customFormat="1" ht="20.88" customHeight="1">
      <c r="A179" s="12"/>
      <c r="B179" s="159"/>
      <c r="C179" s="12"/>
      <c r="D179" s="160" t="s">
        <v>76</v>
      </c>
      <c r="E179" s="170" t="s">
        <v>1952</v>
      </c>
      <c r="F179" s="170" t="s">
        <v>1953</v>
      </c>
      <c r="G179" s="12"/>
      <c r="H179" s="12"/>
      <c r="I179" s="162"/>
      <c r="J179" s="171">
        <f>BK179</f>
        <v>0</v>
      </c>
      <c r="K179" s="12"/>
      <c r="L179" s="159"/>
      <c r="M179" s="164"/>
      <c r="N179" s="165"/>
      <c r="O179" s="165"/>
      <c r="P179" s="166">
        <f>SUM(P180:P184)</f>
        <v>0</v>
      </c>
      <c r="Q179" s="165"/>
      <c r="R179" s="166">
        <f>SUM(R180:R184)</f>
        <v>0</v>
      </c>
      <c r="S179" s="165"/>
      <c r="T179" s="167">
        <f>SUM(T180:T184)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60" t="s">
        <v>8</v>
      </c>
      <c r="AT179" s="168" t="s">
        <v>76</v>
      </c>
      <c r="AU179" s="168" t="s">
        <v>85</v>
      </c>
      <c r="AY179" s="160" t="s">
        <v>276</v>
      </c>
      <c r="BK179" s="169">
        <f>SUM(BK180:BK184)</f>
        <v>0</v>
      </c>
    </row>
    <row r="180" s="2" customFormat="1" ht="21.75" customHeight="1">
      <c r="A180" s="37"/>
      <c r="B180" s="172"/>
      <c r="C180" s="211" t="s">
        <v>445</v>
      </c>
      <c r="D180" s="211" t="s">
        <v>311</v>
      </c>
      <c r="E180" s="212" t="s">
        <v>1954</v>
      </c>
      <c r="F180" s="213" t="s">
        <v>1955</v>
      </c>
      <c r="G180" s="214" t="s">
        <v>1871</v>
      </c>
      <c r="H180" s="215">
        <v>36</v>
      </c>
      <c r="I180" s="216"/>
      <c r="J180" s="217">
        <f>ROUND(I180*H180,0)</f>
        <v>0</v>
      </c>
      <c r="K180" s="213" t="s">
        <v>1</v>
      </c>
      <c r="L180" s="218"/>
      <c r="M180" s="219" t="s">
        <v>1</v>
      </c>
      <c r="N180" s="220" t="s">
        <v>42</v>
      </c>
      <c r="O180" s="76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4" t="s">
        <v>315</v>
      </c>
      <c r="AT180" s="184" t="s">
        <v>311</v>
      </c>
      <c r="AU180" s="184" t="s">
        <v>88</v>
      </c>
      <c r="AY180" s="18" t="s">
        <v>276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8" t="s">
        <v>8</v>
      </c>
      <c r="BK180" s="185">
        <f>ROUND(I180*H180,0)</f>
        <v>0</v>
      </c>
      <c r="BL180" s="18" t="s">
        <v>91</v>
      </c>
      <c r="BM180" s="184" t="s">
        <v>696</v>
      </c>
    </row>
    <row r="181" s="2" customFormat="1" ht="21.75" customHeight="1">
      <c r="A181" s="37"/>
      <c r="B181" s="172"/>
      <c r="C181" s="211" t="s">
        <v>192</v>
      </c>
      <c r="D181" s="211" t="s">
        <v>311</v>
      </c>
      <c r="E181" s="212" t="s">
        <v>1956</v>
      </c>
      <c r="F181" s="213" t="s">
        <v>1957</v>
      </c>
      <c r="G181" s="214" t="s">
        <v>1871</v>
      </c>
      <c r="H181" s="215">
        <v>10</v>
      </c>
      <c r="I181" s="216"/>
      <c r="J181" s="217">
        <f>ROUND(I181*H181,0)</f>
        <v>0</v>
      </c>
      <c r="K181" s="213" t="s">
        <v>1</v>
      </c>
      <c r="L181" s="218"/>
      <c r="M181" s="219" t="s">
        <v>1</v>
      </c>
      <c r="N181" s="220" t="s">
        <v>42</v>
      </c>
      <c r="O181" s="76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4" t="s">
        <v>315</v>
      </c>
      <c r="AT181" s="184" t="s">
        <v>311</v>
      </c>
      <c r="AU181" s="184" t="s">
        <v>88</v>
      </c>
      <c r="AY181" s="18" t="s">
        <v>276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8" t="s">
        <v>8</v>
      </c>
      <c r="BK181" s="185">
        <f>ROUND(I181*H181,0)</f>
        <v>0</v>
      </c>
      <c r="BL181" s="18" t="s">
        <v>91</v>
      </c>
      <c r="BM181" s="184" t="s">
        <v>706</v>
      </c>
    </row>
    <row r="182" s="2" customFormat="1" ht="21.75" customHeight="1">
      <c r="A182" s="37"/>
      <c r="B182" s="172"/>
      <c r="C182" s="211" t="s">
        <v>455</v>
      </c>
      <c r="D182" s="211" t="s">
        <v>311</v>
      </c>
      <c r="E182" s="212" t="s">
        <v>1958</v>
      </c>
      <c r="F182" s="213" t="s">
        <v>1959</v>
      </c>
      <c r="G182" s="214" t="s">
        <v>1871</v>
      </c>
      <c r="H182" s="215">
        <v>10</v>
      </c>
      <c r="I182" s="216"/>
      <c r="J182" s="217">
        <f>ROUND(I182*H182,0)</f>
        <v>0</v>
      </c>
      <c r="K182" s="213" t="s">
        <v>1</v>
      </c>
      <c r="L182" s="218"/>
      <c r="M182" s="219" t="s">
        <v>1</v>
      </c>
      <c r="N182" s="220" t="s">
        <v>42</v>
      </c>
      <c r="O182" s="76"/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4" t="s">
        <v>315</v>
      </c>
      <c r="AT182" s="184" t="s">
        <v>311</v>
      </c>
      <c r="AU182" s="184" t="s">
        <v>88</v>
      </c>
      <c r="AY182" s="18" t="s">
        <v>276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8" t="s">
        <v>8</v>
      </c>
      <c r="BK182" s="185">
        <f>ROUND(I182*H182,0)</f>
        <v>0</v>
      </c>
      <c r="BL182" s="18" t="s">
        <v>91</v>
      </c>
      <c r="BM182" s="184" t="s">
        <v>716</v>
      </c>
    </row>
    <row r="183" s="2" customFormat="1" ht="21.75" customHeight="1">
      <c r="A183" s="37"/>
      <c r="B183" s="172"/>
      <c r="C183" s="211" t="s">
        <v>459</v>
      </c>
      <c r="D183" s="211" t="s">
        <v>311</v>
      </c>
      <c r="E183" s="212" t="s">
        <v>1960</v>
      </c>
      <c r="F183" s="213" t="s">
        <v>1961</v>
      </c>
      <c r="G183" s="214" t="s">
        <v>1871</v>
      </c>
      <c r="H183" s="215">
        <v>2</v>
      </c>
      <c r="I183" s="216"/>
      <c r="J183" s="217">
        <f>ROUND(I183*H183,0)</f>
        <v>0</v>
      </c>
      <c r="K183" s="213" t="s">
        <v>1</v>
      </c>
      <c r="L183" s="218"/>
      <c r="M183" s="219" t="s">
        <v>1</v>
      </c>
      <c r="N183" s="220" t="s">
        <v>42</v>
      </c>
      <c r="O183" s="76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4" t="s">
        <v>315</v>
      </c>
      <c r="AT183" s="184" t="s">
        <v>311</v>
      </c>
      <c r="AU183" s="184" t="s">
        <v>88</v>
      </c>
      <c r="AY183" s="18" t="s">
        <v>276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8" t="s">
        <v>8</v>
      </c>
      <c r="BK183" s="185">
        <f>ROUND(I183*H183,0)</f>
        <v>0</v>
      </c>
      <c r="BL183" s="18" t="s">
        <v>91</v>
      </c>
      <c r="BM183" s="184" t="s">
        <v>729</v>
      </c>
    </row>
    <row r="184" s="2" customFormat="1" ht="16.5" customHeight="1">
      <c r="A184" s="37"/>
      <c r="B184" s="172"/>
      <c r="C184" s="211" t="s">
        <v>464</v>
      </c>
      <c r="D184" s="211" t="s">
        <v>311</v>
      </c>
      <c r="E184" s="212" t="s">
        <v>1962</v>
      </c>
      <c r="F184" s="213" t="s">
        <v>1963</v>
      </c>
      <c r="G184" s="214" t="s">
        <v>1871</v>
      </c>
      <c r="H184" s="215">
        <v>1</v>
      </c>
      <c r="I184" s="216"/>
      <c r="J184" s="217">
        <f>ROUND(I184*H184,0)</f>
        <v>0</v>
      </c>
      <c r="K184" s="213" t="s">
        <v>1</v>
      </c>
      <c r="L184" s="218"/>
      <c r="M184" s="219" t="s">
        <v>1</v>
      </c>
      <c r="N184" s="220" t="s">
        <v>42</v>
      </c>
      <c r="O184" s="76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4" t="s">
        <v>315</v>
      </c>
      <c r="AT184" s="184" t="s">
        <v>311</v>
      </c>
      <c r="AU184" s="184" t="s">
        <v>88</v>
      </c>
      <c r="AY184" s="18" t="s">
        <v>276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8" t="s">
        <v>8</v>
      </c>
      <c r="BK184" s="185">
        <f>ROUND(I184*H184,0)</f>
        <v>0</v>
      </c>
      <c r="BL184" s="18" t="s">
        <v>91</v>
      </c>
      <c r="BM184" s="184" t="s">
        <v>737</v>
      </c>
    </row>
    <row r="185" s="12" customFormat="1" ht="20.88" customHeight="1">
      <c r="A185" s="12"/>
      <c r="B185" s="159"/>
      <c r="C185" s="12"/>
      <c r="D185" s="160" t="s">
        <v>76</v>
      </c>
      <c r="E185" s="170" t="s">
        <v>1883</v>
      </c>
      <c r="F185" s="170" t="s">
        <v>1884</v>
      </c>
      <c r="G185" s="12"/>
      <c r="H185" s="12"/>
      <c r="I185" s="162"/>
      <c r="J185" s="171">
        <f>BK185</f>
        <v>0</v>
      </c>
      <c r="K185" s="12"/>
      <c r="L185" s="159"/>
      <c r="M185" s="164"/>
      <c r="N185" s="165"/>
      <c r="O185" s="165"/>
      <c r="P185" s="166">
        <f>SUM(P186:P191)</f>
        <v>0</v>
      </c>
      <c r="Q185" s="165"/>
      <c r="R185" s="166">
        <f>SUM(R186:R191)</f>
        <v>0</v>
      </c>
      <c r="S185" s="165"/>
      <c r="T185" s="167">
        <f>SUM(T186:T191)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60" t="s">
        <v>8</v>
      </c>
      <c r="AT185" s="168" t="s">
        <v>76</v>
      </c>
      <c r="AU185" s="168" t="s">
        <v>85</v>
      </c>
      <c r="AY185" s="160" t="s">
        <v>276</v>
      </c>
      <c r="BK185" s="169">
        <f>SUM(BK186:BK191)</f>
        <v>0</v>
      </c>
    </row>
    <row r="186" s="2" customFormat="1" ht="16.5" customHeight="1">
      <c r="A186" s="37"/>
      <c r="B186" s="172"/>
      <c r="C186" s="211" t="s">
        <v>479</v>
      </c>
      <c r="D186" s="211" t="s">
        <v>311</v>
      </c>
      <c r="E186" s="212" t="s">
        <v>1964</v>
      </c>
      <c r="F186" s="213" t="s">
        <v>1886</v>
      </c>
      <c r="G186" s="214" t="s">
        <v>291</v>
      </c>
      <c r="H186" s="215">
        <v>80</v>
      </c>
      <c r="I186" s="216"/>
      <c r="J186" s="217">
        <f>ROUND(I186*H186,0)</f>
        <v>0</v>
      </c>
      <c r="K186" s="213" t="s">
        <v>1</v>
      </c>
      <c r="L186" s="218"/>
      <c r="M186" s="219" t="s">
        <v>1</v>
      </c>
      <c r="N186" s="220" t="s">
        <v>42</v>
      </c>
      <c r="O186" s="76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4" t="s">
        <v>315</v>
      </c>
      <c r="AT186" s="184" t="s">
        <v>311</v>
      </c>
      <c r="AU186" s="184" t="s">
        <v>88</v>
      </c>
      <c r="AY186" s="18" t="s">
        <v>276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8" t="s">
        <v>8</v>
      </c>
      <c r="BK186" s="185">
        <f>ROUND(I186*H186,0)</f>
        <v>0</v>
      </c>
      <c r="BL186" s="18" t="s">
        <v>91</v>
      </c>
      <c r="BM186" s="184" t="s">
        <v>778</v>
      </c>
    </row>
    <row r="187" s="2" customFormat="1" ht="16.5" customHeight="1">
      <c r="A187" s="37"/>
      <c r="B187" s="172"/>
      <c r="C187" s="211" t="s">
        <v>485</v>
      </c>
      <c r="D187" s="211" t="s">
        <v>311</v>
      </c>
      <c r="E187" s="212" t="s">
        <v>1965</v>
      </c>
      <c r="F187" s="213" t="s">
        <v>1888</v>
      </c>
      <c r="G187" s="214" t="s">
        <v>291</v>
      </c>
      <c r="H187" s="215">
        <v>25</v>
      </c>
      <c r="I187" s="216"/>
      <c r="J187" s="217">
        <f>ROUND(I187*H187,0)</f>
        <v>0</v>
      </c>
      <c r="K187" s="213" t="s">
        <v>1</v>
      </c>
      <c r="L187" s="218"/>
      <c r="M187" s="219" t="s">
        <v>1</v>
      </c>
      <c r="N187" s="220" t="s">
        <v>42</v>
      </c>
      <c r="O187" s="76"/>
      <c r="P187" s="182">
        <f>O187*H187</f>
        <v>0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4" t="s">
        <v>315</v>
      </c>
      <c r="AT187" s="184" t="s">
        <v>311</v>
      </c>
      <c r="AU187" s="184" t="s">
        <v>88</v>
      </c>
      <c r="AY187" s="18" t="s">
        <v>276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8" t="s">
        <v>8</v>
      </c>
      <c r="BK187" s="185">
        <f>ROUND(I187*H187,0)</f>
        <v>0</v>
      </c>
      <c r="BL187" s="18" t="s">
        <v>91</v>
      </c>
      <c r="BM187" s="184" t="s">
        <v>790</v>
      </c>
    </row>
    <row r="188" s="2" customFormat="1" ht="16.5" customHeight="1">
      <c r="A188" s="37"/>
      <c r="B188" s="172"/>
      <c r="C188" s="211" t="s">
        <v>201</v>
      </c>
      <c r="D188" s="211" t="s">
        <v>311</v>
      </c>
      <c r="E188" s="212" t="s">
        <v>1966</v>
      </c>
      <c r="F188" s="213" t="s">
        <v>1890</v>
      </c>
      <c r="G188" s="214" t="s">
        <v>291</v>
      </c>
      <c r="H188" s="215">
        <v>18</v>
      </c>
      <c r="I188" s="216"/>
      <c r="J188" s="217">
        <f>ROUND(I188*H188,0)</f>
        <v>0</v>
      </c>
      <c r="K188" s="213" t="s">
        <v>1</v>
      </c>
      <c r="L188" s="218"/>
      <c r="M188" s="219" t="s">
        <v>1</v>
      </c>
      <c r="N188" s="220" t="s">
        <v>42</v>
      </c>
      <c r="O188" s="76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4" t="s">
        <v>315</v>
      </c>
      <c r="AT188" s="184" t="s">
        <v>311</v>
      </c>
      <c r="AU188" s="184" t="s">
        <v>88</v>
      </c>
      <c r="AY188" s="18" t="s">
        <v>276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8" t="s">
        <v>8</v>
      </c>
      <c r="BK188" s="185">
        <f>ROUND(I188*H188,0)</f>
        <v>0</v>
      </c>
      <c r="BL188" s="18" t="s">
        <v>91</v>
      </c>
      <c r="BM188" s="184" t="s">
        <v>801</v>
      </c>
    </row>
    <row r="189" s="2" customFormat="1" ht="16.5" customHeight="1">
      <c r="A189" s="37"/>
      <c r="B189" s="172"/>
      <c r="C189" s="211" t="s">
        <v>531</v>
      </c>
      <c r="D189" s="211" t="s">
        <v>311</v>
      </c>
      <c r="E189" s="212" t="s">
        <v>1967</v>
      </c>
      <c r="F189" s="213" t="s">
        <v>1892</v>
      </c>
      <c r="G189" s="214" t="s">
        <v>1871</v>
      </c>
      <c r="H189" s="215">
        <v>6</v>
      </c>
      <c r="I189" s="216"/>
      <c r="J189" s="217">
        <f>ROUND(I189*H189,0)</f>
        <v>0</v>
      </c>
      <c r="K189" s="213" t="s">
        <v>1</v>
      </c>
      <c r="L189" s="218"/>
      <c r="M189" s="219" t="s">
        <v>1</v>
      </c>
      <c r="N189" s="220" t="s">
        <v>42</v>
      </c>
      <c r="O189" s="76"/>
      <c r="P189" s="182">
        <f>O189*H189</f>
        <v>0</v>
      </c>
      <c r="Q189" s="182">
        <v>0</v>
      </c>
      <c r="R189" s="182">
        <f>Q189*H189</f>
        <v>0</v>
      </c>
      <c r="S189" s="182">
        <v>0</v>
      </c>
      <c r="T189" s="18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4" t="s">
        <v>315</v>
      </c>
      <c r="AT189" s="184" t="s">
        <v>311</v>
      </c>
      <c r="AU189" s="184" t="s">
        <v>88</v>
      </c>
      <c r="AY189" s="18" t="s">
        <v>276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8" t="s">
        <v>8</v>
      </c>
      <c r="BK189" s="185">
        <f>ROUND(I189*H189,0)</f>
        <v>0</v>
      </c>
      <c r="BL189" s="18" t="s">
        <v>91</v>
      </c>
      <c r="BM189" s="184" t="s">
        <v>809</v>
      </c>
    </row>
    <row r="190" s="2" customFormat="1" ht="16.5" customHeight="1">
      <c r="A190" s="37"/>
      <c r="B190" s="172"/>
      <c r="C190" s="211" t="s">
        <v>537</v>
      </c>
      <c r="D190" s="211" t="s">
        <v>311</v>
      </c>
      <c r="E190" s="212" t="s">
        <v>1968</v>
      </c>
      <c r="F190" s="213" t="s">
        <v>1894</v>
      </c>
      <c r="G190" s="214" t="s">
        <v>1871</v>
      </c>
      <c r="H190" s="215">
        <v>1</v>
      </c>
      <c r="I190" s="216"/>
      <c r="J190" s="217">
        <f>ROUND(I190*H190,0)</f>
        <v>0</v>
      </c>
      <c r="K190" s="213" t="s">
        <v>1</v>
      </c>
      <c r="L190" s="218"/>
      <c r="M190" s="219" t="s">
        <v>1</v>
      </c>
      <c r="N190" s="220" t="s">
        <v>42</v>
      </c>
      <c r="O190" s="76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4" t="s">
        <v>315</v>
      </c>
      <c r="AT190" s="184" t="s">
        <v>311</v>
      </c>
      <c r="AU190" s="184" t="s">
        <v>88</v>
      </c>
      <c r="AY190" s="18" t="s">
        <v>276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8" t="s">
        <v>8</v>
      </c>
      <c r="BK190" s="185">
        <f>ROUND(I190*H190,0)</f>
        <v>0</v>
      </c>
      <c r="BL190" s="18" t="s">
        <v>91</v>
      </c>
      <c r="BM190" s="184" t="s">
        <v>818</v>
      </c>
    </row>
    <row r="191" s="2" customFormat="1" ht="16.5" customHeight="1">
      <c r="A191" s="37"/>
      <c r="B191" s="172"/>
      <c r="C191" s="211" t="s">
        <v>542</v>
      </c>
      <c r="D191" s="211" t="s">
        <v>311</v>
      </c>
      <c r="E191" s="212" t="s">
        <v>1969</v>
      </c>
      <c r="F191" s="213" t="s">
        <v>1896</v>
      </c>
      <c r="G191" s="214" t="s">
        <v>1871</v>
      </c>
      <c r="H191" s="215">
        <v>1</v>
      </c>
      <c r="I191" s="216"/>
      <c r="J191" s="217">
        <f>ROUND(I191*H191,0)</f>
        <v>0</v>
      </c>
      <c r="K191" s="213" t="s">
        <v>1</v>
      </c>
      <c r="L191" s="218"/>
      <c r="M191" s="219" t="s">
        <v>1</v>
      </c>
      <c r="N191" s="220" t="s">
        <v>42</v>
      </c>
      <c r="O191" s="76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4" t="s">
        <v>315</v>
      </c>
      <c r="AT191" s="184" t="s">
        <v>311</v>
      </c>
      <c r="AU191" s="184" t="s">
        <v>88</v>
      </c>
      <c r="AY191" s="18" t="s">
        <v>276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8" t="s">
        <v>8</v>
      </c>
      <c r="BK191" s="185">
        <f>ROUND(I191*H191,0)</f>
        <v>0</v>
      </c>
      <c r="BL191" s="18" t="s">
        <v>91</v>
      </c>
      <c r="BM191" s="184" t="s">
        <v>828</v>
      </c>
    </row>
    <row r="192" s="12" customFormat="1" ht="20.88" customHeight="1">
      <c r="A192" s="12"/>
      <c r="B192" s="159"/>
      <c r="C192" s="12"/>
      <c r="D192" s="160" t="s">
        <v>76</v>
      </c>
      <c r="E192" s="170" t="s">
        <v>1897</v>
      </c>
      <c r="F192" s="170" t="s">
        <v>1898</v>
      </c>
      <c r="G192" s="12"/>
      <c r="H192" s="12"/>
      <c r="I192" s="162"/>
      <c r="J192" s="171">
        <f>BK192</f>
        <v>0</v>
      </c>
      <c r="K192" s="12"/>
      <c r="L192" s="159"/>
      <c r="M192" s="164"/>
      <c r="N192" s="165"/>
      <c r="O192" s="165"/>
      <c r="P192" s="166">
        <f>SUM(P193:P197)</f>
        <v>0</v>
      </c>
      <c r="Q192" s="165"/>
      <c r="R192" s="166">
        <f>SUM(R193:R197)</f>
        <v>0</v>
      </c>
      <c r="S192" s="165"/>
      <c r="T192" s="167">
        <f>SUM(T193:T197)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60" t="s">
        <v>8</v>
      </c>
      <c r="AT192" s="168" t="s">
        <v>76</v>
      </c>
      <c r="AU192" s="168" t="s">
        <v>85</v>
      </c>
      <c r="AY192" s="160" t="s">
        <v>276</v>
      </c>
      <c r="BK192" s="169">
        <f>SUM(BK193:BK197)</f>
        <v>0</v>
      </c>
    </row>
    <row r="193" s="2" customFormat="1" ht="16.5" customHeight="1">
      <c r="A193" s="37"/>
      <c r="B193" s="172"/>
      <c r="C193" s="211" t="s">
        <v>564</v>
      </c>
      <c r="D193" s="211" t="s">
        <v>311</v>
      </c>
      <c r="E193" s="212" t="s">
        <v>1970</v>
      </c>
      <c r="F193" s="213" t="s">
        <v>1971</v>
      </c>
      <c r="G193" s="214" t="s">
        <v>291</v>
      </c>
      <c r="H193" s="215">
        <v>8</v>
      </c>
      <c r="I193" s="216"/>
      <c r="J193" s="217">
        <f>ROUND(I193*H193,0)</f>
        <v>0</v>
      </c>
      <c r="K193" s="213" t="s">
        <v>1</v>
      </c>
      <c r="L193" s="218"/>
      <c r="M193" s="219" t="s">
        <v>1</v>
      </c>
      <c r="N193" s="220" t="s">
        <v>42</v>
      </c>
      <c r="O193" s="76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4" t="s">
        <v>315</v>
      </c>
      <c r="AT193" s="184" t="s">
        <v>311</v>
      </c>
      <c r="AU193" s="184" t="s">
        <v>88</v>
      </c>
      <c r="AY193" s="18" t="s">
        <v>276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8" t="s">
        <v>8</v>
      </c>
      <c r="BK193" s="185">
        <f>ROUND(I193*H193,0)</f>
        <v>0</v>
      </c>
      <c r="BL193" s="18" t="s">
        <v>91</v>
      </c>
      <c r="BM193" s="184" t="s">
        <v>838</v>
      </c>
    </row>
    <row r="194" s="2" customFormat="1" ht="16.5" customHeight="1">
      <c r="A194" s="37"/>
      <c r="B194" s="172"/>
      <c r="C194" s="211" t="s">
        <v>569</v>
      </c>
      <c r="D194" s="211" t="s">
        <v>311</v>
      </c>
      <c r="E194" s="212" t="s">
        <v>1972</v>
      </c>
      <c r="F194" s="213" t="s">
        <v>1973</v>
      </c>
      <c r="G194" s="214" t="s">
        <v>291</v>
      </c>
      <c r="H194" s="215">
        <v>78</v>
      </c>
      <c r="I194" s="216"/>
      <c r="J194" s="217">
        <f>ROUND(I194*H194,0)</f>
        <v>0</v>
      </c>
      <c r="K194" s="213" t="s">
        <v>1</v>
      </c>
      <c r="L194" s="218"/>
      <c r="M194" s="219" t="s">
        <v>1</v>
      </c>
      <c r="N194" s="220" t="s">
        <v>42</v>
      </c>
      <c r="O194" s="76"/>
      <c r="P194" s="182">
        <f>O194*H194</f>
        <v>0</v>
      </c>
      <c r="Q194" s="182">
        <v>0</v>
      </c>
      <c r="R194" s="182">
        <f>Q194*H194</f>
        <v>0</v>
      </c>
      <c r="S194" s="182">
        <v>0</v>
      </c>
      <c r="T194" s="183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4" t="s">
        <v>315</v>
      </c>
      <c r="AT194" s="184" t="s">
        <v>311</v>
      </c>
      <c r="AU194" s="184" t="s">
        <v>88</v>
      </c>
      <c r="AY194" s="18" t="s">
        <v>276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8" t="s">
        <v>8</v>
      </c>
      <c r="BK194" s="185">
        <f>ROUND(I194*H194,0)</f>
        <v>0</v>
      </c>
      <c r="BL194" s="18" t="s">
        <v>91</v>
      </c>
      <c r="BM194" s="184" t="s">
        <v>847</v>
      </c>
    </row>
    <row r="195" s="2" customFormat="1" ht="16.5" customHeight="1">
      <c r="A195" s="37"/>
      <c r="B195" s="172"/>
      <c r="C195" s="211" t="s">
        <v>573</v>
      </c>
      <c r="D195" s="211" t="s">
        <v>311</v>
      </c>
      <c r="E195" s="212" t="s">
        <v>1974</v>
      </c>
      <c r="F195" s="213" t="s">
        <v>1975</v>
      </c>
      <c r="G195" s="214" t="s">
        <v>291</v>
      </c>
      <c r="H195" s="215">
        <v>47</v>
      </c>
      <c r="I195" s="216"/>
      <c r="J195" s="217">
        <f>ROUND(I195*H195,0)</f>
        <v>0</v>
      </c>
      <c r="K195" s="213" t="s">
        <v>1</v>
      </c>
      <c r="L195" s="218"/>
      <c r="M195" s="219" t="s">
        <v>1</v>
      </c>
      <c r="N195" s="220" t="s">
        <v>42</v>
      </c>
      <c r="O195" s="76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4" t="s">
        <v>315</v>
      </c>
      <c r="AT195" s="184" t="s">
        <v>311</v>
      </c>
      <c r="AU195" s="184" t="s">
        <v>88</v>
      </c>
      <c r="AY195" s="18" t="s">
        <v>276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8" t="s">
        <v>8</v>
      </c>
      <c r="BK195" s="185">
        <f>ROUND(I195*H195,0)</f>
        <v>0</v>
      </c>
      <c r="BL195" s="18" t="s">
        <v>91</v>
      </c>
      <c r="BM195" s="184" t="s">
        <v>855</v>
      </c>
    </row>
    <row r="196" s="2" customFormat="1" ht="16.5" customHeight="1">
      <c r="A196" s="37"/>
      <c r="B196" s="172"/>
      <c r="C196" s="211" t="s">
        <v>576</v>
      </c>
      <c r="D196" s="211" t="s">
        <v>311</v>
      </c>
      <c r="E196" s="212" t="s">
        <v>1976</v>
      </c>
      <c r="F196" s="213" t="s">
        <v>1977</v>
      </c>
      <c r="G196" s="214" t="s">
        <v>291</v>
      </c>
      <c r="H196" s="215">
        <v>36</v>
      </c>
      <c r="I196" s="216"/>
      <c r="J196" s="217">
        <f>ROUND(I196*H196,0)</f>
        <v>0</v>
      </c>
      <c r="K196" s="213" t="s">
        <v>1</v>
      </c>
      <c r="L196" s="218"/>
      <c r="M196" s="219" t="s">
        <v>1</v>
      </c>
      <c r="N196" s="220" t="s">
        <v>42</v>
      </c>
      <c r="O196" s="76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4" t="s">
        <v>315</v>
      </c>
      <c r="AT196" s="184" t="s">
        <v>311</v>
      </c>
      <c r="AU196" s="184" t="s">
        <v>88</v>
      </c>
      <c r="AY196" s="18" t="s">
        <v>276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8" t="s">
        <v>8</v>
      </c>
      <c r="BK196" s="185">
        <f>ROUND(I196*H196,0)</f>
        <v>0</v>
      </c>
      <c r="BL196" s="18" t="s">
        <v>91</v>
      </c>
      <c r="BM196" s="184" t="s">
        <v>865</v>
      </c>
    </row>
    <row r="197" s="2" customFormat="1" ht="16.5" customHeight="1">
      <c r="A197" s="37"/>
      <c r="B197" s="172"/>
      <c r="C197" s="211" t="s">
        <v>603</v>
      </c>
      <c r="D197" s="211" t="s">
        <v>311</v>
      </c>
      <c r="E197" s="212" t="s">
        <v>1978</v>
      </c>
      <c r="F197" s="213" t="s">
        <v>1908</v>
      </c>
      <c r="G197" s="214" t="s">
        <v>291</v>
      </c>
      <c r="H197" s="215">
        <v>120</v>
      </c>
      <c r="I197" s="216"/>
      <c r="J197" s="217">
        <f>ROUND(I197*H197,0)</f>
        <v>0</v>
      </c>
      <c r="K197" s="213" t="s">
        <v>1</v>
      </c>
      <c r="L197" s="218"/>
      <c r="M197" s="219" t="s">
        <v>1</v>
      </c>
      <c r="N197" s="220" t="s">
        <v>42</v>
      </c>
      <c r="O197" s="76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4" t="s">
        <v>315</v>
      </c>
      <c r="AT197" s="184" t="s">
        <v>311</v>
      </c>
      <c r="AU197" s="184" t="s">
        <v>88</v>
      </c>
      <c r="AY197" s="18" t="s">
        <v>276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8" t="s">
        <v>8</v>
      </c>
      <c r="BK197" s="185">
        <f>ROUND(I197*H197,0)</f>
        <v>0</v>
      </c>
      <c r="BL197" s="18" t="s">
        <v>91</v>
      </c>
      <c r="BM197" s="184" t="s">
        <v>876</v>
      </c>
    </row>
    <row r="198" s="12" customFormat="1" ht="20.88" customHeight="1">
      <c r="A198" s="12"/>
      <c r="B198" s="159"/>
      <c r="C198" s="12"/>
      <c r="D198" s="160" t="s">
        <v>76</v>
      </c>
      <c r="E198" s="170" t="s">
        <v>1909</v>
      </c>
      <c r="F198" s="170" t="s">
        <v>1910</v>
      </c>
      <c r="G198" s="12"/>
      <c r="H198" s="12"/>
      <c r="I198" s="162"/>
      <c r="J198" s="171">
        <f>BK198</f>
        <v>0</v>
      </c>
      <c r="K198" s="12"/>
      <c r="L198" s="159"/>
      <c r="M198" s="164"/>
      <c r="N198" s="165"/>
      <c r="O198" s="165"/>
      <c r="P198" s="166">
        <f>SUM(P199:P203)</f>
        <v>0</v>
      </c>
      <c r="Q198" s="165"/>
      <c r="R198" s="166">
        <f>SUM(R199:R203)</f>
        <v>0</v>
      </c>
      <c r="S198" s="165"/>
      <c r="T198" s="167">
        <f>SUM(T199:T203)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60" t="s">
        <v>8</v>
      </c>
      <c r="AT198" s="168" t="s">
        <v>76</v>
      </c>
      <c r="AU198" s="168" t="s">
        <v>85</v>
      </c>
      <c r="AY198" s="160" t="s">
        <v>276</v>
      </c>
      <c r="BK198" s="169">
        <f>SUM(BK199:BK203)</f>
        <v>0</v>
      </c>
    </row>
    <row r="199" s="2" customFormat="1" ht="16.5" customHeight="1">
      <c r="A199" s="37"/>
      <c r="B199" s="172"/>
      <c r="C199" s="211" t="s">
        <v>606</v>
      </c>
      <c r="D199" s="211" t="s">
        <v>311</v>
      </c>
      <c r="E199" s="212" t="s">
        <v>1979</v>
      </c>
      <c r="F199" s="213" t="s">
        <v>1912</v>
      </c>
      <c r="G199" s="214" t="s">
        <v>1871</v>
      </c>
      <c r="H199" s="215">
        <v>2</v>
      </c>
      <c r="I199" s="216"/>
      <c r="J199" s="217">
        <f>ROUND(I199*H199,0)</f>
        <v>0</v>
      </c>
      <c r="K199" s="213" t="s">
        <v>1</v>
      </c>
      <c r="L199" s="218"/>
      <c r="M199" s="219" t="s">
        <v>1</v>
      </c>
      <c r="N199" s="220" t="s">
        <v>42</v>
      </c>
      <c r="O199" s="76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4" t="s">
        <v>315</v>
      </c>
      <c r="AT199" s="184" t="s">
        <v>311</v>
      </c>
      <c r="AU199" s="184" t="s">
        <v>88</v>
      </c>
      <c r="AY199" s="18" t="s">
        <v>276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8" t="s">
        <v>8</v>
      </c>
      <c r="BK199" s="185">
        <f>ROUND(I199*H199,0)</f>
        <v>0</v>
      </c>
      <c r="BL199" s="18" t="s">
        <v>91</v>
      </c>
      <c r="BM199" s="184" t="s">
        <v>885</v>
      </c>
    </row>
    <row r="200" s="2" customFormat="1" ht="16.5" customHeight="1">
      <c r="A200" s="37"/>
      <c r="B200" s="172"/>
      <c r="C200" s="211" t="s">
        <v>610</v>
      </c>
      <c r="D200" s="211" t="s">
        <v>311</v>
      </c>
      <c r="E200" s="212" t="s">
        <v>1980</v>
      </c>
      <c r="F200" s="213" t="s">
        <v>1914</v>
      </c>
      <c r="G200" s="214" t="s">
        <v>1871</v>
      </c>
      <c r="H200" s="215">
        <v>2</v>
      </c>
      <c r="I200" s="216"/>
      <c r="J200" s="217">
        <f>ROUND(I200*H200,0)</f>
        <v>0</v>
      </c>
      <c r="K200" s="213" t="s">
        <v>1</v>
      </c>
      <c r="L200" s="218"/>
      <c r="M200" s="219" t="s">
        <v>1</v>
      </c>
      <c r="N200" s="220" t="s">
        <v>42</v>
      </c>
      <c r="O200" s="76"/>
      <c r="P200" s="182">
        <f>O200*H200</f>
        <v>0</v>
      </c>
      <c r="Q200" s="182">
        <v>0</v>
      </c>
      <c r="R200" s="182">
        <f>Q200*H200</f>
        <v>0</v>
      </c>
      <c r="S200" s="182">
        <v>0</v>
      </c>
      <c r="T200" s="183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4" t="s">
        <v>315</v>
      </c>
      <c r="AT200" s="184" t="s">
        <v>311</v>
      </c>
      <c r="AU200" s="184" t="s">
        <v>88</v>
      </c>
      <c r="AY200" s="18" t="s">
        <v>276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8" t="s">
        <v>8</v>
      </c>
      <c r="BK200" s="185">
        <f>ROUND(I200*H200,0)</f>
        <v>0</v>
      </c>
      <c r="BL200" s="18" t="s">
        <v>91</v>
      </c>
      <c r="BM200" s="184" t="s">
        <v>893</v>
      </c>
    </row>
    <row r="201" s="2" customFormat="1" ht="16.5" customHeight="1">
      <c r="A201" s="37"/>
      <c r="B201" s="172"/>
      <c r="C201" s="211" t="s">
        <v>614</v>
      </c>
      <c r="D201" s="211" t="s">
        <v>311</v>
      </c>
      <c r="E201" s="212" t="s">
        <v>1981</v>
      </c>
      <c r="F201" s="213" t="s">
        <v>1916</v>
      </c>
      <c r="G201" s="214" t="s">
        <v>1871</v>
      </c>
      <c r="H201" s="215">
        <v>8</v>
      </c>
      <c r="I201" s="216"/>
      <c r="J201" s="217">
        <f>ROUND(I201*H201,0)</f>
        <v>0</v>
      </c>
      <c r="K201" s="213" t="s">
        <v>1</v>
      </c>
      <c r="L201" s="218"/>
      <c r="M201" s="219" t="s">
        <v>1</v>
      </c>
      <c r="N201" s="220" t="s">
        <v>42</v>
      </c>
      <c r="O201" s="76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4" t="s">
        <v>315</v>
      </c>
      <c r="AT201" s="184" t="s">
        <v>311</v>
      </c>
      <c r="AU201" s="184" t="s">
        <v>88</v>
      </c>
      <c r="AY201" s="18" t="s">
        <v>276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8" t="s">
        <v>8</v>
      </c>
      <c r="BK201" s="185">
        <f>ROUND(I201*H201,0)</f>
        <v>0</v>
      </c>
      <c r="BL201" s="18" t="s">
        <v>91</v>
      </c>
      <c r="BM201" s="184" t="s">
        <v>901</v>
      </c>
    </row>
    <row r="202" s="2" customFormat="1" ht="16.5" customHeight="1">
      <c r="A202" s="37"/>
      <c r="B202" s="172"/>
      <c r="C202" s="211" t="s">
        <v>219</v>
      </c>
      <c r="D202" s="211" t="s">
        <v>311</v>
      </c>
      <c r="E202" s="212" t="s">
        <v>1982</v>
      </c>
      <c r="F202" s="213" t="s">
        <v>1918</v>
      </c>
      <c r="G202" s="214" t="s">
        <v>1871</v>
      </c>
      <c r="H202" s="215">
        <v>1</v>
      </c>
      <c r="I202" s="216"/>
      <c r="J202" s="217">
        <f>ROUND(I202*H202,0)</f>
        <v>0</v>
      </c>
      <c r="K202" s="213" t="s">
        <v>1</v>
      </c>
      <c r="L202" s="218"/>
      <c r="M202" s="219" t="s">
        <v>1</v>
      </c>
      <c r="N202" s="220" t="s">
        <v>42</v>
      </c>
      <c r="O202" s="76"/>
      <c r="P202" s="182">
        <f>O202*H202</f>
        <v>0</v>
      </c>
      <c r="Q202" s="182">
        <v>0</v>
      </c>
      <c r="R202" s="182">
        <f>Q202*H202</f>
        <v>0</v>
      </c>
      <c r="S202" s="182">
        <v>0</v>
      </c>
      <c r="T202" s="18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4" t="s">
        <v>315</v>
      </c>
      <c r="AT202" s="184" t="s">
        <v>311</v>
      </c>
      <c r="AU202" s="184" t="s">
        <v>88</v>
      </c>
      <c r="AY202" s="18" t="s">
        <v>276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8" t="s">
        <v>8</v>
      </c>
      <c r="BK202" s="185">
        <f>ROUND(I202*H202,0)</f>
        <v>0</v>
      </c>
      <c r="BL202" s="18" t="s">
        <v>91</v>
      </c>
      <c r="BM202" s="184" t="s">
        <v>913</v>
      </c>
    </row>
    <row r="203" s="2" customFormat="1" ht="16.5" customHeight="1">
      <c r="A203" s="37"/>
      <c r="B203" s="172"/>
      <c r="C203" s="211" t="s">
        <v>622</v>
      </c>
      <c r="D203" s="211" t="s">
        <v>311</v>
      </c>
      <c r="E203" s="212" t="s">
        <v>1983</v>
      </c>
      <c r="F203" s="213" t="s">
        <v>1984</v>
      </c>
      <c r="G203" s="214" t="s">
        <v>1871</v>
      </c>
      <c r="H203" s="215">
        <v>2</v>
      </c>
      <c r="I203" s="216"/>
      <c r="J203" s="217">
        <f>ROUND(I203*H203,0)</f>
        <v>0</v>
      </c>
      <c r="K203" s="213" t="s">
        <v>1</v>
      </c>
      <c r="L203" s="218"/>
      <c r="M203" s="219" t="s">
        <v>1</v>
      </c>
      <c r="N203" s="220" t="s">
        <v>42</v>
      </c>
      <c r="O203" s="76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4" t="s">
        <v>315</v>
      </c>
      <c r="AT203" s="184" t="s">
        <v>311</v>
      </c>
      <c r="AU203" s="184" t="s">
        <v>88</v>
      </c>
      <c r="AY203" s="18" t="s">
        <v>276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8" t="s">
        <v>8</v>
      </c>
      <c r="BK203" s="185">
        <f>ROUND(I203*H203,0)</f>
        <v>0</v>
      </c>
      <c r="BL203" s="18" t="s">
        <v>91</v>
      </c>
      <c r="BM203" s="184" t="s">
        <v>923</v>
      </c>
    </row>
    <row r="204" s="12" customFormat="1" ht="20.88" customHeight="1">
      <c r="A204" s="12"/>
      <c r="B204" s="159"/>
      <c r="C204" s="12"/>
      <c r="D204" s="160" t="s">
        <v>76</v>
      </c>
      <c r="E204" s="170" t="s">
        <v>1927</v>
      </c>
      <c r="F204" s="170" t="s">
        <v>1928</v>
      </c>
      <c r="G204" s="12"/>
      <c r="H204" s="12"/>
      <c r="I204" s="162"/>
      <c r="J204" s="171">
        <f>BK204</f>
        <v>0</v>
      </c>
      <c r="K204" s="12"/>
      <c r="L204" s="159"/>
      <c r="M204" s="164"/>
      <c r="N204" s="165"/>
      <c r="O204" s="165"/>
      <c r="P204" s="166">
        <f>SUM(P205:P210)</f>
        <v>0</v>
      </c>
      <c r="Q204" s="165"/>
      <c r="R204" s="166">
        <f>SUM(R205:R210)</f>
        <v>0</v>
      </c>
      <c r="S204" s="165"/>
      <c r="T204" s="167">
        <f>SUM(T205:T210)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60" t="s">
        <v>8</v>
      </c>
      <c r="AT204" s="168" t="s">
        <v>76</v>
      </c>
      <c r="AU204" s="168" t="s">
        <v>85</v>
      </c>
      <c r="AY204" s="160" t="s">
        <v>276</v>
      </c>
      <c r="BK204" s="169">
        <f>SUM(BK205:BK210)</f>
        <v>0</v>
      </c>
    </row>
    <row r="205" s="2" customFormat="1" ht="16.5" customHeight="1">
      <c r="A205" s="37"/>
      <c r="B205" s="172"/>
      <c r="C205" s="211" t="s">
        <v>627</v>
      </c>
      <c r="D205" s="211" t="s">
        <v>311</v>
      </c>
      <c r="E205" s="212" t="s">
        <v>1985</v>
      </c>
      <c r="F205" s="213" t="s">
        <v>1986</v>
      </c>
      <c r="G205" s="214" t="s">
        <v>1871</v>
      </c>
      <c r="H205" s="215">
        <v>6</v>
      </c>
      <c r="I205" s="216"/>
      <c r="J205" s="217">
        <f>ROUND(I205*H205,0)</f>
        <v>0</v>
      </c>
      <c r="K205" s="213" t="s">
        <v>1</v>
      </c>
      <c r="L205" s="218"/>
      <c r="M205" s="219" t="s">
        <v>1</v>
      </c>
      <c r="N205" s="220" t="s">
        <v>42</v>
      </c>
      <c r="O205" s="76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4" t="s">
        <v>315</v>
      </c>
      <c r="AT205" s="184" t="s">
        <v>311</v>
      </c>
      <c r="AU205" s="184" t="s">
        <v>88</v>
      </c>
      <c r="AY205" s="18" t="s">
        <v>276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8" t="s">
        <v>8</v>
      </c>
      <c r="BK205" s="185">
        <f>ROUND(I205*H205,0)</f>
        <v>0</v>
      </c>
      <c r="BL205" s="18" t="s">
        <v>91</v>
      </c>
      <c r="BM205" s="184" t="s">
        <v>933</v>
      </c>
    </row>
    <row r="206" s="2" customFormat="1" ht="16.5" customHeight="1">
      <c r="A206" s="37"/>
      <c r="B206" s="172"/>
      <c r="C206" s="211" t="s">
        <v>632</v>
      </c>
      <c r="D206" s="211" t="s">
        <v>311</v>
      </c>
      <c r="E206" s="212" t="s">
        <v>1987</v>
      </c>
      <c r="F206" s="213" t="s">
        <v>1988</v>
      </c>
      <c r="G206" s="214" t="s">
        <v>1871</v>
      </c>
      <c r="H206" s="215">
        <v>8</v>
      </c>
      <c r="I206" s="216"/>
      <c r="J206" s="217">
        <f>ROUND(I206*H206,0)</f>
        <v>0</v>
      </c>
      <c r="K206" s="213" t="s">
        <v>1</v>
      </c>
      <c r="L206" s="218"/>
      <c r="M206" s="219" t="s">
        <v>1</v>
      </c>
      <c r="N206" s="220" t="s">
        <v>42</v>
      </c>
      <c r="O206" s="76"/>
      <c r="P206" s="182">
        <f>O206*H206</f>
        <v>0</v>
      </c>
      <c r="Q206" s="182">
        <v>0</v>
      </c>
      <c r="R206" s="182">
        <f>Q206*H206</f>
        <v>0</v>
      </c>
      <c r="S206" s="182">
        <v>0</v>
      </c>
      <c r="T206" s="18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4" t="s">
        <v>315</v>
      </c>
      <c r="AT206" s="184" t="s">
        <v>311</v>
      </c>
      <c r="AU206" s="184" t="s">
        <v>88</v>
      </c>
      <c r="AY206" s="18" t="s">
        <v>276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8" t="s">
        <v>8</v>
      </c>
      <c r="BK206" s="185">
        <f>ROUND(I206*H206,0)</f>
        <v>0</v>
      </c>
      <c r="BL206" s="18" t="s">
        <v>91</v>
      </c>
      <c r="BM206" s="184" t="s">
        <v>942</v>
      </c>
    </row>
    <row r="207" s="2" customFormat="1" ht="16.5" customHeight="1">
      <c r="A207" s="37"/>
      <c r="B207" s="172"/>
      <c r="C207" s="211" t="s">
        <v>690</v>
      </c>
      <c r="D207" s="211" t="s">
        <v>311</v>
      </c>
      <c r="E207" s="212" t="s">
        <v>1989</v>
      </c>
      <c r="F207" s="213" t="s">
        <v>1990</v>
      </c>
      <c r="G207" s="214" t="s">
        <v>1871</v>
      </c>
      <c r="H207" s="215">
        <v>2</v>
      </c>
      <c r="I207" s="216"/>
      <c r="J207" s="217">
        <f>ROUND(I207*H207,0)</f>
        <v>0</v>
      </c>
      <c r="K207" s="213" t="s">
        <v>1</v>
      </c>
      <c r="L207" s="218"/>
      <c r="M207" s="219" t="s">
        <v>1</v>
      </c>
      <c r="N207" s="220" t="s">
        <v>42</v>
      </c>
      <c r="O207" s="76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4" t="s">
        <v>315</v>
      </c>
      <c r="AT207" s="184" t="s">
        <v>311</v>
      </c>
      <c r="AU207" s="184" t="s">
        <v>88</v>
      </c>
      <c r="AY207" s="18" t="s">
        <v>276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8" t="s">
        <v>8</v>
      </c>
      <c r="BK207" s="185">
        <f>ROUND(I207*H207,0)</f>
        <v>0</v>
      </c>
      <c r="BL207" s="18" t="s">
        <v>91</v>
      </c>
      <c r="BM207" s="184" t="s">
        <v>951</v>
      </c>
    </row>
    <row r="208" s="2" customFormat="1" ht="16.5" customHeight="1">
      <c r="A208" s="37"/>
      <c r="B208" s="172"/>
      <c r="C208" s="211" t="s">
        <v>696</v>
      </c>
      <c r="D208" s="211" t="s">
        <v>311</v>
      </c>
      <c r="E208" s="212" t="s">
        <v>1991</v>
      </c>
      <c r="F208" s="213" t="s">
        <v>1992</v>
      </c>
      <c r="G208" s="214" t="s">
        <v>1871</v>
      </c>
      <c r="H208" s="215">
        <v>1</v>
      </c>
      <c r="I208" s="216"/>
      <c r="J208" s="217">
        <f>ROUND(I208*H208,0)</f>
        <v>0</v>
      </c>
      <c r="K208" s="213" t="s">
        <v>1</v>
      </c>
      <c r="L208" s="218"/>
      <c r="M208" s="219" t="s">
        <v>1</v>
      </c>
      <c r="N208" s="220" t="s">
        <v>42</v>
      </c>
      <c r="O208" s="76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4" t="s">
        <v>315</v>
      </c>
      <c r="AT208" s="184" t="s">
        <v>311</v>
      </c>
      <c r="AU208" s="184" t="s">
        <v>88</v>
      </c>
      <c r="AY208" s="18" t="s">
        <v>276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8" t="s">
        <v>8</v>
      </c>
      <c r="BK208" s="185">
        <f>ROUND(I208*H208,0)</f>
        <v>0</v>
      </c>
      <c r="BL208" s="18" t="s">
        <v>91</v>
      </c>
      <c r="BM208" s="184" t="s">
        <v>961</v>
      </c>
    </row>
    <row r="209" s="2" customFormat="1" ht="16.5" customHeight="1">
      <c r="A209" s="37"/>
      <c r="B209" s="172"/>
      <c r="C209" s="211" t="s">
        <v>701</v>
      </c>
      <c r="D209" s="211" t="s">
        <v>311</v>
      </c>
      <c r="E209" s="212" t="s">
        <v>1993</v>
      </c>
      <c r="F209" s="213" t="s">
        <v>1994</v>
      </c>
      <c r="G209" s="214" t="s">
        <v>1871</v>
      </c>
      <c r="H209" s="215">
        <v>2</v>
      </c>
      <c r="I209" s="216"/>
      <c r="J209" s="217">
        <f>ROUND(I209*H209,0)</f>
        <v>0</v>
      </c>
      <c r="K209" s="213" t="s">
        <v>1</v>
      </c>
      <c r="L209" s="218"/>
      <c r="M209" s="219" t="s">
        <v>1</v>
      </c>
      <c r="N209" s="220" t="s">
        <v>42</v>
      </c>
      <c r="O209" s="76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4" t="s">
        <v>315</v>
      </c>
      <c r="AT209" s="184" t="s">
        <v>311</v>
      </c>
      <c r="AU209" s="184" t="s">
        <v>88</v>
      </c>
      <c r="AY209" s="18" t="s">
        <v>276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8" t="s">
        <v>8</v>
      </c>
      <c r="BK209" s="185">
        <f>ROUND(I209*H209,0)</f>
        <v>0</v>
      </c>
      <c r="BL209" s="18" t="s">
        <v>91</v>
      </c>
      <c r="BM209" s="184" t="s">
        <v>970</v>
      </c>
    </row>
    <row r="210" s="2" customFormat="1" ht="16.5" customHeight="1">
      <c r="A210" s="37"/>
      <c r="B210" s="172"/>
      <c r="C210" s="211" t="s">
        <v>706</v>
      </c>
      <c r="D210" s="211" t="s">
        <v>311</v>
      </c>
      <c r="E210" s="212" t="s">
        <v>1995</v>
      </c>
      <c r="F210" s="213" t="s">
        <v>1996</v>
      </c>
      <c r="G210" s="214" t="s">
        <v>1871</v>
      </c>
      <c r="H210" s="215">
        <v>1</v>
      </c>
      <c r="I210" s="216"/>
      <c r="J210" s="217">
        <f>ROUND(I210*H210,0)</f>
        <v>0</v>
      </c>
      <c r="K210" s="213" t="s">
        <v>1</v>
      </c>
      <c r="L210" s="218"/>
      <c r="M210" s="219" t="s">
        <v>1</v>
      </c>
      <c r="N210" s="220" t="s">
        <v>42</v>
      </c>
      <c r="O210" s="76"/>
      <c r="P210" s="182">
        <f>O210*H210</f>
        <v>0</v>
      </c>
      <c r="Q210" s="182">
        <v>0</v>
      </c>
      <c r="R210" s="182">
        <f>Q210*H210</f>
        <v>0</v>
      </c>
      <c r="S210" s="182">
        <v>0</v>
      </c>
      <c r="T210" s="183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4" t="s">
        <v>315</v>
      </c>
      <c r="AT210" s="184" t="s">
        <v>311</v>
      </c>
      <c r="AU210" s="184" t="s">
        <v>88</v>
      </c>
      <c r="AY210" s="18" t="s">
        <v>276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8" t="s">
        <v>8</v>
      </c>
      <c r="BK210" s="185">
        <f>ROUND(I210*H210,0)</f>
        <v>0</v>
      </c>
      <c r="BL210" s="18" t="s">
        <v>91</v>
      </c>
      <c r="BM210" s="184" t="s">
        <v>978</v>
      </c>
    </row>
    <row r="211" s="12" customFormat="1" ht="22.8" customHeight="1">
      <c r="A211" s="12"/>
      <c r="B211" s="159"/>
      <c r="C211" s="12"/>
      <c r="D211" s="160" t="s">
        <v>76</v>
      </c>
      <c r="E211" s="170" t="s">
        <v>1997</v>
      </c>
      <c r="F211" s="170" t="s">
        <v>1868</v>
      </c>
      <c r="G211" s="12"/>
      <c r="H211" s="12"/>
      <c r="I211" s="162"/>
      <c r="J211" s="171">
        <f>BK211</f>
        <v>0</v>
      </c>
      <c r="K211" s="12"/>
      <c r="L211" s="159"/>
      <c r="M211" s="164"/>
      <c r="N211" s="165"/>
      <c r="O211" s="165"/>
      <c r="P211" s="166">
        <f>P212</f>
        <v>0</v>
      </c>
      <c r="Q211" s="165"/>
      <c r="R211" s="166">
        <f>R212</f>
        <v>0</v>
      </c>
      <c r="S211" s="165"/>
      <c r="T211" s="167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60" t="s">
        <v>88</v>
      </c>
      <c r="AT211" s="168" t="s">
        <v>76</v>
      </c>
      <c r="AU211" s="168" t="s">
        <v>8</v>
      </c>
      <c r="AY211" s="160" t="s">
        <v>276</v>
      </c>
      <c r="BK211" s="169">
        <f>BK212</f>
        <v>0</v>
      </c>
    </row>
    <row r="212" s="2" customFormat="1" ht="16.5" customHeight="1">
      <c r="A212" s="37"/>
      <c r="B212" s="172"/>
      <c r="C212" s="211" t="s">
        <v>712</v>
      </c>
      <c r="D212" s="211" t="s">
        <v>311</v>
      </c>
      <c r="E212" s="212" t="s">
        <v>1998</v>
      </c>
      <c r="F212" s="213" t="s">
        <v>1999</v>
      </c>
      <c r="G212" s="214" t="s">
        <v>1875</v>
      </c>
      <c r="H212" s="215">
        <v>1</v>
      </c>
      <c r="I212" s="216"/>
      <c r="J212" s="217">
        <f>ROUND(I212*H212,0)</f>
        <v>0</v>
      </c>
      <c r="K212" s="213" t="s">
        <v>1</v>
      </c>
      <c r="L212" s="218"/>
      <c r="M212" s="219" t="s">
        <v>1</v>
      </c>
      <c r="N212" s="220" t="s">
        <v>42</v>
      </c>
      <c r="O212" s="76"/>
      <c r="P212" s="182">
        <f>O212*H212</f>
        <v>0</v>
      </c>
      <c r="Q212" s="182">
        <v>0</v>
      </c>
      <c r="R212" s="182">
        <f>Q212*H212</f>
        <v>0</v>
      </c>
      <c r="S212" s="182">
        <v>0</v>
      </c>
      <c r="T212" s="18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4" t="s">
        <v>1876</v>
      </c>
      <c r="AT212" s="184" t="s">
        <v>311</v>
      </c>
      <c r="AU212" s="184" t="s">
        <v>85</v>
      </c>
      <c r="AY212" s="18" t="s">
        <v>276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8" t="s">
        <v>8</v>
      </c>
      <c r="BK212" s="185">
        <f>ROUND(I212*H212,0)</f>
        <v>0</v>
      </c>
      <c r="BL212" s="18" t="s">
        <v>737</v>
      </c>
      <c r="BM212" s="184" t="s">
        <v>2000</v>
      </c>
    </row>
    <row r="213" s="12" customFormat="1" ht="22.8" customHeight="1">
      <c r="A213" s="12"/>
      <c r="B213" s="159"/>
      <c r="C213" s="12"/>
      <c r="D213" s="160" t="s">
        <v>76</v>
      </c>
      <c r="E213" s="170" t="s">
        <v>2001</v>
      </c>
      <c r="F213" s="170" t="s">
        <v>1868</v>
      </c>
      <c r="G213" s="12"/>
      <c r="H213" s="12"/>
      <c r="I213" s="162"/>
      <c r="J213" s="171">
        <f>BK213</f>
        <v>0</v>
      </c>
      <c r="K213" s="12"/>
      <c r="L213" s="159"/>
      <c r="M213" s="164"/>
      <c r="N213" s="165"/>
      <c r="O213" s="165"/>
      <c r="P213" s="166">
        <f>SUM(P214:P216)</f>
        <v>0</v>
      </c>
      <c r="Q213" s="165"/>
      <c r="R213" s="166">
        <f>SUM(R214:R216)</f>
        <v>0</v>
      </c>
      <c r="S213" s="165"/>
      <c r="T213" s="167">
        <f>SUM(T214:T216)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60" t="s">
        <v>88</v>
      </c>
      <c r="AT213" s="168" t="s">
        <v>76</v>
      </c>
      <c r="AU213" s="168" t="s">
        <v>8</v>
      </c>
      <c r="AY213" s="160" t="s">
        <v>276</v>
      </c>
      <c r="BK213" s="169">
        <f>SUM(BK214:BK216)</f>
        <v>0</v>
      </c>
    </row>
    <row r="214" s="2" customFormat="1" ht="16.5" customHeight="1">
      <c r="A214" s="37"/>
      <c r="B214" s="172"/>
      <c r="C214" s="211" t="s">
        <v>716</v>
      </c>
      <c r="D214" s="211" t="s">
        <v>311</v>
      </c>
      <c r="E214" s="212" t="s">
        <v>2002</v>
      </c>
      <c r="F214" s="213" t="s">
        <v>2003</v>
      </c>
      <c r="G214" s="214" t="s">
        <v>1875</v>
      </c>
      <c r="H214" s="215">
        <v>1</v>
      </c>
      <c r="I214" s="216"/>
      <c r="J214" s="217">
        <f>ROUND(I214*H214,0)</f>
        <v>0</v>
      </c>
      <c r="K214" s="213" t="s">
        <v>1</v>
      </c>
      <c r="L214" s="218"/>
      <c r="M214" s="219" t="s">
        <v>1</v>
      </c>
      <c r="N214" s="220" t="s">
        <v>42</v>
      </c>
      <c r="O214" s="76"/>
      <c r="P214" s="182">
        <f>O214*H214</f>
        <v>0</v>
      </c>
      <c r="Q214" s="182">
        <v>0</v>
      </c>
      <c r="R214" s="182">
        <f>Q214*H214</f>
        <v>0</v>
      </c>
      <c r="S214" s="182">
        <v>0</v>
      </c>
      <c r="T214" s="18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4" t="s">
        <v>1876</v>
      </c>
      <c r="AT214" s="184" t="s">
        <v>311</v>
      </c>
      <c r="AU214" s="184" t="s">
        <v>85</v>
      </c>
      <c r="AY214" s="18" t="s">
        <v>276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8" t="s">
        <v>8</v>
      </c>
      <c r="BK214" s="185">
        <f>ROUND(I214*H214,0)</f>
        <v>0</v>
      </c>
      <c r="BL214" s="18" t="s">
        <v>737</v>
      </c>
      <c r="BM214" s="184" t="s">
        <v>2004</v>
      </c>
    </row>
    <row r="215" s="2" customFormat="1" ht="16.5" customHeight="1">
      <c r="A215" s="37"/>
      <c r="B215" s="172"/>
      <c r="C215" s="211" t="s">
        <v>720</v>
      </c>
      <c r="D215" s="211" t="s">
        <v>311</v>
      </c>
      <c r="E215" s="212" t="s">
        <v>2005</v>
      </c>
      <c r="F215" s="213" t="s">
        <v>2006</v>
      </c>
      <c r="G215" s="214" t="s">
        <v>1875</v>
      </c>
      <c r="H215" s="215">
        <v>1</v>
      </c>
      <c r="I215" s="216"/>
      <c r="J215" s="217">
        <f>ROUND(I215*H215,0)</f>
        <v>0</v>
      </c>
      <c r="K215" s="213" t="s">
        <v>1</v>
      </c>
      <c r="L215" s="218"/>
      <c r="M215" s="219" t="s">
        <v>1</v>
      </c>
      <c r="N215" s="220" t="s">
        <v>42</v>
      </c>
      <c r="O215" s="76"/>
      <c r="P215" s="182">
        <f>O215*H215</f>
        <v>0</v>
      </c>
      <c r="Q215" s="182">
        <v>0</v>
      </c>
      <c r="R215" s="182">
        <f>Q215*H215</f>
        <v>0</v>
      </c>
      <c r="S215" s="182">
        <v>0</v>
      </c>
      <c r="T215" s="18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4" t="s">
        <v>1876</v>
      </c>
      <c r="AT215" s="184" t="s">
        <v>311</v>
      </c>
      <c r="AU215" s="184" t="s">
        <v>85</v>
      </c>
      <c r="AY215" s="18" t="s">
        <v>276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8" t="s">
        <v>8</v>
      </c>
      <c r="BK215" s="185">
        <f>ROUND(I215*H215,0)</f>
        <v>0</v>
      </c>
      <c r="BL215" s="18" t="s">
        <v>737</v>
      </c>
      <c r="BM215" s="184" t="s">
        <v>2007</v>
      </c>
    </row>
    <row r="216" s="2" customFormat="1" ht="16.5" customHeight="1">
      <c r="A216" s="37"/>
      <c r="B216" s="172"/>
      <c r="C216" s="211" t="s">
        <v>729</v>
      </c>
      <c r="D216" s="211" t="s">
        <v>311</v>
      </c>
      <c r="E216" s="212" t="s">
        <v>2008</v>
      </c>
      <c r="F216" s="213" t="s">
        <v>2009</v>
      </c>
      <c r="G216" s="214" t="s">
        <v>1875</v>
      </c>
      <c r="H216" s="215">
        <v>1</v>
      </c>
      <c r="I216" s="216"/>
      <c r="J216" s="217">
        <f>ROUND(I216*H216,0)</f>
        <v>0</v>
      </c>
      <c r="K216" s="213" t="s">
        <v>1</v>
      </c>
      <c r="L216" s="218"/>
      <c r="M216" s="229" t="s">
        <v>1</v>
      </c>
      <c r="N216" s="230" t="s">
        <v>42</v>
      </c>
      <c r="O216" s="226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4" t="s">
        <v>1876</v>
      </c>
      <c r="AT216" s="184" t="s">
        <v>311</v>
      </c>
      <c r="AU216" s="184" t="s">
        <v>85</v>
      </c>
      <c r="AY216" s="18" t="s">
        <v>276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8" t="s">
        <v>8</v>
      </c>
      <c r="BK216" s="185">
        <f>ROUND(I216*H216,0)</f>
        <v>0</v>
      </c>
      <c r="BL216" s="18" t="s">
        <v>737</v>
      </c>
      <c r="BM216" s="184" t="s">
        <v>2010</v>
      </c>
    </row>
    <row r="217" s="2" customFormat="1" ht="6.96" customHeight="1">
      <c r="A217" s="37"/>
      <c r="B217" s="59"/>
      <c r="C217" s="60"/>
      <c r="D217" s="60"/>
      <c r="E217" s="60"/>
      <c r="F217" s="60"/>
      <c r="G217" s="60"/>
      <c r="H217" s="60"/>
      <c r="I217" s="60"/>
      <c r="J217" s="60"/>
      <c r="K217" s="60"/>
      <c r="L217" s="38"/>
      <c r="M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</row>
  </sheetData>
  <autoFilter ref="C134:K216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103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Snížení EN SPOŠ Dvůr Králové - budova H, 2.etapa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116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2011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1771</v>
      </c>
      <c r="G12" s="37"/>
      <c r="H12" s="37"/>
      <c r="I12" s="31" t="s">
        <v>23</v>
      </c>
      <c r="J12" s="68" t="str">
        <f>'Rekapitulace stavby'!AN8</f>
        <v>17. 10. 2025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>SPOŠ Dvůr Králové n.L., E.Krásnohorské 2069</v>
      </c>
      <c r="F15" s="37"/>
      <c r="G15" s="37"/>
      <c r="H15" s="37"/>
      <c r="I15" s="31" t="s">
        <v>28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>Projektis DK s.r.o., Legionářská 562, D.K.n.L.</v>
      </c>
      <c r="F21" s="37"/>
      <c r="G21" s="37"/>
      <c r="H21" s="37"/>
      <c r="I21" s="31" t="s">
        <v>28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>ing. V. Švehla</v>
      </c>
      <c r="F24" s="37"/>
      <c r="G24" s="37"/>
      <c r="H24" s="37"/>
      <c r="I24" s="31" t="s">
        <v>28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6" t="s">
        <v>37</v>
      </c>
      <c r="E30" s="37"/>
      <c r="F30" s="37"/>
      <c r="G30" s="37"/>
      <c r="H30" s="37"/>
      <c r="I30" s="37"/>
      <c r="J30" s="95">
        <f>ROUND(J126,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7" t="s">
        <v>41</v>
      </c>
      <c r="E33" s="31" t="s">
        <v>42</v>
      </c>
      <c r="F33" s="128">
        <f>ROUND((SUM(BE126:BE183)),  0)</f>
        <v>0</v>
      </c>
      <c r="G33" s="37"/>
      <c r="H33" s="37"/>
      <c r="I33" s="129">
        <v>0.20999999999999999</v>
      </c>
      <c r="J33" s="128">
        <f>ROUND(((SUM(BE126:BE183))*I33),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8">
        <f>ROUND((SUM(BF126:BF183)),  0)</f>
        <v>0</v>
      </c>
      <c r="G34" s="37"/>
      <c r="H34" s="37"/>
      <c r="I34" s="129">
        <v>0.12</v>
      </c>
      <c r="J34" s="128">
        <f>ROUND(((SUM(BF126:BF183))*I34),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8">
        <f>ROUND((SUM(BG126:BG183)),  0)</f>
        <v>0</v>
      </c>
      <c r="G35" s="37"/>
      <c r="H35" s="37"/>
      <c r="I35" s="129">
        <v>0.20999999999999999</v>
      </c>
      <c r="J35" s="128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8">
        <f>ROUND((SUM(BH126:BH183)),  0)</f>
        <v>0</v>
      </c>
      <c r="G36" s="37"/>
      <c r="H36" s="37"/>
      <c r="I36" s="129">
        <v>0.12</v>
      </c>
      <c r="J36" s="128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8">
        <f>ROUND((SUM(BI126:BI183)),  0)</f>
        <v>0</v>
      </c>
      <c r="G37" s="37"/>
      <c r="H37" s="37"/>
      <c r="I37" s="129">
        <v>0</v>
      </c>
      <c r="J37" s="128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0"/>
      <c r="D39" s="131" t="s">
        <v>47</v>
      </c>
      <c r="E39" s="80"/>
      <c r="F39" s="80"/>
      <c r="G39" s="132" t="s">
        <v>48</v>
      </c>
      <c r="H39" s="133" t="s">
        <v>49</v>
      </c>
      <c r="I39" s="80"/>
      <c r="J39" s="134">
        <f>SUM(J30:J37)</f>
        <v>0</v>
      </c>
      <c r="K39" s="135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6" t="s">
        <v>53</v>
      </c>
      <c r="G61" s="57" t="s">
        <v>52</v>
      </c>
      <c r="H61" s="40"/>
      <c r="I61" s="40"/>
      <c r="J61" s="137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6" t="s">
        <v>53</v>
      </c>
      <c r="G76" s="57" t="s">
        <v>52</v>
      </c>
      <c r="H76" s="40"/>
      <c r="I76" s="40"/>
      <c r="J76" s="137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229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Snížení EN SPOŠ Dvůr Králové - budova H, 2.etapa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4 - Hromosvod - CU 2025/2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 xml:space="preserve"> </v>
      </c>
      <c r="G89" s="37"/>
      <c r="H89" s="37"/>
      <c r="I89" s="31" t="s">
        <v>23</v>
      </c>
      <c r="J89" s="68" t="str">
        <f>IF(J12="","",J12)</f>
        <v>17. 10. 2025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SPOŠ Dvůr Králové n.L., E.Krásnohorské 2069</v>
      </c>
      <c r="G91" s="37"/>
      <c r="H91" s="37"/>
      <c r="I91" s="31" t="s">
        <v>31</v>
      </c>
      <c r="J91" s="35" t="str">
        <f>E21</f>
        <v>Projektis DK s.r.o.,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8" t="s">
        <v>230</v>
      </c>
      <c r="D94" s="130"/>
      <c r="E94" s="130"/>
      <c r="F94" s="130"/>
      <c r="G94" s="130"/>
      <c r="H94" s="130"/>
      <c r="I94" s="130"/>
      <c r="J94" s="139" t="s">
        <v>231</v>
      </c>
      <c r="K94" s="130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0" t="s">
        <v>232</v>
      </c>
      <c r="D96" s="37"/>
      <c r="E96" s="37"/>
      <c r="F96" s="37"/>
      <c r="G96" s="37"/>
      <c r="H96" s="37"/>
      <c r="I96" s="37"/>
      <c r="J96" s="95">
        <f>J126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233</v>
      </c>
    </row>
    <row r="97" s="9" customFormat="1" ht="24.96" customHeight="1">
      <c r="A97" s="9"/>
      <c r="B97" s="141"/>
      <c r="C97" s="9"/>
      <c r="D97" s="142" t="s">
        <v>1851</v>
      </c>
      <c r="E97" s="143"/>
      <c r="F97" s="143"/>
      <c r="G97" s="143"/>
      <c r="H97" s="143"/>
      <c r="I97" s="143"/>
      <c r="J97" s="144">
        <f>J127</f>
        <v>0</v>
      </c>
      <c r="K97" s="9"/>
      <c r="L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1852</v>
      </c>
      <c r="E98" s="147"/>
      <c r="F98" s="147"/>
      <c r="G98" s="147"/>
      <c r="H98" s="147"/>
      <c r="I98" s="147"/>
      <c r="J98" s="148">
        <f>J128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1853</v>
      </c>
      <c r="E99" s="147"/>
      <c r="F99" s="147"/>
      <c r="G99" s="147"/>
      <c r="H99" s="147"/>
      <c r="I99" s="147"/>
      <c r="J99" s="148">
        <f>J148</f>
        <v>0</v>
      </c>
      <c r="K99" s="10"/>
      <c r="L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5"/>
      <c r="C100" s="10"/>
      <c r="D100" s="146" t="s">
        <v>1854</v>
      </c>
      <c r="E100" s="147"/>
      <c r="F100" s="147"/>
      <c r="G100" s="147"/>
      <c r="H100" s="147"/>
      <c r="I100" s="147"/>
      <c r="J100" s="148">
        <f>J150</f>
        <v>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1855</v>
      </c>
      <c r="E101" s="147"/>
      <c r="F101" s="147"/>
      <c r="G101" s="147"/>
      <c r="H101" s="147"/>
      <c r="I101" s="147"/>
      <c r="J101" s="148">
        <f>J152</f>
        <v>0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1860</v>
      </c>
      <c r="E102" s="147"/>
      <c r="F102" s="147"/>
      <c r="G102" s="147"/>
      <c r="H102" s="147"/>
      <c r="I102" s="147"/>
      <c r="J102" s="148">
        <f>J154</f>
        <v>0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1861</v>
      </c>
      <c r="E103" s="147"/>
      <c r="F103" s="147"/>
      <c r="G103" s="147"/>
      <c r="H103" s="147"/>
      <c r="I103" s="147"/>
      <c r="J103" s="148">
        <f>J172</f>
        <v>0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5"/>
      <c r="C104" s="10"/>
      <c r="D104" s="146" t="s">
        <v>1862</v>
      </c>
      <c r="E104" s="147"/>
      <c r="F104" s="147"/>
      <c r="G104" s="147"/>
      <c r="H104" s="147"/>
      <c r="I104" s="147"/>
      <c r="J104" s="148">
        <f>J177</f>
        <v>0</v>
      </c>
      <c r="K104" s="10"/>
      <c r="L104" s="14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5"/>
      <c r="C105" s="10"/>
      <c r="D105" s="146" t="s">
        <v>1864</v>
      </c>
      <c r="E105" s="147"/>
      <c r="F105" s="147"/>
      <c r="G105" s="147"/>
      <c r="H105" s="147"/>
      <c r="I105" s="147"/>
      <c r="J105" s="148">
        <f>J179</f>
        <v>0</v>
      </c>
      <c r="K105" s="10"/>
      <c r="L105" s="14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5"/>
      <c r="C106" s="10"/>
      <c r="D106" s="146" t="s">
        <v>1865</v>
      </c>
      <c r="E106" s="147"/>
      <c r="F106" s="147"/>
      <c r="G106" s="147"/>
      <c r="H106" s="147"/>
      <c r="I106" s="147"/>
      <c r="J106" s="148">
        <f>J181</f>
        <v>0</v>
      </c>
      <c r="K106" s="10"/>
      <c r="L106" s="14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261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17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121" t="str">
        <f>E7</f>
        <v>Snížení EN SPOŠ Dvůr Králové - budova H, 2.etapa</v>
      </c>
      <c r="F116" s="31"/>
      <c r="G116" s="31"/>
      <c r="H116" s="31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116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E9</f>
        <v>4 - Hromosvod - CU 2025/2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21</v>
      </c>
      <c r="D120" s="37"/>
      <c r="E120" s="37"/>
      <c r="F120" s="26" t="str">
        <f>F12</f>
        <v xml:space="preserve"> </v>
      </c>
      <c r="G120" s="37"/>
      <c r="H120" s="37"/>
      <c r="I120" s="31" t="s">
        <v>23</v>
      </c>
      <c r="J120" s="68" t="str">
        <f>IF(J12="","",J12)</f>
        <v>17. 10. 2025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25</v>
      </c>
      <c r="D122" s="37"/>
      <c r="E122" s="37"/>
      <c r="F122" s="26" t="str">
        <f>E15</f>
        <v>SPOŠ Dvůr Králové n.L., E.Krásnohorské 2069</v>
      </c>
      <c r="G122" s="37"/>
      <c r="H122" s="37"/>
      <c r="I122" s="31" t="s">
        <v>31</v>
      </c>
      <c r="J122" s="35" t="str">
        <f>E21</f>
        <v>Projektis DK s.r.o., Legionářská 562, D.K.n.L.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29</v>
      </c>
      <c r="D123" s="37"/>
      <c r="E123" s="37"/>
      <c r="F123" s="26" t="str">
        <f>IF(E18="","",E18)</f>
        <v>Vyplň údaj</v>
      </c>
      <c r="G123" s="37"/>
      <c r="H123" s="37"/>
      <c r="I123" s="31" t="s">
        <v>34</v>
      </c>
      <c r="J123" s="35" t="str">
        <f>E24</f>
        <v>ing. V. Švehla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49"/>
      <c r="B125" s="150"/>
      <c r="C125" s="151" t="s">
        <v>262</v>
      </c>
      <c r="D125" s="152" t="s">
        <v>62</v>
      </c>
      <c r="E125" s="152" t="s">
        <v>58</v>
      </c>
      <c r="F125" s="152" t="s">
        <v>59</v>
      </c>
      <c r="G125" s="152" t="s">
        <v>263</v>
      </c>
      <c r="H125" s="152" t="s">
        <v>264</v>
      </c>
      <c r="I125" s="152" t="s">
        <v>265</v>
      </c>
      <c r="J125" s="152" t="s">
        <v>231</v>
      </c>
      <c r="K125" s="153" t="s">
        <v>266</v>
      </c>
      <c r="L125" s="154"/>
      <c r="M125" s="85" t="s">
        <v>1</v>
      </c>
      <c r="N125" s="86" t="s">
        <v>41</v>
      </c>
      <c r="O125" s="86" t="s">
        <v>267</v>
      </c>
      <c r="P125" s="86" t="s">
        <v>268</v>
      </c>
      <c r="Q125" s="86" t="s">
        <v>269</v>
      </c>
      <c r="R125" s="86" t="s">
        <v>270</v>
      </c>
      <c r="S125" s="86" t="s">
        <v>271</v>
      </c>
      <c r="T125" s="87" t="s">
        <v>272</v>
      </c>
      <c r="U125" s="149"/>
      <c r="V125" s="149"/>
      <c r="W125" s="149"/>
      <c r="X125" s="149"/>
      <c r="Y125" s="149"/>
      <c r="Z125" s="149"/>
      <c r="AA125" s="149"/>
      <c r="AB125" s="149"/>
      <c r="AC125" s="149"/>
      <c r="AD125" s="149"/>
      <c r="AE125" s="149"/>
    </row>
    <row r="126" s="2" customFormat="1" ht="22.8" customHeight="1">
      <c r="A126" s="37"/>
      <c r="B126" s="38"/>
      <c r="C126" s="92" t="s">
        <v>273</v>
      </c>
      <c r="D126" s="37"/>
      <c r="E126" s="37"/>
      <c r="F126" s="37"/>
      <c r="G126" s="37"/>
      <c r="H126" s="37"/>
      <c r="I126" s="37"/>
      <c r="J126" s="155">
        <f>BK126</f>
        <v>0</v>
      </c>
      <c r="K126" s="37"/>
      <c r="L126" s="38"/>
      <c r="M126" s="88"/>
      <c r="N126" s="72"/>
      <c r="O126" s="89"/>
      <c r="P126" s="156">
        <f>P127</f>
        <v>0</v>
      </c>
      <c r="Q126" s="89"/>
      <c r="R126" s="156">
        <f>R127</f>
        <v>0</v>
      </c>
      <c r="S126" s="89"/>
      <c r="T126" s="157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76</v>
      </c>
      <c r="AU126" s="18" t="s">
        <v>233</v>
      </c>
      <c r="BK126" s="158">
        <f>BK127</f>
        <v>0</v>
      </c>
    </row>
    <row r="127" s="12" customFormat="1" ht="25.92" customHeight="1">
      <c r="A127" s="12"/>
      <c r="B127" s="159"/>
      <c r="C127" s="12"/>
      <c r="D127" s="160" t="s">
        <v>76</v>
      </c>
      <c r="E127" s="161" t="s">
        <v>311</v>
      </c>
      <c r="F127" s="161" t="s">
        <v>1866</v>
      </c>
      <c r="G127" s="12"/>
      <c r="H127" s="12"/>
      <c r="I127" s="162"/>
      <c r="J127" s="163">
        <f>BK127</f>
        <v>0</v>
      </c>
      <c r="K127" s="12"/>
      <c r="L127" s="159"/>
      <c r="M127" s="164"/>
      <c r="N127" s="165"/>
      <c r="O127" s="165"/>
      <c r="P127" s="166">
        <f>P128+P148+P150+P152+P154+P172+P177+P179+P181</f>
        <v>0</v>
      </c>
      <c r="Q127" s="165"/>
      <c r="R127" s="166">
        <f>R128+R148+R150+R152+R154+R172+R177+R179+R181</f>
        <v>0</v>
      </c>
      <c r="S127" s="165"/>
      <c r="T127" s="167">
        <f>T128+T148+T150+T152+T154+T172+T177+T179+T181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0" t="s">
        <v>88</v>
      </c>
      <c r="AT127" s="168" t="s">
        <v>76</v>
      </c>
      <c r="AU127" s="168" t="s">
        <v>77</v>
      </c>
      <c r="AY127" s="160" t="s">
        <v>276</v>
      </c>
      <c r="BK127" s="169">
        <f>BK128+BK148+BK150+BK152+BK154+BK172+BK177+BK179+BK181</f>
        <v>0</v>
      </c>
    </row>
    <row r="128" s="12" customFormat="1" ht="22.8" customHeight="1">
      <c r="A128" s="12"/>
      <c r="B128" s="159"/>
      <c r="C128" s="12"/>
      <c r="D128" s="160" t="s">
        <v>76</v>
      </c>
      <c r="E128" s="170" t="s">
        <v>1867</v>
      </c>
      <c r="F128" s="170" t="s">
        <v>1868</v>
      </c>
      <c r="G128" s="12"/>
      <c r="H128" s="12"/>
      <c r="I128" s="162"/>
      <c r="J128" s="171">
        <f>BK128</f>
        <v>0</v>
      </c>
      <c r="K128" s="12"/>
      <c r="L128" s="159"/>
      <c r="M128" s="164"/>
      <c r="N128" s="165"/>
      <c r="O128" s="165"/>
      <c r="P128" s="166">
        <f>SUM(P129:P147)</f>
        <v>0</v>
      </c>
      <c r="Q128" s="165"/>
      <c r="R128" s="166">
        <f>SUM(R129:R147)</f>
        <v>0</v>
      </c>
      <c r="S128" s="165"/>
      <c r="T128" s="167">
        <f>SUM(T129:T147)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0" t="s">
        <v>88</v>
      </c>
      <c r="AT128" s="168" t="s">
        <v>76</v>
      </c>
      <c r="AU128" s="168" t="s">
        <v>8</v>
      </c>
      <c r="AY128" s="160" t="s">
        <v>276</v>
      </c>
      <c r="BK128" s="169">
        <f>SUM(BK129:BK147)</f>
        <v>0</v>
      </c>
    </row>
    <row r="129" s="2" customFormat="1" ht="16.5" customHeight="1">
      <c r="A129" s="37"/>
      <c r="B129" s="172"/>
      <c r="C129" s="211" t="s">
        <v>8</v>
      </c>
      <c r="D129" s="211" t="s">
        <v>311</v>
      </c>
      <c r="E129" s="212" t="s">
        <v>2012</v>
      </c>
      <c r="F129" s="213" t="s">
        <v>2013</v>
      </c>
      <c r="G129" s="214" t="s">
        <v>291</v>
      </c>
      <c r="H129" s="215">
        <v>65</v>
      </c>
      <c r="I129" s="216"/>
      <c r="J129" s="217">
        <f>ROUND(I129*H129,0)</f>
        <v>0</v>
      </c>
      <c r="K129" s="213" t="s">
        <v>1</v>
      </c>
      <c r="L129" s="218"/>
      <c r="M129" s="219" t="s">
        <v>1</v>
      </c>
      <c r="N129" s="220" t="s">
        <v>42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315</v>
      </c>
      <c r="AT129" s="184" t="s">
        <v>311</v>
      </c>
      <c r="AU129" s="184" t="s">
        <v>85</v>
      </c>
      <c r="AY129" s="18" t="s">
        <v>276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</v>
      </c>
      <c r="BK129" s="185">
        <f>ROUND(I129*H129,0)</f>
        <v>0</v>
      </c>
      <c r="BL129" s="18" t="s">
        <v>91</v>
      </c>
      <c r="BM129" s="184" t="s">
        <v>85</v>
      </c>
    </row>
    <row r="130" s="2" customFormat="1" ht="21.75" customHeight="1">
      <c r="A130" s="37"/>
      <c r="B130" s="172"/>
      <c r="C130" s="211" t="s">
        <v>85</v>
      </c>
      <c r="D130" s="211" t="s">
        <v>311</v>
      </c>
      <c r="E130" s="212" t="s">
        <v>2014</v>
      </c>
      <c r="F130" s="213" t="s">
        <v>2015</v>
      </c>
      <c r="G130" s="214" t="s">
        <v>1871</v>
      </c>
      <c r="H130" s="215">
        <v>6</v>
      </c>
      <c r="I130" s="216"/>
      <c r="J130" s="217">
        <f>ROUND(I130*H130,0)</f>
        <v>0</v>
      </c>
      <c r="K130" s="213" t="s">
        <v>1</v>
      </c>
      <c r="L130" s="218"/>
      <c r="M130" s="219" t="s">
        <v>1</v>
      </c>
      <c r="N130" s="220" t="s">
        <v>42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315</v>
      </c>
      <c r="AT130" s="184" t="s">
        <v>311</v>
      </c>
      <c r="AU130" s="184" t="s">
        <v>85</v>
      </c>
      <c r="AY130" s="18" t="s">
        <v>276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</v>
      </c>
      <c r="BK130" s="185">
        <f>ROUND(I130*H130,0)</f>
        <v>0</v>
      </c>
      <c r="BL130" s="18" t="s">
        <v>91</v>
      </c>
      <c r="BM130" s="184" t="s">
        <v>91</v>
      </c>
    </row>
    <row r="131" s="2" customFormat="1" ht="16.5" customHeight="1">
      <c r="A131" s="37"/>
      <c r="B131" s="172"/>
      <c r="C131" s="211" t="s">
        <v>88</v>
      </c>
      <c r="D131" s="211" t="s">
        <v>311</v>
      </c>
      <c r="E131" s="212" t="s">
        <v>2016</v>
      </c>
      <c r="F131" s="213" t="s">
        <v>2017</v>
      </c>
      <c r="G131" s="214" t="s">
        <v>291</v>
      </c>
      <c r="H131" s="215">
        <v>35</v>
      </c>
      <c r="I131" s="216"/>
      <c r="J131" s="217">
        <f>ROUND(I131*H131,0)</f>
        <v>0</v>
      </c>
      <c r="K131" s="213" t="s">
        <v>1</v>
      </c>
      <c r="L131" s="218"/>
      <c r="M131" s="219" t="s">
        <v>1</v>
      </c>
      <c r="N131" s="220" t="s">
        <v>42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315</v>
      </c>
      <c r="AT131" s="184" t="s">
        <v>311</v>
      </c>
      <c r="AU131" s="184" t="s">
        <v>85</v>
      </c>
      <c r="AY131" s="18" t="s">
        <v>276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</v>
      </c>
      <c r="BK131" s="185">
        <f>ROUND(I131*H131,0)</f>
        <v>0</v>
      </c>
      <c r="BL131" s="18" t="s">
        <v>91</v>
      </c>
      <c r="BM131" s="184" t="s">
        <v>213</v>
      </c>
    </row>
    <row r="132" s="2" customFormat="1" ht="16.5" customHeight="1">
      <c r="A132" s="37"/>
      <c r="B132" s="172"/>
      <c r="C132" s="211" t="s">
        <v>91</v>
      </c>
      <c r="D132" s="211" t="s">
        <v>311</v>
      </c>
      <c r="E132" s="212" t="s">
        <v>2018</v>
      </c>
      <c r="F132" s="213" t="s">
        <v>2019</v>
      </c>
      <c r="G132" s="214" t="s">
        <v>1871</v>
      </c>
      <c r="H132" s="215">
        <v>4</v>
      </c>
      <c r="I132" s="216"/>
      <c r="J132" s="217">
        <f>ROUND(I132*H132,0)</f>
        <v>0</v>
      </c>
      <c r="K132" s="213" t="s">
        <v>1</v>
      </c>
      <c r="L132" s="218"/>
      <c r="M132" s="219" t="s">
        <v>1</v>
      </c>
      <c r="N132" s="220" t="s">
        <v>42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315</v>
      </c>
      <c r="AT132" s="184" t="s">
        <v>311</v>
      </c>
      <c r="AU132" s="184" t="s">
        <v>85</v>
      </c>
      <c r="AY132" s="18" t="s">
        <v>276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</v>
      </c>
      <c r="BK132" s="185">
        <f>ROUND(I132*H132,0)</f>
        <v>0</v>
      </c>
      <c r="BL132" s="18" t="s">
        <v>91</v>
      </c>
      <c r="BM132" s="184" t="s">
        <v>315</v>
      </c>
    </row>
    <row r="133" s="2" customFormat="1" ht="16.5" customHeight="1">
      <c r="A133" s="37"/>
      <c r="B133" s="172"/>
      <c r="C133" s="211" t="s">
        <v>94</v>
      </c>
      <c r="D133" s="211" t="s">
        <v>311</v>
      </c>
      <c r="E133" s="212" t="s">
        <v>2020</v>
      </c>
      <c r="F133" s="213" t="s">
        <v>2021</v>
      </c>
      <c r="G133" s="214" t="s">
        <v>1871</v>
      </c>
      <c r="H133" s="215">
        <v>4</v>
      </c>
      <c r="I133" s="216"/>
      <c r="J133" s="217">
        <f>ROUND(I133*H133,0)</f>
        <v>0</v>
      </c>
      <c r="K133" s="213" t="s">
        <v>1</v>
      </c>
      <c r="L133" s="218"/>
      <c r="M133" s="219" t="s">
        <v>1</v>
      </c>
      <c r="N133" s="220" t="s">
        <v>42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315</v>
      </c>
      <c r="AT133" s="184" t="s">
        <v>311</v>
      </c>
      <c r="AU133" s="184" t="s">
        <v>85</v>
      </c>
      <c r="AY133" s="18" t="s">
        <v>276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</v>
      </c>
      <c r="BK133" s="185">
        <f>ROUND(I133*H133,0)</f>
        <v>0</v>
      </c>
      <c r="BL133" s="18" t="s">
        <v>91</v>
      </c>
      <c r="BM133" s="184" t="s">
        <v>334</v>
      </c>
    </row>
    <row r="134" s="2" customFormat="1" ht="16.5" customHeight="1">
      <c r="A134" s="37"/>
      <c r="B134" s="172"/>
      <c r="C134" s="211" t="s">
        <v>213</v>
      </c>
      <c r="D134" s="211" t="s">
        <v>311</v>
      </c>
      <c r="E134" s="212" t="s">
        <v>2022</v>
      </c>
      <c r="F134" s="213" t="s">
        <v>2023</v>
      </c>
      <c r="G134" s="214" t="s">
        <v>291</v>
      </c>
      <c r="H134" s="215">
        <v>68</v>
      </c>
      <c r="I134" s="216"/>
      <c r="J134" s="217">
        <f>ROUND(I134*H134,0)</f>
        <v>0</v>
      </c>
      <c r="K134" s="213" t="s">
        <v>1</v>
      </c>
      <c r="L134" s="218"/>
      <c r="M134" s="219" t="s">
        <v>1</v>
      </c>
      <c r="N134" s="220" t="s">
        <v>42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315</v>
      </c>
      <c r="AT134" s="184" t="s">
        <v>311</v>
      </c>
      <c r="AU134" s="184" t="s">
        <v>85</v>
      </c>
      <c r="AY134" s="18" t="s">
        <v>276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</v>
      </c>
      <c r="BK134" s="185">
        <f>ROUND(I134*H134,0)</f>
        <v>0</v>
      </c>
      <c r="BL134" s="18" t="s">
        <v>91</v>
      </c>
      <c r="BM134" s="184" t="s">
        <v>9</v>
      </c>
    </row>
    <row r="135" s="2" customFormat="1" ht="21.75" customHeight="1">
      <c r="A135" s="37"/>
      <c r="B135" s="172"/>
      <c r="C135" s="211" t="s">
        <v>319</v>
      </c>
      <c r="D135" s="211" t="s">
        <v>311</v>
      </c>
      <c r="E135" s="212" t="s">
        <v>2024</v>
      </c>
      <c r="F135" s="213" t="s">
        <v>2025</v>
      </c>
      <c r="G135" s="214" t="s">
        <v>1871</v>
      </c>
      <c r="H135" s="215">
        <v>75</v>
      </c>
      <c r="I135" s="216"/>
      <c r="J135" s="217">
        <f>ROUND(I135*H135,0)</f>
        <v>0</v>
      </c>
      <c r="K135" s="213" t="s">
        <v>1</v>
      </c>
      <c r="L135" s="218"/>
      <c r="M135" s="219" t="s">
        <v>1</v>
      </c>
      <c r="N135" s="220" t="s">
        <v>42</v>
      </c>
      <c r="O135" s="76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315</v>
      </c>
      <c r="AT135" s="184" t="s">
        <v>311</v>
      </c>
      <c r="AU135" s="184" t="s">
        <v>85</v>
      </c>
      <c r="AY135" s="18" t="s">
        <v>276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</v>
      </c>
      <c r="BK135" s="185">
        <f>ROUND(I135*H135,0)</f>
        <v>0</v>
      </c>
      <c r="BL135" s="18" t="s">
        <v>91</v>
      </c>
      <c r="BM135" s="184" t="s">
        <v>353</v>
      </c>
    </row>
    <row r="136" s="2" customFormat="1" ht="16.5" customHeight="1">
      <c r="A136" s="37"/>
      <c r="B136" s="172"/>
      <c r="C136" s="211" t="s">
        <v>315</v>
      </c>
      <c r="D136" s="211" t="s">
        <v>311</v>
      </c>
      <c r="E136" s="212" t="s">
        <v>2026</v>
      </c>
      <c r="F136" s="213" t="s">
        <v>2027</v>
      </c>
      <c r="G136" s="214" t="s">
        <v>1871</v>
      </c>
      <c r="H136" s="215">
        <v>26</v>
      </c>
      <c r="I136" s="216"/>
      <c r="J136" s="217">
        <f>ROUND(I136*H136,0)</f>
        <v>0</v>
      </c>
      <c r="K136" s="213" t="s">
        <v>1</v>
      </c>
      <c r="L136" s="218"/>
      <c r="M136" s="219" t="s">
        <v>1</v>
      </c>
      <c r="N136" s="220" t="s">
        <v>42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315</v>
      </c>
      <c r="AT136" s="184" t="s">
        <v>311</v>
      </c>
      <c r="AU136" s="184" t="s">
        <v>85</v>
      </c>
      <c r="AY136" s="18" t="s">
        <v>276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</v>
      </c>
      <c r="BK136" s="185">
        <f>ROUND(I136*H136,0)</f>
        <v>0</v>
      </c>
      <c r="BL136" s="18" t="s">
        <v>91</v>
      </c>
      <c r="BM136" s="184" t="s">
        <v>362</v>
      </c>
    </row>
    <row r="137" s="2" customFormat="1" ht="16.5" customHeight="1">
      <c r="A137" s="37"/>
      <c r="B137" s="172"/>
      <c r="C137" s="211" t="s">
        <v>328</v>
      </c>
      <c r="D137" s="211" t="s">
        <v>311</v>
      </c>
      <c r="E137" s="212" t="s">
        <v>2028</v>
      </c>
      <c r="F137" s="213" t="s">
        <v>2029</v>
      </c>
      <c r="G137" s="214" t="s">
        <v>2030</v>
      </c>
      <c r="H137" s="215">
        <v>11</v>
      </c>
      <c r="I137" s="216"/>
      <c r="J137" s="217">
        <f>ROUND(I137*H137,0)</f>
        <v>0</v>
      </c>
      <c r="K137" s="213" t="s">
        <v>1</v>
      </c>
      <c r="L137" s="218"/>
      <c r="M137" s="219" t="s">
        <v>1</v>
      </c>
      <c r="N137" s="220" t="s">
        <v>42</v>
      </c>
      <c r="O137" s="76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315</v>
      </c>
      <c r="AT137" s="184" t="s">
        <v>311</v>
      </c>
      <c r="AU137" s="184" t="s">
        <v>85</v>
      </c>
      <c r="AY137" s="18" t="s">
        <v>276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</v>
      </c>
      <c r="BK137" s="185">
        <f>ROUND(I137*H137,0)</f>
        <v>0</v>
      </c>
      <c r="BL137" s="18" t="s">
        <v>91</v>
      </c>
      <c r="BM137" s="184" t="s">
        <v>373</v>
      </c>
    </row>
    <row r="138" s="2" customFormat="1" ht="16.5" customHeight="1">
      <c r="A138" s="37"/>
      <c r="B138" s="172"/>
      <c r="C138" s="211" t="s">
        <v>334</v>
      </c>
      <c r="D138" s="211" t="s">
        <v>311</v>
      </c>
      <c r="E138" s="212" t="s">
        <v>2031</v>
      </c>
      <c r="F138" s="213" t="s">
        <v>2032</v>
      </c>
      <c r="G138" s="214" t="s">
        <v>2030</v>
      </c>
      <c r="H138" s="215">
        <v>4</v>
      </c>
      <c r="I138" s="216"/>
      <c r="J138" s="217">
        <f>ROUND(I138*H138,0)</f>
        <v>0</v>
      </c>
      <c r="K138" s="213" t="s">
        <v>1</v>
      </c>
      <c r="L138" s="218"/>
      <c r="M138" s="219" t="s">
        <v>1</v>
      </c>
      <c r="N138" s="220" t="s">
        <v>42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315</v>
      </c>
      <c r="AT138" s="184" t="s">
        <v>311</v>
      </c>
      <c r="AU138" s="184" t="s">
        <v>85</v>
      </c>
      <c r="AY138" s="18" t="s">
        <v>276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</v>
      </c>
      <c r="BK138" s="185">
        <f>ROUND(I138*H138,0)</f>
        <v>0</v>
      </c>
      <c r="BL138" s="18" t="s">
        <v>91</v>
      </c>
      <c r="BM138" s="184" t="s">
        <v>384</v>
      </c>
    </row>
    <row r="139" s="2" customFormat="1" ht="16.5" customHeight="1">
      <c r="A139" s="37"/>
      <c r="B139" s="172"/>
      <c r="C139" s="211" t="s">
        <v>339</v>
      </c>
      <c r="D139" s="211" t="s">
        <v>311</v>
      </c>
      <c r="E139" s="212" t="s">
        <v>2033</v>
      </c>
      <c r="F139" s="213" t="s">
        <v>2029</v>
      </c>
      <c r="G139" s="214" t="s">
        <v>2030</v>
      </c>
      <c r="H139" s="215">
        <v>4</v>
      </c>
      <c r="I139" s="216"/>
      <c r="J139" s="217">
        <f>ROUND(I139*H139,0)</f>
        <v>0</v>
      </c>
      <c r="K139" s="213" t="s">
        <v>1</v>
      </c>
      <c r="L139" s="218"/>
      <c r="M139" s="219" t="s">
        <v>1</v>
      </c>
      <c r="N139" s="220" t="s">
        <v>42</v>
      </c>
      <c r="O139" s="76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4" t="s">
        <v>315</v>
      </c>
      <c r="AT139" s="184" t="s">
        <v>311</v>
      </c>
      <c r="AU139" s="184" t="s">
        <v>85</v>
      </c>
      <c r="AY139" s="18" t="s">
        <v>276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8" t="s">
        <v>8</v>
      </c>
      <c r="BK139" s="185">
        <f>ROUND(I139*H139,0)</f>
        <v>0</v>
      </c>
      <c r="BL139" s="18" t="s">
        <v>91</v>
      </c>
      <c r="BM139" s="184" t="s">
        <v>391</v>
      </c>
    </row>
    <row r="140" s="2" customFormat="1" ht="16.5" customHeight="1">
      <c r="A140" s="37"/>
      <c r="B140" s="172"/>
      <c r="C140" s="211" t="s">
        <v>9</v>
      </c>
      <c r="D140" s="211" t="s">
        <v>311</v>
      </c>
      <c r="E140" s="212" t="s">
        <v>2034</v>
      </c>
      <c r="F140" s="213" t="s">
        <v>2035</v>
      </c>
      <c r="G140" s="214" t="s">
        <v>1871</v>
      </c>
      <c r="H140" s="215">
        <v>4</v>
      </c>
      <c r="I140" s="216"/>
      <c r="J140" s="217">
        <f>ROUND(I140*H140,0)</f>
        <v>0</v>
      </c>
      <c r="K140" s="213" t="s">
        <v>1</v>
      </c>
      <c r="L140" s="218"/>
      <c r="M140" s="219" t="s">
        <v>1</v>
      </c>
      <c r="N140" s="220" t="s">
        <v>42</v>
      </c>
      <c r="O140" s="76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315</v>
      </c>
      <c r="AT140" s="184" t="s">
        <v>311</v>
      </c>
      <c r="AU140" s="184" t="s">
        <v>85</v>
      </c>
      <c r="AY140" s="18" t="s">
        <v>276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</v>
      </c>
      <c r="BK140" s="185">
        <f>ROUND(I140*H140,0)</f>
        <v>0</v>
      </c>
      <c r="BL140" s="18" t="s">
        <v>91</v>
      </c>
      <c r="BM140" s="184" t="s">
        <v>170</v>
      </c>
    </row>
    <row r="141" s="2" customFormat="1" ht="16.5" customHeight="1">
      <c r="A141" s="37"/>
      <c r="B141" s="172"/>
      <c r="C141" s="211" t="s">
        <v>347</v>
      </c>
      <c r="D141" s="211" t="s">
        <v>311</v>
      </c>
      <c r="E141" s="212" t="s">
        <v>2036</v>
      </c>
      <c r="F141" s="213" t="s">
        <v>2037</v>
      </c>
      <c r="G141" s="214" t="s">
        <v>1871</v>
      </c>
      <c r="H141" s="215">
        <v>45</v>
      </c>
      <c r="I141" s="216"/>
      <c r="J141" s="217">
        <f>ROUND(I141*H141,0)</f>
        <v>0</v>
      </c>
      <c r="K141" s="213" t="s">
        <v>1</v>
      </c>
      <c r="L141" s="218"/>
      <c r="M141" s="219" t="s">
        <v>1</v>
      </c>
      <c r="N141" s="220" t="s">
        <v>42</v>
      </c>
      <c r="O141" s="76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315</v>
      </c>
      <c r="AT141" s="184" t="s">
        <v>311</v>
      </c>
      <c r="AU141" s="184" t="s">
        <v>85</v>
      </c>
      <c r="AY141" s="18" t="s">
        <v>276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</v>
      </c>
      <c r="BK141" s="185">
        <f>ROUND(I141*H141,0)</f>
        <v>0</v>
      </c>
      <c r="BL141" s="18" t="s">
        <v>91</v>
      </c>
      <c r="BM141" s="184" t="s">
        <v>415</v>
      </c>
    </row>
    <row r="142" s="2" customFormat="1" ht="16.5" customHeight="1">
      <c r="A142" s="37"/>
      <c r="B142" s="172"/>
      <c r="C142" s="211" t="s">
        <v>353</v>
      </c>
      <c r="D142" s="211" t="s">
        <v>311</v>
      </c>
      <c r="E142" s="212" t="s">
        <v>2038</v>
      </c>
      <c r="F142" s="213" t="s">
        <v>2039</v>
      </c>
      <c r="G142" s="214" t="s">
        <v>291</v>
      </c>
      <c r="H142" s="215">
        <v>132</v>
      </c>
      <c r="I142" s="216"/>
      <c r="J142" s="217">
        <f>ROUND(I142*H142,0)</f>
        <v>0</v>
      </c>
      <c r="K142" s="213" t="s">
        <v>1</v>
      </c>
      <c r="L142" s="218"/>
      <c r="M142" s="219" t="s">
        <v>1</v>
      </c>
      <c r="N142" s="220" t="s">
        <v>42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315</v>
      </c>
      <c r="AT142" s="184" t="s">
        <v>311</v>
      </c>
      <c r="AU142" s="184" t="s">
        <v>85</v>
      </c>
      <c r="AY142" s="18" t="s">
        <v>276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</v>
      </c>
      <c r="BK142" s="185">
        <f>ROUND(I142*H142,0)</f>
        <v>0</v>
      </c>
      <c r="BL142" s="18" t="s">
        <v>91</v>
      </c>
      <c r="BM142" s="184" t="s">
        <v>425</v>
      </c>
    </row>
    <row r="143" s="2" customFormat="1" ht="21.75" customHeight="1">
      <c r="A143" s="37"/>
      <c r="B143" s="172"/>
      <c r="C143" s="211" t="s">
        <v>357</v>
      </c>
      <c r="D143" s="211" t="s">
        <v>311</v>
      </c>
      <c r="E143" s="212" t="s">
        <v>2040</v>
      </c>
      <c r="F143" s="213" t="s">
        <v>2041</v>
      </c>
      <c r="G143" s="214" t="s">
        <v>1871</v>
      </c>
      <c r="H143" s="215">
        <v>72</v>
      </c>
      <c r="I143" s="216"/>
      <c r="J143" s="217">
        <f>ROUND(I143*H143,0)</f>
        <v>0</v>
      </c>
      <c r="K143" s="213" t="s">
        <v>1</v>
      </c>
      <c r="L143" s="218"/>
      <c r="M143" s="219" t="s">
        <v>1</v>
      </c>
      <c r="N143" s="220" t="s">
        <v>42</v>
      </c>
      <c r="O143" s="76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4" t="s">
        <v>315</v>
      </c>
      <c r="AT143" s="184" t="s">
        <v>311</v>
      </c>
      <c r="AU143" s="184" t="s">
        <v>85</v>
      </c>
      <c r="AY143" s="18" t="s">
        <v>276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8" t="s">
        <v>8</v>
      </c>
      <c r="BK143" s="185">
        <f>ROUND(I143*H143,0)</f>
        <v>0</v>
      </c>
      <c r="BL143" s="18" t="s">
        <v>91</v>
      </c>
      <c r="BM143" s="184" t="s">
        <v>437</v>
      </c>
    </row>
    <row r="144" s="2" customFormat="1" ht="16.5" customHeight="1">
      <c r="A144" s="37"/>
      <c r="B144" s="172"/>
      <c r="C144" s="211" t="s">
        <v>362</v>
      </c>
      <c r="D144" s="211" t="s">
        <v>311</v>
      </c>
      <c r="E144" s="212" t="s">
        <v>2042</v>
      </c>
      <c r="F144" s="213" t="s">
        <v>2043</v>
      </c>
      <c r="G144" s="214" t="s">
        <v>2030</v>
      </c>
      <c r="H144" s="215">
        <v>4</v>
      </c>
      <c r="I144" s="216"/>
      <c r="J144" s="217">
        <f>ROUND(I144*H144,0)</f>
        <v>0</v>
      </c>
      <c r="K144" s="213" t="s">
        <v>1</v>
      </c>
      <c r="L144" s="218"/>
      <c r="M144" s="219" t="s">
        <v>1</v>
      </c>
      <c r="N144" s="220" t="s">
        <v>42</v>
      </c>
      <c r="O144" s="76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315</v>
      </c>
      <c r="AT144" s="184" t="s">
        <v>311</v>
      </c>
      <c r="AU144" s="184" t="s">
        <v>85</v>
      </c>
      <c r="AY144" s="18" t="s">
        <v>276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</v>
      </c>
      <c r="BK144" s="185">
        <f>ROUND(I144*H144,0)</f>
        <v>0</v>
      </c>
      <c r="BL144" s="18" t="s">
        <v>91</v>
      </c>
      <c r="BM144" s="184" t="s">
        <v>445</v>
      </c>
    </row>
    <row r="145" s="2" customFormat="1" ht="16.5" customHeight="1">
      <c r="A145" s="37"/>
      <c r="B145" s="172"/>
      <c r="C145" s="211" t="s">
        <v>368</v>
      </c>
      <c r="D145" s="211" t="s">
        <v>311</v>
      </c>
      <c r="E145" s="212" t="s">
        <v>2044</v>
      </c>
      <c r="F145" s="213" t="s">
        <v>2045</v>
      </c>
      <c r="G145" s="214" t="s">
        <v>1871</v>
      </c>
      <c r="H145" s="215">
        <v>4</v>
      </c>
      <c r="I145" s="216"/>
      <c r="J145" s="217">
        <f>ROUND(I145*H145,0)</f>
        <v>0</v>
      </c>
      <c r="K145" s="213" t="s">
        <v>1</v>
      </c>
      <c r="L145" s="218"/>
      <c r="M145" s="219" t="s">
        <v>1</v>
      </c>
      <c r="N145" s="220" t="s">
        <v>42</v>
      </c>
      <c r="O145" s="76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4" t="s">
        <v>315</v>
      </c>
      <c r="AT145" s="184" t="s">
        <v>311</v>
      </c>
      <c r="AU145" s="184" t="s">
        <v>85</v>
      </c>
      <c r="AY145" s="18" t="s">
        <v>276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</v>
      </c>
      <c r="BK145" s="185">
        <f>ROUND(I145*H145,0)</f>
        <v>0</v>
      </c>
      <c r="BL145" s="18" t="s">
        <v>91</v>
      </c>
      <c r="BM145" s="184" t="s">
        <v>455</v>
      </c>
    </row>
    <row r="146" s="2" customFormat="1" ht="16.5" customHeight="1">
      <c r="A146" s="37"/>
      <c r="B146" s="172"/>
      <c r="C146" s="211" t="s">
        <v>373</v>
      </c>
      <c r="D146" s="211" t="s">
        <v>311</v>
      </c>
      <c r="E146" s="212" t="s">
        <v>2046</v>
      </c>
      <c r="F146" s="213" t="s">
        <v>2047</v>
      </c>
      <c r="G146" s="214" t="s">
        <v>1871</v>
      </c>
      <c r="H146" s="215">
        <v>4</v>
      </c>
      <c r="I146" s="216"/>
      <c r="J146" s="217">
        <f>ROUND(I146*H146,0)</f>
        <v>0</v>
      </c>
      <c r="K146" s="213" t="s">
        <v>1</v>
      </c>
      <c r="L146" s="218"/>
      <c r="M146" s="219" t="s">
        <v>1</v>
      </c>
      <c r="N146" s="220" t="s">
        <v>42</v>
      </c>
      <c r="O146" s="76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315</v>
      </c>
      <c r="AT146" s="184" t="s">
        <v>311</v>
      </c>
      <c r="AU146" s="184" t="s">
        <v>85</v>
      </c>
      <c r="AY146" s="18" t="s">
        <v>276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</v>
      </c>
      <c r="BK146" s="185">
        <f>ROUND(I146*H146,0)</f>
        <v>0</v>
      </c>
      <c r="BL146" s="18" t="s">
        <v>91</v>
      </c>
      <c r="BM146" s="184" t="s">
        <v>464</v>
      </c>
    </row>
    <row r="147" s="2" customFormat="1" ht="16.5" customHeight="1">
      <c r="A147" s="37"/>
      <c r="B147" s="172"/>
      <c r="C147" s="211" t="s">
        <v>378</v>
      </c>
      <c r="D147" s="211" t="s">
        <v>311</v>
      </c>
      <c r="E147" s="212" t="s">
        <v>2048</v>
      </c>
      <c r="F147" s="213" t="s">
        <v>2049</v>
      </c>
      <c r="G147" s="214" t="s">
        <v>291</v>
      </c>
      <c r="H147" s="215">
        <v>1.2</v>
      </c>
      <c r="I147" s="216"/>
      <c r="J147" s="217">
        <f>ROUND(I147*H147,0)</f>
        <v>0</v>
      </c>
      <c r="K147" s="213" t="s">
        <v>1</v>
      </c>
      <c r="L147" s="218"/>
      <c r="M147" s="219" t="s">
        <v>1</v>
      </c>
      <c r="N147" s="220" t="s">
        <v>42</v>
      </c>
      <c r="O147" s="76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4" t="s">
        <v>315</v>
      </c>
      <c r="AT147" s="184" t="s">
        <v>311</v>
      </c>
      <c r="AU147" s="184" t="s">
        <v>85</v>
      </c>
      <c r="AY147" s="18" t="s">
        <v>276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</v>
      </c>
      <c r="BK147" s="185">
        <f>ROUND(I147*H147,0)</f>
        <v>0</v>
      </c>
      <c r="BL147" s="18" t="s">
        <v>91</v>
      </c>
      <c r="BM147" s="184" t="s">
        <v>485</v>
      </c>
    </row>
    <row r="148" s="12" customFormat="1" ht="22.8" customHeight="1">
      <c r="A148" s="12"/>
      <c r="B148" s="159"/>
      <c r="C148" s="12"/>
      <c r="D148" s="160" t="s">
        <v>76</v>
      </c>
      <c r="E148" s="170" t="s">
        <v>1872</v>
      </c>
      <c r="F148" s="170" t="s">
        <v>1868</v>
      </c>
      <c r="G148" s="12"/>
      <c r="H148" s="12"/>
      <c r="I148" s="162"/>
      <c r="J148" s="171">
        <f>BK148</f>
        <v>0</v>
      </c>
      <c r="K148" s="12"/>
      <c r="L148" s="159"/>
      <c r="M148" s="164"/>
      <c r="N148" s="165"/>
      <c r="O148" s="165"/>
      <c r="P148" s="166">
        <f>P149</f>
        <v>0</v>
      </c>
      <c r="Q148" s="165"/>
      <c r="R148" s="166">
        <f>R149</f>
        <v>0</v>
      </c>
      <c r="S148" s="165"/>
      <c r="T148" s="16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60" t="s">
        <v>88</v>
      </c>
      <c r="AT148" s="168" t="s">
        <v>76</v>
      </c>
      <c r="AU148" s="168" t="s">
        <v>8</v>
      </c>
      <c r="AY148" s="160" t="s">
        <v>276</v>
      </c>
      <c r="BK148" s="169">
        <f>BK149</f>
        <v>0</v>
      </c>
    </row>
    <row r="149" s="2" customFormat="1" ht="16.5" customHeight="1">
      <c r="A149" s="37"/>
      <c r="B149" s="172"/>
      <c r="C149" s="211" t="s">
        <v>384</v>
      </c>
      <c r="D149" s="211" t="s">
        <v>311</v>
      </c>
      <c r="E149" s="212" t="s">
        <v>1873</v>
      </c>
      <c r="F149" s="213" t="s">
        <v>1945</v>
      </c>
      <c r="G149" s="214" t="s">
        <v>1875</v>
      </c>
      <c r="H149" s="215">
        <v>1</v>
      </c>
      <c r="I149" s="216"/>
      <c r="J149" s="217">
        <f>ROUND(I149*H149,0)</f>
        <v>0</v>
      </c>
      <c r="K149" s="213" t="s">
        <v>1</v>
      </c>
      <c r="L149" s="218"/>
      <c r="M149" s="219" t="s">
        <v>1</v>
      </c>
      <c r="N149" s="220" t="s">
        <v>42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1876</v>
      </c>
      <c r="AT149" s="184" t="s">
        <v>311</v>
      </c>
      <c r="AU149" s="184" t="s">
        <v>85</v>
      </c>
      <c r="AY149" s="18" t="s">
        <v>276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</v>
      </c>
      <c r="BK149" s="185">
        <f>ROUND(I149*H149,0)</f>
        <v>0</v>
      </c>
      <c r="BL149" s="18" t="s">
        <v>737</v>
      </c>
      <c r="BM149" s="184" t="s">
        <v>2050</v>
      </c>
    </row>
    <row r="150" s="12" customFormat="1" ht="22.8" customHeight="1">
      <c r="A150" s="12"/>
      <c r="B150" s="159"/>
      <c r="C150" s="12"/>
      <c r="D150" s="160" t="s">
        <v>76</v>
      </c>
      <c r="E150" s="170" t="s">
        <v>1878</v>
      </c>
      <c r="F150" s="170" t="s">
        <v>1868</v>
      </c>
      <c r="G150" s="12"/>
      <c r="H150" s="12"/>
      <c r="I150" s="162"/>
      <c r="J150" s="171">
        <f>BK150</f>
        <v>0</v>
      </c>
      <c r="K150" s="12"/>
      <c r="L150" s="159"/>
      <c r="M150" s="164"/>
      <c r="N150" s="165"/>
      <c r="O150" s="165"/>
      <c r="P150" s="166">
        <f>P151</f>
        <v>0</v>
      </c>
      <c r="Q150" s="165"/>
      <c r="R150" s="166">
        <f>R151</f>
        <v>0</v>
      </c>
      <c r="S150" s="165"/>
      <c r="T150" s="167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0" t="s">
        <v>88</v>
      </c>
      <c r="AT150" s="168" t="s">
        <v>76</v>
      </c>
      <c r="AU150" s="168" t="s">
        <v>8</v>
      </c>
      <c r="AY150" s="160" t="s">
        <v>276</v>
      </c>
      <c r="BK150" s="169">
        <f>BK151</f>
        <v>0</v>
      </c>
    </row>
    <row r="151" s="2" customFormat="1" ht="16.5" customHeight="1">
      <c r="A151" s="37"/>
      <c r="B151" s="172"/>
      <c r="C151" s="211" t="s">
        <v>7</v>
      </c>
      <c r="D151" s="211" t="s">
        <v>311</v>
      </c>
      <c r="E151" s="212" t="s">
        <v>1879</v>
      </c>
      <c r="F151" s="213" t="s">
        <v>1949</v>
      </c>
      <c r="G151" s="214" t="s">
        <v>1875</v>
      </c>
      <c r="H151" s="215">
        <v>1</v>
      </c>
      <c r="I151" s="216"/>
      <c r="J151" s="217">
        <f>ROUND(I151*H151,0)</f>
        <v>0</v>
      </c>
      <c r="K151" s="213" t="s">
        <v>1</v>
      </c>
      <c r="L151" s="218"/>
      <c r="M151" s="219" t="s">
        <v>1</v>
      </c>
      <c r="N151" s="220" t="s">
        <v>42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1876</v>
      </c>
      <c r="AT151" s="184" t="s">
        <v>311</v>
      </c>
      <c r="AU151" s="184" t="s">
        <v>85</v>
      </c>
      <c r="AY151" s="18" t="s">
        <v>276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</v>
      </c>
      <c r="BK151" s="185">
        <f>ROUND(I151*H151,0)</f>
        <v>0</v>
      </c>
      <c r="BL151" s="18" t="s">
        <v>737</v>
      </c>
      <c r="BM151" s="184" t="s">
        <v>2051</v>
      </c>
    </row>
    <row r="152" s="12" customFormat="1" ht="22.8" customHeight="1">
      <c r="A152" s="12"/>
      <c r="B152" s="159"/>
      <c r="C152" s="12"/>
      <c r="D152" s="160" t="s">
        <v>76</v>
      </c>
      <c r="E152" s="170" t="s">
        <v>1882</v>
      </c>
      <c r="F152" s="170" t="s">
        <v>1868</v>
      </c>
      <c r="G152" s="12"/>
      <c r="H152" s="12"/>
      <c r="I152" s="162"/>
      <c r="J152" s="171">
        <f>BK152</f>
        <v>0</v>
      </c>
      <c r="K152" s="12"/>
      <c r="L152" s="159"/>
      <c r="M152" s="164"/>
      <c r="N152" s="165"/>
      <c r="O152" s="165"/>
      <c r="P152" s="166">
        <f>P153</f>
        <v>0</v>
      </c>
      <c r="Q152" s="165"/>
      <c r="R152" s="166">
        <f>R153</f>
        <v>0</v>
      </c>
      <c r="S152" s="165"/>
      <c r="T152" s="167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60" t="s">
        <v>88</v>
      </c>
      <c r="AT152" s="168" t="s">
        <v>76</v>
      </c>
      <c r="AU152" s="168" t="s">
        <v>8</v>
      </c>
      <c r="AY152" s="160" t="s">
        <v>276</v>
      </c>
      <c r="BK152" s="169">
        <f>BK153</f>
        <v>0</v>
      </c>
    </row>
    <row r="153" s="2" customFormat="1" ht="16.5" customHeight="1">
      <c r="A153" s="37"/>
      <c r="B153" s="172"/>
      <c r="C153" s="211" t="s">
        <v>391</v>
      </c>
      <c r="D153" s="211" t="s">
        <v>311</v>
      </c>
      <c r="E153" s="212" t="s">
        <v>2052</v>
      </c>
      <c r="F153" s="213" t="s">
        <v>2053</v>
      </c>
      <c r="G153" s="214" t="s">
        <v>1208</v>
      </c>
      <c r="H153" s="215">
        <v>3</v>
      </c>
      <c r="I153" s="216"/>
      <c r="J153" s="217">
        <f>ROUND(I153*H153,0)</f>
        <v>0</v>
      </c>
      <c r="K153" s="213" t="s">
        <v>1</v>
      </c>
      <c r="L153" s="218"/>
      <c r="M153" s="219" t="s">
        <v>1</v>
      </c>
      <c r="N153" s="220" t="s">
        <v>42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315</v>
      </c>
      <c r="AT153" s="184" t="s">
        <v>311</v>
      </c>
      <c r="AU153" s="184" t="s">
        <v>85</v>
      </c>
      <c r="AY153" s="18" t="s">
        <v>276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</v>
      </c>
      <c r="BK153" s="185">
        <f>ROUND(I153*H153,0)</f>
        <v>0</v>
      </c>
      <c r="BL153" s="18" t="s">
        <v>91</v>
      </c>
      <c r="BM153" s="184" t="s">
        <v>531</v>
      </c>
    </row>
    <row r="154" s="12" customFormat="1" ht="22.8" customHeight="1">
      <c r="A154" s="12"/>
      <c r="B154" s="159"/>
      <c r="C154" s="12"/>
      <c r="D154" s="160" t="s">
        <v>76</v>
      </c>
      <c r="E154" s="170" t="s">
        <v>1943</v>
      </c>
      <c r="F154" s="170" t="s">
        <v>1868</v>
      </c>
      <c r="G154" s="12"/>
      <c r="H154" s="12"/>
      <c r="I154" s="162"/>
      <c r="J154" s="171">
        <f>BK154</f>
        <v>0</v>
      </c>
      <c r="K154" s="12"/>
      <c r="L154" s="159"/>
      <c r="M154" s="164"/>
      <c r="N154" s="165"/>
      <c r="O154" s="165"/>
      <c r="P154" s="166">
        <f>SUM(P155:P171)</f>
        <v>0</v>
      </c>
      <c r="Q154" s="165"/>
      <c r="R154" s="166">
        <f>SUM(R155:R171)</f>
        <v>0</v>
      </c>
      <c r="S154" s="165"/>
      <c r="T154" s="167">
        <f>SUM(T155:T171)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60" t="s">
        <v>88</v>
      </c>
      <c r="AT154" s="168" t="s">
        <v>76</v>
      </c>
      <c r="AU154" s="168" t="s">
        <v>8</v>
      </c>
      <c r="AY154" s="160" t="s">
        <v>276</v>
      </c>
      <c r="BK154" s="169">
        <f>SUM(BK155:BK171)</f>
        <v>0</v>
      </c>
    </row>
    <row r="155" s="2" customFormat="1" ht="24.15" customHeight="1">
      <c r="A155" s="37"/>
      <c r="B155" s="172"/>
      <c r="C155" s="211" t="s">
        <v>397</v>
      </c>
      <c r="D155" s="211" t="s">
        <v>311</v>
      </c>
      <c r="E155" s="212" t="s">
        <v>2054</v>
      </c>
      <c r="F155" s="213" t="s">
        <v>2055</v>
      </c>
      <c r="G155" s="214" t="s">
        <v>291</v>
      </c>
      <c r="H155" s="215">
        <v>65</v>
      </c>
      <c r="I155" s="216"/>
      <c r="J155" s="217">
        <f>ROUND(I155*H155,0)</f>
        <v>0</v>
      </c>
      <c r="K155" s="213" t="s">
        <v>1</v>
      </c>
      <c r="L155" s="218"/>
      <c r="M155" s="219" t="s">
        <v>1</v>
      </c>
      <c r="N155" s="220" t="s">
        <v>42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315</v>
      </c>
      <c r="AT155" s="184" t="s">
        <v>311</v>
      </c>
      <c r="AU155" s="184" t="s">
        <v>85</v>
      </c>
      <c r="AY155" s="18" t="s">
        <v>276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</v>
      </c>
      <c r="BK155" s="185">
        <f>ROUND(I155*H155,0)</f>
        <v>0</v>
      </c>
      <c r="BL155" s="18" t="s">
        <v>91</v>
      </c>
      <c r="BM155" s="184" t="s">
        <v>542</v>
      </c>
    </row>
    <row r="156" s="2" customFormat="1" ht="16.5" customHeight="1">
      <c r="A156" s="37"/>
      <c r="B156" s="172"/>
      <c r="C156" s="211" t="s">
        <v>170</v>
      </c>
      <c r="D156" s="211" t="s">
        <v>311</v>
      </c>
      <c r="E156" s="212" t="s">
        <v>2056</v>
      </c>
      <c r="F156" s="213" t="s">
        <v>2057</v>
      </c>
      <c r="G156" s="214" t="s">
        <v>1871</v>
      </c>
      <c r="H156" s="215">
        <v>6</v>
      </c>
      <c r="I156" s="216"/>
      <c r="J156" s="217">
        <f>ROUND(I156*H156,0)</f>
        <v>0</v>
      </c>
      <c r="K156" s="213" t="s">
        <v>1</v>
      </c>
      <c r="L156" s="218"/>
      <c r="M156" s="219" t="s">
        <v>1</v>
      </c>
      <c r="N156" s="220" t="s">
        <v>42</v>
      </c>
      <c r="O156" s="76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315</v>
      </c>
      <c r="AT156" s="184" t="s">
        <v>311</v>
      </c>
      <c r="AU156" s="184" t="s">
        <v>85</v>
      </c>
      <c r="AY156" s="18" t="s">
        <v>276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</v>
      </c>
      <c r="BK156" s="185">
        <f>ROUND(I156*H156,0)</f>
        <v>0</v>
      </c>
      <c r="BL156" s="18" t="s">
        <v>91</v>
      </c>
      <c r="BM156" s="184" t="s">
        <v>569</v>
      </c>
    </row>
    <row r="157" s="2" customFormat="1" ht="21.75" customHeight="1">
      <c r="A157" s="37"/>
      <c r="B157" s="172"/>
      <c r="C157" s="211" t="s">
        <v>409</v>
      </c>
      <c r="D157" s="211" t="s">
        <v>311</v>
      </c>
      <c r="E157" s="212" t="s">
        <v>2058</v>
      </c>
      <c r="F157" s="213" t="s">
        <v>2059</v>
      </c>
      <c r="G157" s="214" t="s">
        <v>291</v>
      </c>
      <c r="H157" s="215">
        <v>35</v>
      </c>
      <c r="I157" s="216"/>
      <c r="J157" s="217">
        <f>ROUND(I157*H157,0)</f>
        <v>0</v>
      </c>
      <c r="K157" s="213" t="s">
        <v>1</v>
      </c>
      <c r="L157" s="218"/>
      <c r="M157" s="219" t="s">
        <v>1</v>
      </c>
      <c r="N157" s="220" t="s">
        <v>42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315</v>
      </c>
      <c r="AT157" s="184" t="s">
        <v>311</v>
      </c>
      <c r="AU157" s="184" t="s">
        <v>85</v>
      </c>
      <c r="AY157" s="18" t="s">
        <v>276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</v>
      </c>
      <c r="BK157" s="185">
        <f>ROUND(I157*H157,0)</f>
        <v>0</v>
      </c>
      <c r="BL157" s="18" t="s">
        <v>91</v>
      </c>
      <c r="BM157" s="184" t="s">
        <v>576</v>
      </c>
    </row>
    <row r="158" s="2" customFormat="1" ht="16.5" customHeight="1">
      <c r="A158" s="37"/>
      <c r="B158" s="172"/>
      <c r="C158" s="211" t="s">
        <v>415</v>
      </c>
      <c r="D158" s="211" t="s">
        <v>311</v>
      </c>
      <c r="E158" s="212" t="s">
        <v>2060</v>
      </c>
      <c r="F158" s="213" t="s">
        <v>2061</v>
      </c>
      <c r="G158" s="214" t="s">
        <v>1871</v>
      </c>
      <c r="H158" s="215">
        <v>4</v>
      </c>
      <c r="I158" s="216"/>
      <c r="J158" s="217">
        <f>ROUND(I158*H158,0)</f>
        <v>0</v>
      </c>
      <c r="K158" s="213" t="s">
        <v>1</v>
      </c>
      <c r="L158" s="218"/>
      <c r="M158" s="219" t="s">
        <v>1</v>
      </c>
      <c r="N158" s="220" t="s">
        <v>42</v>
      </c>
      <c r="O158" s="76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315</v>
      </c>
      <c r="AT158" s="184" t="s">
        <v>311</v>
      </c>
      <c r="AU158" s="184" t="s">
        <v>85</v>
      </c>
      <c r="AY158" s="18" t="s">
        <v>276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</v>
      </c>
      <c r="BK158" s="185">
        <f>ROUND(I158*H158,0)</f>
        <v>0</v>
      </c>
      <c r="BL158" s="18" t="s">
        <v>91</v>
      </c>
      <c r="BM158" s="184" t="s">
        <v>606</v>
      </c>
    </row>
    <row r="159" s="2" customFormat="1" ht="16.5" customHeight="1">
      <c r="A159" s="37"/>
      <c r="B159" s="172"/>
      <c r="C159" s="211" t="s">
        <v>421</v>
      </c>
      <c r="D159" s="211" t="s">
        <v>311</v>
      </c>
      <c r="E159" s="212" t="s">
        <v>2062</v>
      </c>
      <c r="F159" s="213" t="s">
        <v>2063</v>
      </c>
      <c r="G159" s="214" t="s">
        <v>1871</v>
      </c>
      <c r="H159" s="215">
        <v>4</v>
      </c>
      <c r="I159" s="216"/>
      <c r="J159" s="217">
        <f>ROUND(I159*H159,0)</f>
        <v>0</v>
      </c>
      <c r="K159" s="213" t="s">
        <v>1</v>
      </c>
      <c r="L159" s="218"/>
      <c r="M159" s="219" t="s">
        <v>1</v>
      </c>
      <c r="N159" s="220" t="s">
        <v>42</v>
      </c>
      <c r="O159" s="76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4" t="s">
        <v>315</v>
      </c>
      <c r="AT159" s="184" t="s">
        <v>311</v>
      </c>
      <c r="AU159" s="184" t="s">
        <v>85</v>
      </c>
      <c r="AY159" s="18" t="s">
        <v>276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</v>
      </c>
      <c r="BK159" s="185">
        <f>ROUND(I159*H159,0)</f>
        <v>0</v>
      </c>
      <c r="BL159" s="18" t="s">
        <v>91</v>
      </c>
      <c r="BM159" s="184" t="s">
        <v>614</v>
      </c>
    </row>
    <row r="160" s="2" customFormat="1" ht="16.5" customHeight="1">
      <c r="A160" s="37"/>
      <c r="B160" s="172"/>
      <c r="C160" s="211" t="s">
        <v>425</v>
      </c>
      <c r="D160" s="211" t="s">
        <v>311</v>
      </c>
      <c r="E160" s="212" t="s">
        <v>2064</v>
      </c>
      <c r="F160" s="213" t="s">
        <v>2065</v>
      </c>
      <c r="G160" s="214" t="s">
        <v>291</v>
      </c>
      <c r="H160" s="215">
        <v>68</v>
      </c>
      <c r="I160" s="216"/>
      <c r="J160" s="217">
        <f>ROUND(I160*H160,0)</f>
        <v>0</v>
      </c>
      <c r="K160" s="213" t="s">
        <v>1</v>
      </c>
      <c r="L160" s="218"/>
      <c r="M160" s="219" t="s">
        <v>1</v>
      </c>
      <c r="N160" s="220" t="s">
        <v>42</v>
      </c>
      <c r="O160" s="76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315</v>
      </c>
      <c r="AT160" s="184" t="s">
        <v>311</v>
      </c>
      <c r="AU160" s="184" t="s">
        <v>85</v>
      </c>
      <c r="AY160" s="18" t="s">
        <v>276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</v>
      </c>
      <c r="BK160" s="185">
        <f>ROUND(I160*H160,0)</f>
        <v>0</v>
      </c>
      <c r="BL160" s="18" t="s">
        <v>91</v>
      </c>
      <c r="BM160" s="184" t="s">
        <v>622</v>
      </c>
    </row>
    <row r="161" s="2" customFormat="1" ht="16.5" customHeight="1">
      <c r="A161" s="37"/>
      <c r="B161" s="172"/>
      <c r="C161" s="211" t="s">
        <v>432</v>
      </c>
      <c r="D161" s="211" t="s">
        <v>311</v>
      </c>
      <c r="E161" s="212" t="s">
        <v>2066</v>
      </c>
      <c r="F161" s="213" t="s">
        <v>2067</v>
      </c>
      <c r="G161" s="214" t="s">
        <v>1871</v>
      </c>
      <c r="H161" s="215">
        <v>75</v>
      </c>
      <c r="I161" s="216"/>
      <c r="J161" s="217">
        <f>ROUND(I161*H161,0)</f>
        <v>0</v>
      </c>
      <c r="K161" s="213" t="s">
        <v>1</v>
      </c>
      <c r="L161" s="218"/>
      <c r="M161" s="219" t="s">
        <v>1</v>
      </c>
      <c r="N161" s="220" t="s">
        <v>42</v>
      </c>
      <c r="O161" s="76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315</v>
      </c>
      <c r="AT161" s="184" t="s">
        <v>311</v>
      </c>
      <c r="AU161" s="184" t="s">
        <v>85</v>
      </c>
      <c r="AY161" s="18" t="s">
        <v>276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</v>
      </c>
      <c r="BK161" s="185">
        <f>ROUND(I161*H161,0)</f>
        <v>0</v>
      </c>
      <c r="BL161" s="18" t="s">
        <v>91</v>
      </c>
      <c r="BM161" s="184" t="s">
        <v>632</v>
      </c>
    </row>
    <row r="162" s="2" customFormat="1" ht="16.5" customHeight="1">
      <c r="A162" s="37"/>
      <c r="B162" s="172"/>
      <c r="C162" s="211" t="s">
        <v>437</v>
      </c>
      <c r="D162" s="211" t="s">
        <v>311</v>
      </c>
      <c r="E162" s="212" t="s">
        <v>2068</v>
      </c>
      <c r="F162" s="213" t="s">
        <v>2069</v>
      </c>
      <c r="G162" s="214" t="s">
        <v>1871</v>
      </c>
      <c r="H162" s="215">
        <v>22</v>
      </c>
      <c r="I162" s="216"/>
      <c r="J162" s="217">
        <f>ROUND(I162*H162,0)</f>
        <v>0</v>
      </c>
      <c r="K162" s="213" t="s">
        <v>1</v>
      </c>
      <c r="L162" s="218"/>
      <c r="M162" s="219" t="s">
        <v>1</v>
      </c>
      <c r="N162" s="220" t="s">
        <v>42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315</v>
      </c>
      <c r="AT162" s="184" t="s">
        <v>311</v>
      </c>
      <c r="AU162" s="184" t="s">
        <v>85</v>
      </c>
      <c r="AY162" s="18" t="s">
        <v>276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</v>
      </c>
      <c r="BK162" s="185">
        <f>ROUND(I162*H162,0)</f>
        <v>0</v>
      </c>
      <c r="BL162" s="18" t="s">
        <v>91</v>
      </c>
      <c r="BM162" s="184" t="s">
        <v>696</v>
      </c>
    </row>
    <row r="163" s="2" customFormat="1" ht="16.5" customHeight="1">
      <c r="A163" s="37"/>
      <c r="B163" s="172"/>
      <c r="C163" s="211" t="s">
        <v>441</v>
      </c>
      <c r="D163" s="211" t="s">
        <v>311</v>
      </c>
      <c r="E163" s="212" t="s">
        <v>2070</v>
      </c>
      <c r="F163" s="213" t="s">
        <v>2071</v>
      </c>
      <c r="G163" s="214" t="s">
        <v>1871</v>
      </c>
      <c r="H163" s="215">
        <v>4</v>
      </c>
      <c r="I163" s="216"/>
      <c r="J163" s="217">
        <f>ROUND(I163*H163,0)</f>
        <v>0</v>
      </c>
      <c r="K163" s="213" t="s">
        <v>1</v>
      </c>
      <c r="L163" s="218"/>
      <c r="M163" s="219" t="s">
        <v>1</v>
      </c>
      <c r="N163" s="220" t="s">
        <v>42</v>
      </c>
      <c r="O163" s="76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315</v>
      </c>
      <c r="AT163" s="184" t="s">
        <v>311</v>
      </c>
      <c r="AU163" s="184" t="s">
        <v>85</v>
      </c>
      <c r="AY163" s="18" t="s">
        <v>276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</v>
      </c>
      <c r="BK163" s="185">
        <f>ROUND(I163*H163,0)</f>
        <v>0</v>
      </c>
      <c r="BL163" s="18" t="s">
        <v>91</v>
      </c>
      <c r="BM163" s="184" t="s">
        <v>706</v>
      </c>
    </row>
    <row r="164" s="2" customFormat="1" ht="16.5" customHeight="1">
      <c r="A164" s="37"/>
      <c r="B164" s="172"/>
      <c r="C164" s="211" t="s">
        <v>445</v>
      </c>
      <c r="D164" s="211" t="s">
        <v>311</v>
      </c>
      <c r="E164" s="212" t="s">
        <v>2068</v>
      </c>
      <c r="F164" s="213" t="s">
        <v>2069</v>
      </c>
      <c r="G164" s="214" t="s">
        <v>1871</v>
      </c>
      <c r="H164" s="215">
        <v>8</v>
      </c>
      <c r="I164" s="216"/>
      <c r="J164" s="217">
        <f>ROUND(I164*H164,0)</f>
        <v>0</v>
      </c>
      <c r="K164" s="213" t="s">
        <v>1</v>
      </c>
      <c r="L164" s="218"/>
      <c r="M164" s="219" t="s">
        <v>1</v>
      </c>
      <c r="N164" s="220" t="s">
        <v>42</v>
      </c>
      <c r="O164" s="76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315</v>
      </c>
      <c r="AT164" s="184" t="s">
        <v>311</v>
      </c>
      <c r="AU164" s="184" t="s">
        <v>85</v>
      </c>
      <c r="AY164" s="18" t="s">
        <v>276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</v>
      </c>
      <c r="BK164" s="185">
        <f>ROUND(I164*H164,0)</f>
        <v>0</v>
      </c>
      <c r="BL164" s="18" t="s">
        <v>91</v>
      </c>
      <c r="BM164" s="184" t="s">
        <v>716</v>
      </c>
    </row>
    <row r="165" s="2" customFormat="1" ht="16.5" customHeight="1">
      <c r="A165" s="37"/>
      <c r="B165" s="172"/>
      <c r="C165" s="211" t="s">
        <v>192</v>
      </c>
      <c r="D165" s="211" t="s">
        <v>311</v>
      </c>
      <c r="E165" s="212" t="s">
        <v>2066</v>
      </c>
      <c r="F165" s="213" t="s">
        <v>2067</v>
      </c>
      <c r="G165" s="214" t="s">
        <v>1871</v>
      </c>
      <c r="H165" s="215">
        <v>4</v>
      </c>
      <c r="I165" s="216"/>
      <c r="J165" s="217">
        <f>ROUND(I165*H165,0)</f>
        <v>0</v>
      </c>
      <c r="K165" s="213" t="s">
        <v>1</v>
      </c>
      <c r="L165" s="218"/>
      <c r="M165" s="219" t="s">
        <v>1</v>
      </c>
      <c r="N165" s="220" t="s">
        <v>42</v>
      </c>
      <c r="O165" s="76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315</v>
      </c>
      <c r="AT165" s="184" t="s">
        <v>311</v>
      </c>
      <c r="AU165" s="184" t="s">
        <v>85</v>
      </c>
      <c r="AY165" s="18" t="s">
        <v>276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</v>
      </c>
      <c r="BK165" s="185">
        <f>ROUND(I165*H165,0)</f>
        <v>0</v>
      </c>
      <c r="BL165" s="18" t="s">
        <v>91</v>
      </c>
      <c r="BM165" s="184" t="s">
        <v>729</v>
      </c>
    </row>
    <row r="166" s="2" customFormat="1" ht="16.5" customHeight="1">
      <c r="A166" s="37"/>
      <c r="B166" s="172"/>
      <c r="C166" s="211" t="s">
        <v>455</v>
      </c>
      <c r="D166" s="211" t="s">
        <v>311</v>
      </c>
      <c r="E166" s="212" t="s">
        <v>2064</v>
      </c>
      <c r="F166" s="213" t="s">
        <v>2065</v>
      </c>
      <c r="G166" s="214" t="s">
        <v>291</v>
      </c>
      <c r="H166" s="215">
        <v>132</v>
      </c>
      <c r="I166" s="216"/>
      <c r="J166" s="217">
        <f>ROUND(I166*H166,0)</f>
        <v>0</v>
      </c>
      <c r="K166" s="213" t="s">
        <v>1</v>
      </c>
      <c r="L166" s="218"/>
      <c r="M166" s="219" t="s">
        <v>1</v>
      </c>
      <c r="N166" s="220" t="s">
        <v>42</v>
      </c>
      <c r="O166" s="76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4" t="s">
        <v>315</v>
      </c>
      <c r="AT166" s="184" t="s">
        <v>311</v>
      </c>
      <c r="AU166" s="184" t="s">
        <v>85</v>
      </c>
      <c r="AY166" s="18" t="s">
        <v>276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</v>
      </c>
      <c r="BK166" s="185">
        <f>ROUND(I166*H166,0)</f>
        <v>0</v>
      </c>
      <c r="BL166" s="18" t="s">
        <v>91</v>
      </c>
      <c r="BM166" s="184" t="s">
        <v>737</v>
      </c>
    </row>
    <row r="167" s="2" customFormat="1" ht="16.5" customHeight="1">
      <c r="A167" s="37"/>
      <c r="B167" s="172"/>
      <c r="C167" s="211" t="s">
        <v>459</v>
      </c>
      <c r="D167" s="211" t="s">
        <v>311</v>
      </c>
      <c r="E167" s="212" t="s">
        <v>2072</v>
      </c>
      <c r="F167" s="213" t="s">
        <v>2073</v>
      </c>
      <c r="G167" s="214" t="s">
        <v>1871</v>
      </c>
      <c r="H167" s="215">
        <v>4</v>
      </c>
      <c r="I167" s="216"/>
      <c r="J167" s="217">
        <f>ROUND(I167*H167,0)</f>
        <v>0</v>
      </c>
      <c r="K167" s="213" t="s">
        <v>1</v>
      </c>
      <c r="L167" s="218"/>
      <c r="M167" s="219" t="s">
        <v>1</v>
      </c>
      <c r="N167" s="220" t="s">
        <v>42</v>
      </c>
      <c r="O167" s="76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315</v>
      </c>
      <c r="AT167" s="184" t="s">
        <v>311</v>
      </c>
      <c r="AU167" s="184" t="s">
        <v>85</v>
      </c>
      <c r="AY167" s="18" t="s">
        <v>276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</v>
      </c>
      <c r="BK167" s="185">
        <f>ROUND(I167*H167,0)</f>
        <v>0</v>
      </c>
      <c r="BL167" s="18" t="s">
        <v>91</v>
      </c>
      <c r="BM167" s="184" t="s">
        <v>778</v>
      </c>
    </row>
    <row r="168" s="2" customFormat="1" ht="16.5" customHeight="1">
      <c r="A168" s="37"/>
      <c r="B168" s="172"/>
      <c r="C168" s="211" t="s">
        <v>464</v>
      </c>
      <c r="D168" s="211" t="s">
        <v>311</v>
      </c>
      <c r="E168" s="212" t="s">
        <v>2074</v>
      </c>
      <c r="F168" s="213" t="s">
        <v>2075</v>
      </c>
      <c r="G168" s="214" t="s">
        <v>1871</v>
      </c>
      <c r="H168" s="215">
        <v>4</v>
      </c>
      <c r="I168" s="216"/>
      <c r="J168" s="217">
        <f>ROUND(I168*H168,0)</f>
        <v>0</v>
      </c>
      <c r="K168" s="213" t="s">
        <v>1</v>
      </c>
      <c r="L168" s="218"/>
      <c r="M168" s="219" t="s">
        <v>1</v>
      </c>
      <c r="N168" s="220" t="s">
        <v>42</v>
      </c>
      <c r="O168" s="76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4" t="s">
        <v>315</v>
      </c>
      <c r="AT168" s="184" t="s">
        <v>311</v>
      </c>
      <c r="AU168" s="184" t="s">
        <v>85</v>
      </c>
      <c r="AY168" s="18" t="s">
        <v>276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</v>
      </c>
      <c r="BK168" s="185">
        <f>ROUND(I168*H168,0)</f>
        <v>0</v>
      </c>
      <c r="BL168" s="18" t="s">
        <v>91</v>
      </c>
      <c r="BM168" s="184" t="s">
        <v>790</v>
      </c>
    </row>
    <row r="169" s="2" customFormat="1" ht="16.5" customHeight="1">
      <c r="A169" s="37"/>
      <c r="B169" s="172"/>
      <c r="C169" s="211" t="s">
        <v>479</v>
      </c>
      <c r="D169" s="211" t="s">
        <v>311</v>
      </c>
      <c r="E169" s="212" t="s">
        <v>2076</v>
      </c>
      <c r="F169" s="213" t="s">
        <v>2077</v>
      </c>
      <c r="G169" s="214" t="s">
        <v>1871</v>
      </c>
      <c r="H169" s="215">
        <v>15</v>
      </c>
      <c r="I169" s="216"/>
      <c r="J169" s="217">
        <f>ROUND(I169*H169,0)</f>
        <v>0</v>
      </c>
      <c r="K169" s="213" t="s">
        <v>1</v>
      </c>
      <c r="L169" s="218"/>
      <c r="M169" s="219" t="s">
        <v>1</v>
      </c>
      <c r="N169" s="220" t="s">
        <v>42</v>
      </c>
      <c r="O169" s="76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4" t="s">
        <v>315</v>
      </c>
      <c r="AT169" s="184" t="s">
        <v>311</v>
      </c>
      <c r="AU169" s="184" t="s">
        <v>85</v>
      </c>
      <c r="AY169" s="18" t="s">
        <v>276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</v>
      </c>
      <c r="BK169" s="185">
        <f>ROUND(I169*H169,0)</f>
        <v>0</v>
      </c>
      <c r="BL169" s="18" t="s">
        <v>91</v>
      </c>
      <c r="BM169" s="184" t="s">
        <v>801</v>
      </c>
    </row>
    <row r="170" s="2" customFormat="1" ht="21.75" customHeight="1">
      <c r="A170" s="37"/>
      <c r="B170" s="172"/>
      <c r="C170" s="211" t="s">
        <v>485</v>
      </c>
      <c r="D170" s="211" t="s">
        <v>311</v>
      </c>
      <c r="E170" s="212" t="s">
        <v>2078</v>
      </c>
      <c r="F170" s="213" t="s">
        <v>2079</v>
      </c>
      <c r="G170" s="214" t="s">
        <v>1871</v>
      </c>
      <c r="H170" s="215">
        <v>6</v>
      </c>
      <c r="I170" s="216"/>
      <c r="J170" s="217">
        <f>ROUND(I170*H170,0)</f>
        <v>0</v>
      </c>
      <c r="K170" s="213" t="s">
        <v>1</v>
      </c>
      <c r="L170" s="218"/>
      <c r="M170" s="219" t="s">
        <v>1</v>
      </c>
      <c r="N170" s="220" t="s">
        <v>42</v>
      </c>
      <c r="O170" s="76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4" t="s">
        <v>315</v>
      </c>
      <c r="AT170" s="184" t="s">
        <v>311</v>
      </c>
      <c r="AU170" s="184" t="s">
        <v>85</v>
      </c>
      <c r="AY170" s="18" t="s">
        <v>276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</v>
      </c>
      <c r="BK170" s="185">
        <f>ROUND(I170*H170,0)</f>
        <v>0</v>
      </c>
      <c r="BL170" s="18" t="s">
        <v>91</v>
      </c>
      <c r="BM170" s="184" t="s">
        <v>809</v>
      </c>
    </row>
    <row r="171" s="2" customFormat="1" ht="16.5" customHeight="1">
      <c r="A171" s="37"/>
      <c r="B171" s="172"/>
      <c r="C171" s="211" t="s">
        <v>201</v>
      </c>
      <c r="D171" s="211" t="s">
        <v>311</v>
      </c>
      <c r="E171" s="212" t="s">
        <v>2080</v>
      </c>
      <c r="F171" s="213" t="s">
        <v>2081</v>
      </c>
      <c r="G171" s="214" t="s">
        <v>1871</v>
      </c>
      <c r="H171" s="215">
        <v>1</v>
      </c>
      <c r="I171" s="216"/>
      <c r="J171" s="217">
        <f>ROUND(I171*H171,0)</f>
        <v>0</v>
      </c>
      <c r="K171" s="213" t="s">
        <v>1</v>
      </c>
      <c r="L171" s="218"/>
      <c r="M171" s="219" t="s">
        <v>1</v>
      </c>
      <c r="N171" s="220" t="s">
        <v>42</v>
      </c>
      <c r="O171" s="76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4" t="s">
        <v>315</v>
      </c>
      <c r="AT171" s="184" t="s">
        <v>311</v>
      </c>
      <c r="AU171" s="184" t="s">
        <v>85</v>
      </c>
      <c r="AY171" s="18" t="s">
        <v>276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8" t="s">
        <v>8</v>
      </c>
      <c r="BK171" s="185">
        <f>ROUND(I171*H171,0)</f>
        <v>0</v>
      </c>
      <c r="BL171" s="18" t="s">
        <v>91</v>
      </c>
      <c r="BM171" s="184" t="s">
        <v>818</v>
      </c>
    </row>
    <row r="172" s="12" customFormat="1" ht="22.8" customHeight="1">
      <c r="A172" s="12"/>
      <c r="B172" s="159"/>
      <c r="C172" s="12"/>
      <c r="D172" s="160" t="s">
        <v>76</v>
      </c>
      <c r="E172" s="170" t="s">
        <v>1947</v>
      </c>
      <c r="F172" s="170" t="s">
        <v>1868</v>
      </c>
      <c r="G172" s="12"/>
      <c r="H172" s="12"/>
      <c r="I172" s="162"/>
      <c r="J172" s="171">
        <f>BK172</f>
        <v>0</v>
      </c>
      <c r="K172" s="12"/>
      <c r="L172" s="159"/>
      <c r="M172" s="164"/>
      <c r="N172" s="165"/>
      <c r="O172" s="165"/>
      <c r="P172" s="166">
        <f>SUM(P173:P176)</f>
        <v>0</v>
      </c>
      <c r="Q172" s="165"/>
      <c r="R172" s="166">
        <f>SUM(R173:R176)</f>
        <v>0</v>
      </c>
      <c r="S172" s="165"/>
      <c r="T172" s="167">
        <f>SUM(T173:T176)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60" t="s">
        <v>88</v>
      </c>
      <c r="AT172" s="168" t="s">
        <v>76</v>
      </c>
      <c r="AU172" s="168" t="s">
        <v>8</v>
      </c>
      <c r="AY172" s="160" t="s">
        <v>276</v>
      </c>
      <c r="BK172" s="169">
        <f>SUM(BK173:BK176)</f>
        <v>0</v>
      </c>
    </row>
    <row r="173" s="2" customFormat="1" ht="16.5" customHeight="1">
      <c r="A173" s="37"/>
      <c r="B173" s="172"/>
      <c r="C173" s="211" t="s">
        <v>531</v>
      </c>
      <c r="D173" s="211" t="s">
        <v>311</v>
      </c>
      <c r="E173" s="212" t="s">
        <v>2082</v>
      </c>
      <c r="F173" s="213" t="s">
        <v>2083</v>
      </c>
      <c r="G173" s="214" t="s">
        <v>291</v>
      </c>
      <c r="H173" s="215">
        <v>60</v>
      </c>
      <c r="I173" s="216"/>
      <c r="J173" s="217">
        <f>ROUND(I173*H173,0)</f>
        <v>0</v>
      </c>
      <c r="K173" s="213" t="s">
        <v>1</v>
      </c>
      <c r="L173" s="218"/>
      <c r="M173" s="219" t="s">
        <v>1</v>
      </c>
      <c r="N173" s="220" t="s">
        <v>42</v>
      </c>
      <c r="O173" s="76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4" t="s">
        <v>315</v>
      </c>
      <c r="AT173" s="184" t="s">
        <v>311</v>
      </c>
      <c r="AU173" s="184" t="s">
        <v>85</v>
      </c>
      <c r="AY173" s="18" t="s">
        <v>276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8" t="s">
        <v>8</v>
      </c>
      <c r="BK173" s="185">
        <f>ROUND(I173*H173,0)</f>
        <v>0</v>
      </c>
      <c r="BL173" s="18" t="s">
        <v>91</v>
      </c>
      <c r="BM173" s="184" t="s">
        <v>828</v>
      </c>
    </row>
    <row r="174" s="2" customFormat="1" ht="21.75" customHeight="1">
      <c r="A174" s="37"/>
      <c r="B174" s="172"/>
      <c r="C174" s="211" t="s">
        <v>537</v>
      </c>
      <c r="D174" s="211" t="s">
        <v>311</v>
      </c>
      <c r="E174" s="212" t="s">
        <v>2084</v>
      </c>
      <c r="F174" s="213" t="s">
        <v>2085</v>
      </c>
      <c r="G174" s="214" t="s">
        <v>1871</v>
      </c>
      <c r="H174" s="215">
        <v>2</v>
      </c>
      <c r="I174" s="216"/>
      <c r="J174" s="217">
        <f>ROUND(I174*H174,0)</f>
        <v>0</v>
      </c>
      <c r="K174" s="213" t="s">
        <v>1</v>
      </c>
      <c r="L174" s="218"/>
      <c r="M174" s="219" t="s">
        <v>1</v>
      </c>
      <c r="N174" s="220" t="s">
        <v>42</v>
      </c>
      <c r="O174" s="76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4" t="s">
        <v>315</v>
      </c>
      <c r="AT174" s="184" t="s">
        <v>311</v>
      </c>
      <c r="AU174" s="184" t="s">
        <v>85</v>
      </c>
      <c r="AY174" s="18" t="s">
        <v>276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8" t="s">
        <v>8</v>
      </c>
      <c r="BK174" s="185">
        <f>ROUND(I174*H174,0)</f>
        <v>0</v>
      </c>
      <c r="BL174" s="18" t="s">
        <v>91</v>
      </c>
      <c r="BM174" s="184" t="s">
        <v>838</v>
      </c>
    </row>
    <row r="175" s="2" customFormat="1" ht="16.5" customHeight="1">
      <c r="A175" s="37"/>
      <c r="B175" s="172"/>
      <c r="C175" s="211" t="s">
        <v>542</v>
      </c>
      <c r="D175" s="211" t="s">
        <v>311</v>
      </c>
      <c r="E175" s="212" t="s">
        <v>2086</v>
      </c>
      <c r="F175" s="213" t="s">
        <v>2087</v>
      </c>
      <c r="G175" s="214" t="s">
        <v>291</v>
      </c>
      <c r="H175" s="215">
        <v>60</v>
      </c>
      <c r="I175" s="216"/>
      <c r="J175" s="217">
        <f>ROUND(I175*H175,0)</f>
        <v>0</v>
      </c>
      <c r="K175" s="213" t="s">
        <v>1</v>
      </c>
      <c r="L175" s="218"/>
      <c r="M175" s="219" t="s">
        <v>1</v>
      </c>
      <c r="N175" s="220" t="s">
        <v>42</v>
      </c>
      <c r="O175" s="76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4" t="s">
        <v>315</v>
      </c>
      <c r="AT175" s="184" t="s">
        <v>311</v>
      </c>
      <c r="AU175" s="184" t="s">
        <v>85</v>
      </c>
      <c r="AY175" s="18" t="s">
        <v>276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8" t="s">
        <v>8</v>
      </c>
      <c r="BK175" s="185">
        <f>ROUND(I175*H175,0)</f>
        <v>0</v>
      </c>
      <c r="BL175" s="18" t="s">
        <v>91</v>
      </c>
      <c r="BM175" s="184" t="s">
        <v>847</v>
      </c>
    </row>
    <row r="176" s="2" customFormat="1" ht="16.5" customHeight="1">
      <c r="A176" s="37"/>
      <c r="B176" s="172"/>
      <c r="C176" s="211" t="s">
        <v>564</v>
      </c>
      <c r="D176" s="211" t="s">
        <v>311</v>
      </c>
      <c r="E176" s="212" t="s">
        <v>2088</v>
      </c>
      <c r="F176" s="213" t="s">
        <v>2089</v>
      </c>
      <c r="G176" s="214" t="s">
        <v>297</v>
      </c>
      <c r="H176" s="215">
        <v>5.0999999999999996</v>
      </c>
      <c r="I176" s="216"/>
      <c r="J176" s="217">
        <f>ROUND(I176*H176,0)</f>
        <v>0</v>
      </c>
      <c r="K176" s="213" t="s">
        <v>1</v>
      </c>
      <c r="L176" s="218"/>
      <c r="M176" s="219" t="s">
        <v>1</v>
      </c>
      <c r="N176" s="220" t="s">
        <v>42</v>
      </c>
      <c r="O176" s="76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4" t="s">
        <v>315</v>
      </c>
      <c r="AT176" s="184" t="s">
        <v>311</v>
      </c>
      <c r="AU176" s="184" t="s">
        <v>85</v>
      </c>
      <c r="AY176" s="18" t="s">
        <v>276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8" t="s">
        <v>8</v>
      </c>
      <c r="BK176" s="185">
        <f>ROUND(I176*H176,0)</f>
        <v>0</v>
      </c>
      <c r="BL176" s="18" t="s">
        <v>91</v>
      </c>
      <c r="BM176" s="184" t="s">
        <v>855</v>
      </c>
    </row>
    <row r="177" s="12" customFormat="1" ht="22.8" customHeight="1">
      <c r="A177" s="12"/>
      <c r="B177" s="159"/>
      <c r="C177" s="12"/>
      <c r="D177" s="160" t="s">
        <v>76</v>
      </c>
      <c r="E177" s="170" t="s">
        <v>1951</v>
      </c>
      <c r="F177" s="170" t="s">
        <v>1868</v>
      </c>
      <c r="G177" s="12"/>
      <c r="H177" s="12"/>
      <c r="I177" s="162"/>
      <c r="J177" s="171">
        <f>BK177</f>
        <v>0</v>
      </c>
      <c r="K177" s="12"/>
      <c r="L177" s="159"/>
      <c r="M177" s="164"/>
      <c r="N177" s="165"/>
      <c r="O177" s="165"/>
      <c r="P177" s="166">
        <f>P178</f>
        <v>0</v>
      </c>
      <c r="Q177" s="165"/>
      <c r="R177" s="166">
        <f>R178</f>
        <v>0</v>
      </c>
      <c r="S177" s="165"/>
      <c r="T177" s="167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60" t="s">
        <v>88</v>
      </c>
      <c r="AT177" s="168" t="s">
        <v>76</v>
      </c>
      <c r="AU177" s="168" t="s">
        <v>8</v>
      </c>
      <c r="AY177" s="160" t="s">
        <v>276</v>
      </c>
      <c r="BK177" s="169">
        <f>BK178</f>
        <v>0</v>
      </c>
    </row>
    <row r="178" s="2" customFormat="1" ht="16.5" customHeight="1">
      <c r="A178" s="37"/>
      <c r="B178" s="172"/>
      <c r="C178" s="211" t="s">
        <v>569</v>
      </c>
      <c r="D178" s="211" t="s">
        <v>311</v>
      </c>
      <c r="E178" s="212" t="s">
        <v>1944</v>
      </c>
      <c r="F178" s="213" t="s">
        <v>1999</v>
      </c>
      <c r="G178" s="214" t="s">
        <v>1875</v>
      </c>
      <c r="H178" s="215">
        <v>1</v>
      </c>
      <c r="I178" s="216"/>
      <c r="J178" s="217">
        <f>ROUND(I178*H178,0)</f>
        <v>0</v>
      </c>
      <c r="K178" s="213" t="s">
        <v>1</v>
      </c>
      <c r="L178" s="218"/>
      <c r="M178" s="219" t="s">
        <v>1</v>
      </c>
      <c r="N178" s="220" t="s">
        <v>42</v>
      </c>
      <c r="O178" s="76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4" t="s">
        <v>1876</v>
      </c>
      <c r="AT178" s="184" t="s">
        <v>311</v>
      </c>
      <c r="AU178" s="184" t="s">
        <v>85</v>
      </c>
      <c r="AY178" s="18" t="s">
        <v>276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</v>
      </c>
      <c r="BK178" s="185">
        <f>ROUND(I178*H178,0)</f>
        <v>0</v>
      </c>
      <c r="BL178" s="18" t="s">
        <v>737</v>
      </c>
      <c r="BM178" s="184" t="s">
        <v>2090</v>
      </c>
    </row>
    <row r="179" s="12" customFormat="1" ht="22.8" customHeight="1">
      <c r="A179" s="12"/>
      <c r="B179" s="159"/>
      <c r="C179" s="12"/>
      <c r="D179" s="160" t="s">
        <v>76</v>
      </c>
      <c r="E179" s="170" t="s">
        <v>1997</v>
      </c>
      <c r="F179" s="170" t="s">
        <v>1868</v>
      </c>
      <c r="G179" s="12"/>
      <c r="H179" s="12"/>
      <c r="I179" s="162"/>
      <c r="J179" s="171">
        <f>BK179</f>
        <v>0</v>
      </c>
      <c r="K179" s="12"/>
      <c r="L179" s="159"/>
      <c r="M179" s="164"/>
      <c r="N179" s="165"/>
      <c r="O179" s="165"/>
      <c r="P179" s="166">
        <f>P180</f>
        <v>0</v>
      </c>
      <c r="Q179" s="165"/>
      <c r="R179" s="166">
        <f>R180</f>
        <v>0</v>
      </c>
      <c r="S179" s="165"/>
      <c r="T179" s="167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60" t="s">
        <v>88</v>
      </c>
      <c r="AT179" s="168" t="s">
        <v>76</v>
      </c>
      <c r="AU179" s="168" t="s">
        <v>8</v>
      </c>
      <c r="AY179" s="160" t="s">
        <v>276</v>
      </c>
      <c r="BK179" s="169">
        <f>BK180</f>
        <v>0</v>
      </c>
    </row>
    <row r="180" s="2" customFormat="1" ht="16.5" customHeight="1">
      <c r="A180" s="37"/>
      <c r="B180" s="172"/>
      <c r="C180" s="211" t="s">
        <v>573</v>
      </c>
      <c r="D180" s="211" t="s">
        <v>311</v>
      </c>
      <c r="E180" s="212" t="s">
        <v>1948</v>
      </c>
      <c r="F180" s="213" t="s">
        <v>2091</v>
      </c>
      <c r="G180" s="214" t="s">
        <v>1875</v>
      </c>
      <c r="H180" s="215">
        <v>1</v>
      </c>
      <c r="I180" s="216"/>
      <c r="J180" s="217">
        <f>ROUND(I180*H180,0)</f>
        <v>0</v>
      </c>
      <c r="K180" s="213" t="s">
        <v>1</v>
      </c>
      <c r="L180" s="218"/>
      <c r="M180" s="219" t="s">
        <v>1</v>
      </c>
      <c r="N180" s="220" t="s">
        <v>42</v>
      </c>
      <c r="O180" s="76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4" t="s">
        <v>1876</v>
      </c>
      <c r="AT180" s="184" t="s">
        <v>311</v>
      </c>
      <c r="AU180" s="184" t="s">
        <v>85</v>
      </c>
      <c r="AY180" s="18" t="s">
        <v>276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8" t="s">
        <v>8</v>
      </c>
      <c r="BK180" s="185">
        <f>ROUND(I180*H180,0)</f>
        <v>0</v>
      </c>
      <c r="BL180" s="18" t="s">
        <v>737</v>
      </c>
      <c r="BM180" s="184" t="s">
        <v>2092</v>
      </c>
    </row>
    <row r="181" s="12" customFormat="1" ht="22.8" customHeight="1">
      <c r="A181" s="12"/>
      <c r="B181" s="159"/>
      <c r="C181" s="12"/>
      <c r="D181" s="160" t="s">
        <v>76</v>
      </c>
      <c r="E181" s="170" t="s">
        <v>2001</v>
      </c>
      <c r="F181" s="170" t="s">
        <v>1868</v>
      </c>
      <c r="G181" s="12"/>
      <c r="H181" s="12"/>
      <c r="I181" s="162"/>
      <c r="J181" s="171">
        <f>BK181</f>
        <v>0</v>
      </c>
      <c r="K181" s="12"/>
      <c r="L181" s="159"/>
      <c r="M181" s="164"/>
      <c r="N181" s="165"/>
      <c r="O181" s="165"/>
      <c r="P181" s="166">
        <f>SUM(P182:P183)</f>
        <v>0</v>
      </c>
      <c r="Q181" s="165"/>
      <c r="R181" s="166">
        <f>SUM(R182:R183)</f>
        <v>0</v>
      </c>
      <c r="S181" s="165"/>
      <c r="T181" s="167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60" t="s">
        <v>88</v>
      </c>
      <c r="AT181" s="168" t="s">
        <v>76</v>
      </c>
      <c r="AU181" s="168" t="s">
        <v>8</v>
      </c>
      <c r="AY181" s="160" t="s">
        <v>276</v>
      </c>
      <c r="BK181" s="169">
        <f>SUM(BK182:BK183)</f>
        <v>0</v>
      </c>
    </row>
    <row r="182" s="2" customFormat="1" ht="16.5" customHeight="1">
      <c r="A182" s="37"/>
      <c r="B182" s="172"/>
      <c r="C182" s="211" t="s">
        <v>576</v>
      </c>
      <c r="D182" s="211" t="s">
        <v>311</v>
      </c>
      <c r="E182" s="212" t="s">
        <v>1998</v>
      </c>
      <c r="F182" s="213" t="s">
        <v>2009</v>
      </c>
      <c r="G182" s="214" t="s">
        <v>1875</v>
      </c>
      <c r="H182" s="215">
        <v>1</v>
      </c>
      <c r="I182" s="216"/>
      <c r="J182" s="217">
        <f>ROUND(I182*H182,0)</f>
        <v>0</v>
      </c>
      <c r="K182" s="213" t="s">
        <v>1</v>
      </c>
      <c r="L182" s="218"/>
      <c r="M182" s="219" t="s">
        <v>1</v>
      </c>
      <c r="N182" s="220" t="s">
        <v>42</v>
      </c>
      <c r="O182" s="76"/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4" t="s">
        <v>1876</v>
      </c>
      <c r="AT182" s="184" t="s">
        <v>311</v>
      </c>
      <c r="AU182" s="184" t="s">
        <v>85</v>
      </c>
      <c r="AY182" s="18" t="s">
        <v>276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8" t="s">
        <v>8</v>
      </c>
      <c r="BK182" s="185">
        <f>ROUND(I182*H182,0)</f>
        <v>0</v>
      </c>
      <c r="BL182" s="18" t="s">
        <v>737</v>
      </c>
      <c r="BM182" s="184" t="s">
        <v>2093</v>
      </c>
    </row>
    <row r="183" s="2" customFormat="1" ht="16.5" customHeight="1">
      <c r="A183" s="37"/>
      <c r="B183" s="172"/>
      <c r="C183" s="211" t="s">
        <v>603</v>
      </c>
      <c r="D183" s="211" t="s">
        <v>311</v>
      </c>
      <c r="E183" s="212" t="s">
        <v>2002</v>
      </c>
      <c r="F183" s="213" t="s">
        <v>2094</v>
      </c>
      <c r="G183" s="214" t="s">
        <v>1875</v>
      </c>
      <c r="H183" s="215">
        <v>1</v>
      </c>
      <c r="I183" s="216"/>
      <c r="J183" s="217">
        <f>ROUND(I183*H183,0)</f>
        <v>0</v>
      </c>
      <c r="K183" s="213" t="s">
        <v>1</v>
      </c>
      <c r="L183" s="218"/>
      <c r="M183" s="229" t="s">
        <v>1</v>
      </c>
      <c r="N183" s="230" t="s">
        <v>42</v>
      </c>
      <c r="O183" s="226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4" t="s">
        <v>1876</v>
      </c>
      <c r="AT183" s="184" t="s">
        <v>311</v>
      </c>
      <c r="AU183" s="184" t="s">
        <v>85</v>
      </c>
      <c r="AY183" s="18" t="s">
        <v>276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8" t="s">
        <v>8</v>
      </c>
      <c r="BK183" s="185">
        <f>ROUND(I183*H183,0)</f>
        <v>0</v>
      </c>
      <c r="BL183" s="18" t="s">
        <v>737</v>
      </c>
      <c r="BM183" s="184" t="s">
        <v>2095</v>
      </c>
    </row>
    <row r="184" s="2" customFormat="1" ht="6.96" customHeight="1">
      <c r="A184" s="37"/>
      <c r="B184" s="59"/>
      <c r="C184" s="60"/>
      <c r="D184" s="60"/>
      <c r="E184" s="60"/>
      <c r="F184" s="60"/>
      <c r="G184" s="60"/>
      <c r="H184" s="60"/>
      <c r="I184" s="60"/>
      <c r="J184" s="60"/>
      <c r="K184" s="60"/>
      <c r="L184" s="38"/>
      <c r="M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</row>
  </sheetData>
  <autoFilter ref="C125:K183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103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Snížení EN SPOŠ Dvůr Králové - budova H, 2.etapa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116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2096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8" t="str">
        <f>'Rekapitulace stavby'!AN8</f>
        <v>17. 10. 2025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31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28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6" t="s">
        <v>37</v>
      </c>
      <c r="E30" s="37"/>
      <c r="F30" s="37"/>
      <c r="G30" s="37"/>
      <c r="H30" s="37"/>
      <c r="I30" s="37"/>
      <c r="J30" s="95">
        <f>ROUND(J126,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7" t="s">
        <v>41</v>
      </c>
      <c r="E33" s="31" t="s">
        <v>42</v>
      </c>
      <c r="F33" s="128">
        <f>ROUND((SUM(BE126:BE145)),  0)</f>
        <v>0</v>
      </c>
      <c r="G33" s="37"/>
      <c r="H33" s="37"/>
      <c r="I33" s="129">
        <v>0.20999999999999999</v>
      </c>
      <c r="J33" s="128">
        <f>ROUND(((SUM(BE126:BE145))*I33),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8">
        <f>ROUND((SUM(BF126:BF145)),  0)</f>
        <v>0</v>
      </c>
      <c r="G34" s="37"/>
      <c r="H34" s="37"/>
      <c r="I34" s="129">
        <v>0.12</v>
      </c>
      <c r="J34" s="128">
        <f>ROUND(((SUM(BF126:BF145))*I34),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8">
        <f>ROUND((SUM(BG126:BG145)),  0)</f>
        <v>0</v>
      </c>
      <c r="G35" s="37"/>
      <c r="H35" s="37"/>
      <c r="I35" s="129">
        <v>0.20999999999999999</v>
      </c>
      <c r="J35" s="128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8">
        <f>ROUND((SUM(BH126:BH145)),  0)</f>
        <v>0</v>
      </c>
      <c r="G36" s="37"/>
      <c r="H36" s="37"/>
      <c r="I36" s="129">
        <v>0.12</v>
      </c>
      <c r="J36" s="128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8">
        <f>ROUND((SUM(BI126:BI145)),  0)</f>
        <v>0</v>
      </c>
      <c r="G37" s="37"/>
      <c r="H37" s="37"/>
      <c r="I37" s="129">
        <v>0</v>
      </c>
      <c r="J37" s="128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0"/>
      <c r="D39" s="131" t="s">
        <v>47</v>
      </c>
      <c r="E39" s="80"/>
      <c r="F39" s="80"/>
      <c r="G39" s="132" t="s">
        <v>48</v>
      </c>
      <c r="H39" s="133" t="s">
        <v>49</v>
      </c>
      <c r="I39" s="80"/>
      <c r="J39" s="134">
        <f>SUM(J30:J37)</f>
        <v>0</v>
      </c>
      <c r="K39" s="135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6" t="s">
        <v>53</v>
      </c>
      <c r="G61" s="57" t="s">
        <v>52</v>
      </c>
      <c r="H61" s="40"/>
      <c r="I61" s="40"/>
      <c r="J61" s="137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6" t="s">
        <v>53</v>
      </c>
      <c r="G76" s="57" t="s">
        <v>52</v>
      </c>
      <c r="H76" s="40"/>
      <c r="I76" s="40"/>
      <c r="J76" s="137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229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Snížení EN SPOŠ Dvůr Králové - budova H, 2.etapa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5 - Vedlejší náklady - CU 2025/2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Dvůr Králové nad Labem</v>
      </c>
      <c r="G89" s="37"/>
      <c r="H89" s="37"/>
      <c r="I89" s="31" t="s">
        <v>23</v>
      </c>
      <c r="J89" s="68" t="str">
        <f>IF(J12="","",J12)</f>
        <v>17. 10. 2025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SPOŠ Dvůr Králové n.L., E.Krásnohorské 2069</v>
      </c>
      <c r="G91" s="37"/>
      <c r="H91" s="37"/>
      <c r="I91" s="31" t="s">
        <v>31</v>
      </c>
      <c r="J91" s="35" t="str">
        <f>E21</f>
        <v>Projektis DK s.r.o.,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8" t="s">
        <v>230</v>
      </c>
      <c r="D94" s="130"/>
      <c r="E94" s="130"/>
      <c r="F94" s="130"/>
      <c r="G94" s="130"/>
      <c r="H94" s="130"/>
      <c r="I94" s="130"/>
      <c r="J94" s="139" t="s">
        <v>231</v>
      </c>
      <c r="K94" s="130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0" t="s">
        <v>232</v>
      </c>
      <c r="D96" s="37"/>
      <c r="E96" s="37"/>
      <c r="F96" s="37"/>
      <c r="G96" s="37"/>
      <c r="H96" s="37"/>
      <c r="I96" s="37"/>
      <c r="J96" s="95">
        <f>J126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233</v>
      </c>
    </row>
    <row r="97" s="9" customFormat="1" ht="24.96" customHeight="1">
      <c r="A97" s="9"/>
      <c r="B97" s="141"/>
      <c r="C97" s="9"/>
      <c r="D97" s="142" t="s">
        <v>2097</v>
      </c>
      <c r="E97" s="143"/>
      <c r="F97" s="143"/>
      <c r="G97" s="143"/>
      <c r="H97" s="143"/>
      <c r="I97" s="143"/>
      <c r="J97" s="144">
        <f>J127</f>
        <v>0</v>
      </c>
      <c r="K97" s="9"/>
      <c r="L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2098</v>
      </c>
      <c r="E98" s="147"/>
      <c r="F98" s="147"/>
      <c r="G98" s="147"/>
      <c r="H98" s="147"/>
      <c r="I98" s="147"/>
      <c r="J98" s="148">
        <f>J128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2099</v>
      </c>
      <c r="E99" s="147"/>
      <c r="F99" s="147"/>
      <c r="G99" s="147"/>
      <c r="H99" s="147"/>
      <c r="I99" s="147"/>
      <c r="J99" s="148">
        <f>J130</f>
        <v>0</v>
      </c>
      <c r="K99" s="10"/>
      <c r="L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5"/>
      <c r="C100" s="10"/>
      <c r="D100" s="146" t="s">
        <v>2100</v>
      </c>
      <c r="E100" s="147"/>
      <c r="F100" s="147"/>
      <c r="G100" s="147"/>
      <c r="H100" s="147"/>
      <c r="I100" s="147"/>
      <c r="J100" s="148">
        <f>J132</f>
        <v>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2101</v>
      </c>
      <c r="E101" s="147"/>
      <c r="F101" s="147"/>
      <c r="G101" s="147"/>
      <c r="H101" s="147"/>
      <c r="I101" s="147"/>
      <c r="J101" s="148">
        <f>J134</f>
        <v>0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2102</v>
      </c>
      <c r="E102" s="147"/>
      <c r="F102" s="147"/>
      <c r="G102" s="147"/>
      <c r="H102" s="147"/>
      <c r="I102" s="147"/>
      <c r="J102" s="148">
        <f>J136</f>
        <v>0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2103</v>
      </c>
      <c r="E103" s="147"/>
      <c r="F103" s="147"/>
      <c r="G103" s="147"/>
      <c r="H103" s="147"/>
      <c r="I103" s="147"/>
      <c r="J103" s="148">
        <f>J138</f>
        <v>0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5"/>
      <c r="C104" s="10"/>
      <c r="D104" s="146" t="s">
        <v>2104</v>
      </c>
      <c r="E104" s="147"/>
      <c r="F104" s="147"/>
      <c r="G104" s="147"/>
      <c r="H104" s="147"/>
      <c r="I104" s="147"/>
      <c r="J104" s="148">
        <f>J140</f>
        <v>0</v>
      </c>
      <c r="K104" s="10"/>
      <c r="L104" s="14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5"/>
      <c r="C105" s="10"/>
      <c r="D105" s="146" t="s">
        <v>2105</v>
      </c>
      <c r="E105" s="147"/>
      <c r="F105" s="147"/>
      <c r="G105" s="147"/>
      <c r="H105" s="147"/>
      <c r="I105" s="147"/>
      <c r="J105" s="148">
        <f>J142</f>
        <v>0</v>
      </c>
      <c r="K105" s="10"/>
      <c r="L105" s="14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5"/>
      <c r="C106" s="10"/>
      <c r="D106" s="146" t="s">
        <v>2106</v>
      </c>
      <c r="E106" s="147"/>
      <c r="F106" s="147"/>
      <c r="G106" s="147"/>
      <c r="H106" s="147"/>
      <c r="I106" s="147"/>
      <c r="J106" s="148">
        <f>J144</f>
        <v>0</v>
      </c>
      <c r="K106" s="10"/>
      <c r="L106" s="14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261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17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121" t="str">
        <f>E7</f>
        <v>Snížení EN SPOŠ Dvůr Králové - budova H, 2.etapa</v>
      </c>
      <c r="F116" s="31"/>
      <c r="G116" s="31"/>
      <c r="H116" s="31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116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E9</f>
        <v>5 - Vedlejší náklady - CU 2025/2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21</v>
      </c>
      <c r="D120" s="37"/>
      <c r="E120" s="37"/>
      <c r="F120" s="26" t="str">
        <f>F12</f>
        <v>Dvůr Králové nad Labem</v>
      </c>
      <c r="G120" s="37"/>
      <c r="H120" s="37"/>
      <c r="I120" s="31" t="s">
        <v>23</v>
      </c>
      <c r="J120" s="68" t="str">
        <f>IF(J12="","",J12)</f>
        <v>17. 10. 2025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25</v>
      </c>
      <c r="D122" s="37"/>
      <c r="E122" s="37"/>
      <c r="F122" s="26" t="str">
        <f>E15</f>
        <v>SPOŠ Dvůr Králové n.L., E.Krásnohorské 2069</v>
      </c>
      <c r="G122" s="37"/>
      <c r="H122" s="37"/>
      <c r="I122" s="31" t="s">
        <v>31</v>
      </c>
      <c r="J122" s="35" t="str">
        <f>E21</f>
        <v>Projektis DK s.r.o., Legionářská 562, D.K.n.L.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29</v>
      </c>
      <c r="D123" s="37"/>
      <c r="E123" s="37"/>
      <c r="F123" s="26" t="str">
        <f>IF(E18="","",E18)</f>
        <v>Vyplň údaj</v>
      </c>
      <c r="G123" s="37"/>
      <c r="H123" s="37"/>
      <c r="I123" s="31" t="s">
        <v>34</v>
      </c>
      <c r="J123" s="35" t="str">
        <f>E24</f>
        <v>ing. V. Švehla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49"/>
      <c r="B125" s="150"/>
      <c r="C125" s="151" t="s">
        <v>262</v>
      </c>
      <c r="D125" s="152" t="s">
        <v>62</v>
      </c>
      <c r="E125" s="152" t="s">
        <v>58</v>
      </c>
      <c r="F125" s="152" t="s">
        <v>59</v>
      </c>
      <c r="G125" s="152" t="s">
        <v>263</v>
      </c>
      <c r="H125" s="152" t="s">
        <v>264</v>
      </c>
      <c r="I125" s="152" t="s">
        <v>265</v>
      </c>
      <c r="J125" s="152" t="s">
        <v>231</v>
      </c>
      <c r="K125" s="153" t="s">
        <v>266</v>
      </c>
      <c r="L125" s="154"/>
      <c r="M125" s="85" t="s">
        <v>1</v>
      </c>
      <c r="N125" s="86" t="s">
        <v>41</v>
      </c>
      <c r="O125" s="86" t="s">
        <v>267</v>
      </c>
      <c r="P125" s="86" t="s">
        <v>268</v>
      </c>
      <c r="Q125" s="86" t="s">
        <v>269</v>
      </c>
      <c r="R125" s="86" t="s">
        <v>270</v>
      </c>
      <c r="S125" s="86" t="s">
        <v>271</v>
      </c>
      <c r="T125" s="87" t="s">
        <v>272</v>
      </c>
      <c r="U125" s="149"/>
      <c r="V125" s="149"/>
      <c r="W125" s="149"/>
      <c r="X125" s="149"/>
      <c r="Y125" s="149"/>
      <c r="Z125" s="149"/>
      <c r="AA125" s="149"/>
      <c r="AB125" s="149"/>
      <c r="AC125" s="149"/>
      <c r="AD125" s="149"/>
      <c r="AE125" s="149"/>
    </row>
    <row r="126" s="2" customFormat="1" ht="22.8" customHeight="1">
      <c r="A126" s="37"/>
      <c r="B126" s="38"/>
      <c r="C126" s="92" t="s">
        <v>273</v>
      </c>
      <c r="D126" s="37"/>
      <c r="E126" s="37"/>
      <c r="F126" s="37"/>
      <c r="G126" s="37"/>
      <c r="H126" s="37"/>
      <c r="I126" s="37"/>
      <c r="J126" s="155">
        <f>BK126</f>
        <v>0</v>
      </c>
      <c r="K126" s="37"/>
      <c r="L126" s="38"/>
      <c r="M126" s="88"/>
      <c r="N126" s="72"/>
      <c r="O126" s="89"/>
      <c r="P126" s="156">
        <f>P127</f>
        <v>0</v>
      </c>
      <c r="Q126" s="89"/>
      <c r="R126" s="156">
        <f>R127</f>
        <v>0</v>
      </c>
      <c r="S126" s="89"/>
      <c r="T126" s="157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76</v>
      </c>
      <c r="AU126" s="18" t="s">
        <v>233</v>
      </c>
      <c r="BK126" s="158">
        <f>BK127</f>
        <v>0</v>
      </c>
    </row>
    <row r="127" s="12" customFormat="1" ht="25.92" customHeight="1">
      <c r="A127" s="12"/>
      <c r="B127" s="159"/>
      <c r="C127" s="12"/>
      <c r="D127" s="160" t="s">
        <v>76</v>
      </c>
      <c r="E127" s="161" t="s">
        <v>2107</v>
      </c>
      <c r="F127" s="161" t="s">
        <v>2108</v>
      </c>
      <c r="G127" s="12"/>
      <c r="H127" s="12"/>
      <c r="I127" s="162"/>
      <c r="J127" s="163">
        <f>BK127</f>
        <v>0</v>
      </c>
      <c r="K127" s="12"/>
      <c r="L127" s="159"/>
      <c r="M127" s="164"/>
      <c r="N127" s="165"/>
      <c r="O127" s="165"/>
      <c r="P127" s="166">
        <f>P128+P130+P132+P134+P136+P138+P140+P142+P144</f>
        <v>0</v>
      </c>
      <c r="Q127" s="165"/>
      <c r="R127" s="166">
        <f>R128+R130+R132+R134+R136+R138+R140+R142+R144</f>
        <v>0</v>
      </c>
      <c r="S127" s="165"/>
      <c r="T127" s="167">
        <f>T128+T130+T132+T134+T136+T138+T140+T142+T144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0" t="s">
        <v>94</v>
      </c>
      <c r="AT127" s="168" t="s">
        <v>76</v>
      </c>
      <c r="AU127" s="168" t="s">
        <v>77</v>
      </c>
      <c r="AY127" s="160" t="s">
        <v>276</v>
      </c>
      <c r="BK127" s="169">
        <f>BK128+BK130+BK132+BK134+BK136+BK138+BK140+BK142+BK144</f>
        <v>0</v>
      </c>
    </row>
    <row r="128" s="12" customFormat="1" ht="22.8" customHeight="1">
      <c r="A128" s="12"/>
      <c r="B128" s="159"/>
      <c r="C128" s="12"/>
      <c r="D128" s="160" t="s">
        <v>76</v>
      </c>
      <c r="E128" s="170" t="s">
        <v>2109</v>
      </c>
      <c r="F128" s="170" t="s">
        <v>2110</v>
      </c>
      <c r="G128" s="12"/>
      <c r="H128" s="12"/>
      <c r="I128" s="162"/>
      <c r="J128" s="171">
        <f>BK128</f>
        <v>0</v>
      </c>
      <c r="K128" s="12"/>
      <c r="L128" s="159"/>
      <c r="M128" s="164"/>
      <c r="N128" s="165"/>
      <c r="O128" s="165"/>
      <c r="P128" s="166">
        <f>P129</f>
        <v>0</v>
      </c>
      <c r="Q128" s="165"/>
      <c r="R128" s="166">
        <f>R129</f>
        <v>0</v>
      </c>
      <c r="S128" s="165"/>
      <c r="T128" s="167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0" t="s">
        <v>94</v>
      </c>
      <c r="AT128" s="168" t="s">
        <v>76</v>
      </c>
      <c r="AU128" s="168" t="s">
        <v>8</v>
      </c>
      <c r="AY128" s="160" t="s">
        <v>276</v>
      </c>
      <c r="BK128" s="169">
        <f>BK129</f>
        <v>0</v>
      </c>
    </row>
    <row r="129" s="2" customFormat="1" ht="16.5" customHeight="1">
      <c r="A129" s="37"/>
      <c r="B129" s="172"/>
      <c r="C129" s="173" t="s">
        <v>8</v>
      </c>
      <c r="D129" s="173" t="s">
        <v>278</v>
      </c>
      <c r="E129" s="174" t="s">
        <v>2111</v>
      </c>
      <c r="F129" s="175" t="s">
        <v>2112</v>
      </c>
      <c r="G129" s="176" t="s">
        <v>1875</v>
      </c>
      <c r="H129" s="177">
        <v>1</v>
      </c>
      <c r="I129" s="178"/>
      <c r="J129" s="179">
        <f>ROUND(I129*H129,0)</f>
        <v>0</v>
      </c>
      <c r="K129" s="175" t="s">
        <v>282</v>
      </c>
      <c r="L129" s="38"/>
      <c r="M129" s="180" t="s">
        <v>1</v>
      </c>
      <c r="N129" s="181" t="s">
        <v>42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2113</v>
      </c>
      <c r="AT129" s="184" t="s">
        <v>278</v>
      </c>
      <c r="AU129" s="184" t="s">
        <v>85</v>
      </c>
      <c r="AY129" s="18" t="s">
        <v>276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</v>
      </c>
      <c r="BK129" s="185">
        <f>ROUND(I129*H129,0)</f>
        <v>0</v>
      </c>
      <c r="BL129" s="18" t="s">
        <v>2113</v>
      </c>
      <c r="BM129" s="184" t="s">
        <v>2114</v>
      </c>
    </row>
    <row r="130" s="12" customFormat="1" ht="22.8" customHeight="1">
      <c r="A130" s="12"/>
      <c r="B130" s="159"/>
      <c r="C130" s="12"/>
      <c r="D130" s="160" t="s">
        <v>76</v>
      </c>
      <c r="E130" s="170" t="s">
        <v>2115</v>
      </c>
      <c r="F130" s="170" t="s">
        <v>2116</v>
      </c>
      <c r="G130" s="12"/>
      <c r="H130" s="12"/>
      <c r="I130" s="162"/>
      <c r="J130" s="171">
        <f>BK130</f>
        <v>0</v>
      </c>
      <c r="K130" s="12"/>
      <c r="L130" s="159"/>
      <c r="M130" s="164"/>
      <c r="N130" s="165"/>
      <c r="O130" s="165"/>
      <c r="P130" s="166">
        <f>P131</f>
        <v>0</v>
      </c>
      <c r="Q130" s="165"/>
      <c r="R130" s="166">
        <f>R131</f>
        <v>0</v>
      </c>
      <c r="S130" s="165"/>
      <c r="T130" s="167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0" t="s">
        <v>94</v>
      </c>
      <c r="AT130" s="168" t="s">
        <v>76</v>
      </c>
      <c r="AU130" s="168" t="s">
        <v>8</v>
      </c>
      <c r="AY130" s="160" t="s">
        <v>276</v>
      </c>
      <c r="BK130" s="169">
        <f>BK131</f>
        <v>0</v>
      </c>
    </row>
    <row r="131" s="2" customFormat="1" ht="16.5" customHeight="1">
      <c r="A131" s="37"/>
      <c r="B131" s="172"/>
      <c r="C131" s="173" t="s">
        <v>85</v>
      </c>
      <c r="D131" s="173" t="s">
        <v>278</v>
      </c>
      <c r="E131" s="174" t="s">
        <v>2117</v>
      </c>
      <c r="F131" s="175" t="s">
        <v>2116</v>
      </c>
      <c r="G131" s="176" t="s">
        <v>1875</v>
      </c>
      <c r="H131" s="177">
        <v>1</v>
      </c>
      <c r="I131" s="178"/>
      <c r="J131" s="179">
        <f>ROUND(I131*H131,0)</f>
        <v>0</v>
      </c>
      <c r="K131" s="175" t="s">
        <v>282</v>
      </c>
      <c r="L131" s="38"/>
      <c r="M131" s="180" t="s">
        <v>1</v>
      </c>
      <c r="N131" s="181" t="s">
        <v>42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2113</v>
      </c>
      <c r="AT131" s="184" t="s">
        <v>278</v>
      </c>
      <c r="AU131" s="184" t="s">
        <v>85</v>
      </c>
      <c r="AY131" s="18" t="s">
        <v>276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</v>
      </c>
      <c r="BK131" s="185">
        <f>ROUND(I131*H131,0)</f>
        <v>0</v>
      </c>
      <c r="BL131" s="18" t="s">
        <v>2113</v>
      </c>
      <c r="BM131" s="184" t="s">
        <v>2118</v>
      </c>
    </row>
    <row r="132" s="12" customFormat="1" ht="22.8" customHeight="1">
      <c r="A132" s="12"/>
      <c r="B132" s="159"/>
      <c r="C132" s="12"/>
      <c r="D132" s="160" t="s">
        <v>76</v>
      </c>
      <c r="E132" s="170" t="s">
        <v>2119</v>
      </c>
      <c r="F132" s="170" t="s">
        <v>2120</v>
      </c>
      <c r="G132" s="12"/>
      <c r="H132" s="12"/>
      <c r="I132" s="162"/>
      <c r="J132" s="171">
        <f>BK132</f>
        <v>0</v>
      </c>
      <c r="K132" s="12"/>
      <c r="L132" s="159"/>
      <c r="M132" s="164"/>
      <c r="N132" s="165"/>
      <c r="O132" s="165"/>
      <c r="P132" s="166">
        <f>P133</f>
        <v>0</v>
      </c>
      <c r="Q132" s="165"/>
      <c r="R132" s="166">
        <f>R133</f>
        <v>0</v>
      </c>
      <c r="S132" s="165"/>
      <c r="T132" s="167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0" t="s">
        <v>94</v>
      </c>
      <c r="AT132" s="168" t="s">
        <v>76</v>
      </c>
      <c r="AU132" s="168" t="s">
        <v>8</v>
      </c>
      <c r="AY132" s="160" t="s">
        <v>276</v>
      </c>
      <c r="BK132" s="169">
        <f>BK133</f>
        <v>0</v>
      </c>
    </row>
    <row r="133" s="2" customFormat="1" ht="16.5" customHeight="1">
      <c r="A133" s="37"/>
      <c r="B133" s="172"/>
      <c r="C133" s="173" t="s">
        <v>88</v>
      </c>
      <c r="D133" s="173" t="s">
        <v>278</v>
      </c>
      <c r="E133" s="174" t="s">
        <v>2121</v>
      </c>
      <c r="F133" s="175" t="s">
        <v>2120</v>
      </c>
      <c r="G133" s="176" t="s">
        <v>1875</v>
      </c>
      <c r="H133" s="177">
        <v>1</v>
      </c>
      <c r="I133" s="178"/>
      <c r="J133" s="179">
        <f>ROUND(I133*H133,0)</f>
        <v>0</v>
      </c>
      <c r="K133" s="175" t="s">
        <v>282</v>
      </c>
      <c r="L133" s="38"/>
      <c r="M133" s="180" t="s">
        <v>1</v>
      </c>
      <c r="N133" s="181" t="s">
        <v>42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2113</v>
      </c>
      <c r="AT133" s="184" t="s">
        <v>278</v>
      </c>
      <c r="AU133" s="184" t="s">
        <v>85</v>
      </c>
      <c r="AY133" s="18" t="s">
        <v>276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</v>
      </c>
      <c r="BK133" s="185">
        <f>ROUND(I133*H133,0)</f>
        <v>0</v>
      </c>
      <c r="BL133" s="18" t="s">
        <v>2113</v>
      </c>
      <c r="BM133" s="184" t="s">
        <v>2122</v>
      </c>
    </row>
    <row r="134" s="12" customFormat="1" ht="22.8" customHeight="1">
      <c r="A134" s="12"/>
      <c r="B134" s="159"/>
      <c r="C134" s="12"/>
      <c r="D134" s="160" t="s">
        <v>76</v>
      </c>
      <c r="E134" s="170" t="s">
        <v>2123</v>
      </c>
      <c r="F134" s="170" t="s">
        <v>2124</v>
      </c>
      <c r="G134" s="12"/>
      <c r="H134" s="12"/>
      <c r="I134" s="162"/>
      <c r="J134" s="171">
        <f>BK134</f>
        <v>0</v>
      </c>
      <c r="K134" s="12"/>
      <c r="L134" s="159"/>
      <c r="M134" s="164"/>
      <c r="N134" s="165"/>
      <c r="O134" s="165"/>
      <c r="P134" s="166">
        <f>P135</f>
        <v>0</v>
      </c>
      <c r="Q134" s="165"/>
      <c r="R134" s="166">
        <f>R135</f>
        <v>0</v>
      </c>
      <c r="S134" s="165"/>
      <c r="T134" s="167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0" t="s">
        <v>94</v>
      </c>
      <c r="AT134" s="168" t="s">
        <v>76</v>
      </c>
      <c r="AU134" s="168" t="s">
        <v>8</v>
      </c>
      <c r="AY134" s="160" t="s">
        <v>276</v>
      </c>
      <c r="BK134" s="169">
        <f>BK135</f>
        <v>0</v>
      </c>
    </row>
    <row r="135" s="2" customFormat="1" ht="16.5" customHeight="1">
      <c r="A135" s="37"/>
      <c r="B135" s="172"/>
      <c r="C135" s="173" t="s">
        <v>91</v>
      </c>
      <c r="D135" s="173" t="s">
        <v>278</v>
      </c>
      <c r="E135" s="174" t="s">
        <v>2125</v>
      </c>
      <c r="F135" s="175" t="s">
        <v>2124</v>
      </c>
      <c r="G135" s="176" t="s">
        <v>1875</v>
      </c>
      <c r="H135" s="177">
        <v>1</v>
      </c>
      <c r="I135" s="178"/>
      <c r="J135" s="179">
        <f>ROUND(I135*H135,0)</f>
        <v>0</v>
      </c>
      <c r="K135" s="175" t="s">
        <v>282</v>
      </c>
      <c r="L135" s="38"/>
      <c r="M135" s="180" t="s">
        <v>1</v>
      </c>
      <c r="N135" s="181" t="s">
        <v>42</v>
      </c>
      <c r="O135" s="76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2113</v>
      </c>
      <c r="AT135" s="184" t="s">
        <v>278</v>
      </c>
      <c r="AU135" s="184" t="s">
        <v>85</v>
      </c>
      <c r="AY135" s="18" t="s">
        <v>276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</v>
      </c>
      <c r="BK135" s="185">
        <f>ROUND(I135*H135,0)</f>
        <v>0</v>
      </c>
      <c r="BL135" s="18" t="s">
        <v>2113</v>
      </c>
      <c r="BM135" s="184" t="s">
        <v>2126</v>
      </c>
    </row>
    <row r="136" s="12" customFormat="1" ht="22.8" customHeight="1">
      <c r="A136" s="12"/>
      <c r="B136" s="159"/>
      <c r="C136" s="12"/>
      <c r="D136" s="160" t="s">
        <v>76</v>
      </c>
      <c r="E136" s="170" t="s">
        <v>2127</v>
      </c>
      <c r="F136" s="170" t="s">
        <v>2128</v>
      </c>
      <c r="G136" s="12"/>
      <c r="H136" s="12"/>
      <c r="I136" s="162"/>
      <c r="J136" s="171">
        <f>BK136</f>
        <v>0</v>
      </c>
      <c r="K136" s="12"/>
      <c r="L136" s="159"/>
      <c r="M136" s="164"/>
      <c r="N136" s="165"/>
      <c r="O136" s="165"/>
      <c r="P136" s="166">
        <f>P137</f>
        <v>0</v>
      </c>
      <c r="Q136" s="165"/>
      <c r="R136" s="166">
        <f>R137</f>
        <v>0</v>
      </c>
      <c r="S136" s="165"/>
      <c r="T136" s="167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0" t="s">
        <v>94</v>
      </c>
      <c r="AT136" s="168" t="s">
        <v>76</v>
      </c>
      <c r="AU136" s="168" t="s">
        <v>8</v>
      </c>
      <c r="AY136" s="160" t="s">
        <v>276</v>
      </c>
      <c r="BK136" s="169">
        <f>BK137</f>
        <v>0</v>
      </c>
    </row>
    <row r="137" s="2" customFormat="1" ht="16.5" customHeight="1">
      <c r="A137" s="37"/>
      <c r="B137" s="172"/>
      <c r="C137" s="173" t="s">
        <v>94</v>
      </c>
      <c r="D137" s="173" t="s">
        <v>278</v>
      </c>
      <c r="E137" s="174" t="s">
        <v>2129</v>
      </c>
      <c r="F137" s="175" t="s">
        <v>2128</v>
      </c>
      <c r="G137" s="176" t="s">
        <v>1875</v>
      </c>
      <c r="H137" s="177">
        <v>1</v>
      </c>
      <c r="I137" s="178"/>
      <c r="J137" s="179">
        <f>ROUND(I137*H137,0)</f>
        <v>0</v>
      </c>
      <c r="K137" s="175" t="s">
        <v>282</v>
      </c>
      <c r="L137" s="38"/>
      <c r="M137" s="180" t="s">
        <v>1</v>
      </c>
      <c r="N137" s="181" t="s">
        <v>42</v>
      </c>
      <c r="O137" s="76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2113</v>
      </c>
      <c r="AT137" s="184" t="s">
        <v>278</v>
      </c>
      <c r="AU137" s="184" t="s">
        <v>85</v>
      </c>
      <c r="AY137" s="18" t="s">
        <v>276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</v>
      </c>
      <c r="BK137" s="185">
        <f>ROUND(I137*H137,0)</f>
        <v>0</v>
      </c>
      <c r="BL137" s="18" t="s">
        <v>2113</v>
      </c>
      <c r="BM137" s="184" t="s">
        <v>2130</v>
      </c>
    </row>
    <row r="138" s="12" customFormat="1" ht="22.8" customHeight="1">
      <c r="A138" s="12"/>
      <c r="B138" s="159"/>
      <c r="C138" s="12"/>
      <c r="D138" s="160" t="s">
        <v>76</v>
      </c>
      <c r="E138" s="170" t="s">
        <v>2131</v>
      </c>
      <c r="F138" s="170" t="s">
        <v>2132</v>
      </c>
      <c r="G138" s="12"/>
      <c r="H138" s="12"/>
      <c r="I138" s="162"/>
      <c r="J138" s="171">
        <f>BK138</f>
        <v>0</v>
      </c>
      <c r="K138" s="12"/>
      <c r="L138" s="159"/>
      <c r="M138" s="164"/>
      <c r="N138" s="165"/>
      <c r="O138" s="165"/>
      <c r="P138" s="166">
        <f>P139</f>
        <v>0</v>
      </c>
      <c r="Q138" s="165"/>
      <c r="R138" s="166">
        <f>R139</f>
        <v>0</v>
      </c>
      <c r="S138" s="165"/>
      <c r="T138" s="167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0" t="s">
        <v>94</v>
      </c>
      <c r="AT138" s="168" t="s">
        <v>76</v>
      </c>
      <c r="AU138" s="168" t="s">
        <v>8</v>
      </c>
      <c r="AY138" s="160" t="s">
        <v>276</v>
      </c>
      <c r="BK138" s="169">
        <f>BK139</f>
        <v>0</v>
      </c>
    </row>
    <row r="139" s="2" customFormat="1" ht="16.5" customHeight="1">
      <c r="A139" s="37"/>
      <c r="B139" s="172"/>
      <c r="C139" s="173" t="s">
        <v>213</v>
      </c>
      <c r="D139" s="173" t="s">
        <v>278</v>
      </c>
      <c r="E139" s="174" t="s">
        <v>2133</v>
      </c>
      <c r="F139" s="175" t="s">
        <v>2132</v>
      </c>
      <c r="G139" s="176" t="s">
        <v>1875</v>
      </c>
      <c r="H139" s="177">
        <v>1</v>
      </c>
      <c r="I139" s="178"/>
      <c r="J139" s="179">
        <f>ROUND(I139*H139,0)</f>
        <v>0</v>
      </c>
      <c r="K139" s="175" t="s">
        <v>282</v>
      </c>
      <c r="L139" s="38"/>
      <c r="M139" s="180" t="s">
        <v>1</v>
      </c>
      <c r="N139" s="181" t="s">
        <v>42</v>
      </c>
      <c r="O139" s="76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4" t="s">
        <v>2113</v>
      </c>
      <c r="AT139" s="184" t="s">
        <v>278</v>
      </c>
      <c r="AU139" s="184" t="s">
        <v>85</v>
      </c>
      <c r="AY139" s="18" t="s">
        <v>276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8" t="s">
        <v>8</v>
      </c>
      <c r="BK139" s="185">
        <f>ROUND(I139*H139,0)</f>
        <v>0</v>
      </c>
      <c r="BL139" s="18" t="s">
        <v>2113</v>
      </c>
      <c r="BM139" s="184" t="s">
        <v>2134</v>
      </c>
    </row>
    <row r="140" s="12" customFormat="1" ht="22.8" customHeight="1">
      <c r="A140" s="12"/>
      <c r="B140" s="159"/>
      <c r="C140" s="12"/>
      <c r="D140" s="160" t="s">
        <v>76</v>
      </c>
      <c r="E140" s="170" t="s">
        <v>2135</v>
      </c>
      <c r="F140" s="170" t="s">
        <v>2136</v>
      </c>
      <c r="G140" s="12"/>
      <c r="H140" s="12"/>
      <c r="I140" s="162"/>
      <c r="J140" s="171">
        <f>BK140</f>
        <v>0</v>
      </c>
      <c r="K140" s="12"/>
      <c r="L140" s="159"/>
      <c r="M140" s="164"/>
      <c r="N140" s="165"/>
      <c r="O140" s="165"/>
      <c r="P140" s="166">
        <f>P141</f>
        <v>0</v>
      </c>
      <c r="Q140" s="165"/>
      <c r="R140" s="166">
        <f>R141</f>
        <v>0</v>
      </c>
      <c r="S140" s="165"/>
      <c r="T140" s="167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0" t="s">
        <v>94</v>
      </c>
      <c r="AT140" s="168" t="s">
        <v>76</v>
      </c>
      <c r="AU140" s="168" t="s">
        <v>8</v>
      </c>
      <c r="AY140" s="160" t="s">
        <v>276</v>
      </c>
      <c r="BK140" s="169">
        <f>BK141</f>
        <v>0</v>
      </c>
    </row>
    <row r="141" s="2" customFormat="1" ht="16.5" customHeight="1">
      <c r="A141" s="37"/>
      <c r="B141" s="172"/>
      <c r="C141" s="173" t="s">
        <v>319</v>
      </c>
      <c r="D141" s="173" t="s">
        <v>278</v>
      </c>
      <c r="E141" s="174" t="s">
        <v>2137</v>
      </c>
      <c r="F141" s="175" t="s">
        <v>2136</v>
      </c>
      <c r="G141" s="176" t="s">
        <v>1875</v>
      </c>
      <c r="H141" s="177">
        <v>1</v>
      </c>
      <c r="I141" s="178"/>
      <c r="J141" s="179">
        <f>ROUND(I141*H141,0)</f>
        <v>0</v>
      </c>
      <c r="K141" s="175" t="s">
        <v>282</v>
      </c>
      <c r="L141" s="38"/>
      <c r="M141" s="180" t="s">
        <v>1</v>
      </c>
      <c r="N141" s="181" t="s">
        <v>42</v>
      </c>
      <c r="O141" s="76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2113</v>
      </c>
      <c r="AT141" s="184" t="s">
        <v>278</v>
      </c>
      <c r="AU141" s="184" t="s">
        <v>85</v>
      </c>
      <c r="AY141" s="18" t="s">
        <v>276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</v>
      </c>
      <c r="BK141" s="185">
        <f>ROUND(I141*H141,0)</f>
        <v>0</v>
      </c>
      <c r="BL141" s="18" t="s">
        <v>2113</v>
      </c>
      <c r="BM141" s="184" t="s">
        <v>2138</v>
      </c>
    </row>
    <row r="142" s="12" customFormat="1" ht="22.8" customHeight="1">
      <c r="A142" s="12"/>
      <c r="B142" s="159"/>
      <c r="C142" s="12"/>
      <c r="D142" s="160" t="s">
        <v>76</v>
      </c>
      <c r="E142" s="170" t="s">
        <v>2139</v>
      </c>
      <c r="F142" s="170" t="s">
        <v>2140</v>
      </c>
      <c r="G142" s="12"/>
      <c r="H142" s="12"/>
      <c r="I142" s="162"/>
      <c r="J142" s="171">
        <f>BK142</f>
        <v>0</v>
      </c>
      <c r="K142" s="12"/>
      <c r="L142" s="159"/>
      <c r="M142" s="164"/>
      <c r="N142" s="165"/>
      <c r="O142" s="165"/>
      <c r="P142" s="166">
        <f>P143</f>
        <v>0</v>
      </c>
      <c r="Q142" s="165"/>
      <c r="R142" s="166">
        <f>R143</f>
        <v>0</v>
      </c>
      <c r="S142" s="165"/>
      <c r="T142" s="167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0" t="s">
        <v>94</v>
      </c>
      <c r="AT142" s="168" t="s">
        <v>76</v>
      </c>
      <c r="AU142" s="168" t="s">
        <v>8</v>
      </c>
      <c r="AY142" s="160" t="s">
        <v>276</v>
      </c>
      <c r="BK142" s="169">
        <f>BK143</f>
        <v>0</v>
      </c>
    </row>
    <row r="143" s="2" customFormat="1" ht="16.5" customHeight="1">
      <c r="A143" s="37"/>
      <c r="B143" s="172"/>
      <c r="C143" s="173" t="s">
        <v>315</v>
      </c>
      <c r="D143" s="173" t="s">
        <v>278</v>
      </c>
      <c r="E143" s="174" t="s">
        <v>2141</v>
      </c>
      <c r="F143" s="175" t="s">
        <v>2142</v>
      </c>
      <c r="G143" s="176" t="s">
        <v>1875</v>
      </c>
      <c r="H143" s="177">
        <v>1</v>
      </c>
      <c r="I143" s="178"/>
      <c r="J143" s="179">
        <f>ROUND(I143*H143,0)</f>
        <v>0</v>
      </c>
      <c r="K143" s="175" t="s">
        <v>282</v>
      </c>
      <c r="L143" s="38"/>
      <c r="M143" s="180" t="s">
        <v>1</v>
      </c>
      <c r="N143" s="181" t="s">
        <v>42</v>
      </c>
      <c r="O143" s="76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4" t="s">
        <v>2113</v>
      </c>
      <c r="AT143" s="184" t="s">
        <v>278</v>
      </c>
      <c r="AU143" s="184" t="s">
        <v>85</v>
      </c>
      <c r="AY143" s="18" t="s">
        <v>276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8" t="s">
        <v>8</v>
      </c>
      <c r="BK143" s="185">
        <f>ROUND(I143*H143,0)</f>
        <v>0</v>
      </c>
      <c r="BL143" s="18" t="s">
        <v>2113</v>
      </c>
      <c r="BM143" s="184" t="s">
        <v>2143</v>
      </c>
    </row>
    <row r="144" s="12" customFormat="1" ht="22.8" customHeight="1">
      <c r="A144" s="12"/>
      <c r="B144" s="159"/>
      <c r="C144" s="12"/>
      <c r="D144" s="160" t="s">
        <v>76</v>
      </c>
      <c r="E144" s="170" t="s">
        <v>2144</v>
      </c>
      <c r="F144" s="170" t="s">
        <v>2145</v>
      </c>
      <c r="G144" s="12"/>
      <c r="H144" s="12"/>
      <c r="I144" s="162"/>
      <c r="J144" s="171">
        <f>BK144</f>
        <v>0</v>
      </c>
      <c r="K144" s="12"/>
      <c r="L144" s="159"/>
      <c r="M144" s="164"/>
      <c r="N144" s="165"/>
      <c r="O144" s="165"/>
      <c r="P144" s="166">
        <f>P145</f>
        <v>0</v>
      </c>
      <c r="Q144" s="165"/>
      <c r="R144" s="166">
        <f>R145</f>
        <v>0</v>
      </c>
      <c r="S144" s="165"/>
      <c r="T144" s="167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0" t="s">
        <v>94</v>
      </c>
      <c r="AT144" s="168" t="s">
        <v>76</v>
      </c>
      <c r="AU144" s="168" t="s">
        <v>8</v>
      </c>
      <c r="AY144" s="160" t="s">
        <v>276</v>
      </c>
      <c r="BK144" s="169">
        <f>BK145</f>
        <v>0</v>
      </c>
    </row>
    <row r="145" s="2" customFormat="1" ht="16.5" customHeight="1">
      <c r="A145" s="37"/>
      <c r="B145" s="172"/>
      <c r="C145" s="173" t="s">
        <v>328</v>
      </c>
      <c r="D145" s="173" t="s">
        <v>278</v>
      </c>
      <c r="E145" s="174" t="s">
        <v>2146</v>
      </c>
      <c r="F145" s="175" t="s">
        <v>2145</v>
      </c>
      <c r="G145" s="176" t="s">
        <v>1875</v>
      </c>
      <c r="H145" s="177">
        <v>1</v>
      </c>
      <c r="I145" s="178"/>
      <c r="J145" s="179">
        <f>ROUND(I145*H145,0)</f>
        <v>0</v>
      </c>
      <c r="K145" s="175" t="s">
        <v>282</v>
      </c>
      <c r="L145" s="38"/>
      <c r="M145" s="224" t="s">
        <v>1</v>
      </c>
      <c r="N145" s="225" t="s">
        <v>42</v>
      </c>
      <c r="O145" s="226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4" t="s">
        <v>2113</v>
      </c>
      <c r="AT145" s="184" t="s">
        <v>278</v>
      </c>
      <c r="AU145" s="184" t="s">
        <v>85</v>
      </c>
      <c r="AY145" s="18" t="s">
        <v>276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</v>
      </c>
      <c r="BK145" s="185">
        <f>ROUND(I145*H145,0)</f>
        <v>0</v>
      </c>
      <c r="BL145" s="18" t="s">
        <v>2113</v>
      </c>
      <c r="BM145" s="184" t="s">
        <v>2147</v>
      </c>
    </row>
    <row r="146" s="2" customFormat="1" ht="6.96" customHeight="1">
      <c r="A146" s="37"/>
      <c r="B146" s="59"/>
      <c r="C146" s="60"/>
      <c r="D146" s="60"/>
      <c r="E146" s="60"/>
      <c r="F146" s="60"/>
      <c r="G146" s="60"/>
      <c r="H146" s="60"/>
      <c r="I146" s="60"/>
      <c r="J146" s="60"/>
      <c r="K146" s="60"/>
      <c r="L146" s="38"/>
      <c r="M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</sheetData>
  <autoFilter ref="C125:K14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2148</v>
      </c>
      <c r="H4" s="21"/>
    </row>
    <row r="5" s="1" customFormat="1" ht="12" customHeight="1">
      <c r="B5" s="21"/>
      <c r="C5" s="25" t="s">
        <v>14</v>
      </c>
      <c r="D5" s="35" t="s">
        <v>15</v>
      </c>
      <c r="E5" s="1"/>
      <c r="F5" s="1"/>
      <c r="H5" s="21"/>
    </row>
    <row r="6" s="1" customFormat="1" ht="36.96" customHeight="1">
      <c r="B6" s="21"/>
      <c r="C6" s="28" t="s">
        <v>17</v>
      </c>
      <c r="D6" s="29" t="s">
        <v>18</v>
      </c>
      <c r="E6" s="1"/>
      <c r="F6" s="1"/>
      <c r="H6" s="21"/>
    </row>
    <row r="7" s="1" customFormat="1" ht="16.5" customHeight="1">
      <c r="B7" s="21"/>
      <c r="C7" s="31" t="s">
        <v>23</v>
      </c>
      <c r="D7" s="68" t="str">
        <f>'Rekapitulace stavby'!AN8</f>
        <v>17. 10. 2025</v>
      </c>
      <c r="H7" s="21"/>
    </row>
    <row r="8" s="2" customFormat="1" ht="10.8" customHeight="1">
      <c r="A8" s="37"/>
      <c r="B8" s="38"/>
      <c r="C8" s="37"/>
      <c r="D8" s="37"/>
      <c r="E8" s="37"/>
      <c r="F8" s="37"/>
      <c r="G8" s="37"/>
      <c r="H8" s="38"/>
    </row>
    <row r="9" s="11" customFormat="1" ht="29.28" customHeight="1">
      <c r="A9" s="149"/>
      <c r="B9" s="150"/>
      <c r="C9" s="151" t="s">
        <v>58</v>
      </c>
      <c r="D9" s="152" t="s">
        <v>59</v>
      </c>
      <c r="E9" s="152" t="s">
        <v>263</v>
      </c>
      <c r="F9" s="153" t="s">
        <v>2149</v>
      </c>
      <c r="G9" s="149"/>
      <c r="H9" s="150"/>
    </row>
    <row r="10" s="2" customFormat="1" ht="26.4" customHeight="1">
      <c r="A10" s="37"/>
      <c r="B10" s="38"/>
      <c r="C10" s="231" t="s">
        <v>8</v>
      </c>
      <c r="D10" s="231" t="s">
        <v>82</v>
      </c>
      <c r="E10" s="37"/>
      <c r="F10" s="37"/>
      <c r="G10" s="37"/>
      <c r="H10" s="38"/>
    </row>
    <row r="11" s="2" customFormat="1" ht="16.8" customHeight="1">
      <c r="A11" s="37"/>
      <c r="B11" s="38"/>
      <c r="C11" s="232" t="s">
        <v>777</v>
      </c>
      <c r="D11" s="233" t="s">
        <v>2150</v>
      </c>
      <c r="E11" s="234" t="s">
        <v>1</v>
      </c>
      <c r="F11" s="235">
        <v>928.87400000000002</v>
      </c>
      <c r="G11" s="37"/>
      <c r="H11" s="38"/>
    </row>
    <row r="12" s="2" customFormat="1" ht="16.8" customHeight="1">
      <c r="A12" s="37"/>
      <c r="B12" s="38"/>
      <c r="C12" s="236" t="s">
        <v>1</v>
      </c>
      <c r="D12" s="236" t="s">
        <v>768</v>
      </c>
      <c r="E12" s="18" t="s">
        <v>1</v>
      </c>
      <c r="F12" s="237">
        <v>37.338000000000001</v>
      </c>
      <c r="G12" s="37"/>
      <c r="H12" s="38"/>
    </row>
    <row r="13" s="2" customFormat="1" ht="16.8" customHeight="1">
      <c r="A13" s="37"/>
      <c r="B13" s="38"/>
      <c r="C13" s="236" t="s">
        <v>1</v>
      </c>
      <c r="D13" s="236" t="s">
        <v>535</v>
      </c>
      <c r="E13" s="18" t="s">
        <v>1</v>
      </c>
      <c r="F13" s="237">
        <v>63.975999999999999</v>
      </c>
      <c r="G13" s="37"/>
      <c r="H13" s="38"/>
    </row>
    <row r="14" s="2" customFormat="1" ht="16.8" customHeight="1">
      <c r="A14" s="37"/>
      <c r="B14" s="38"/>
      <c r="C14" s="236" t="s">
        <v>1</v>
      </c>
      <c r="D14" s="236" t="s">
        <v>489</v>
      </c>
      <c r="E14" s="18" t="s">
        <v>1</v>
      </c>
      <c r="F14" s="237">
        <v>94.828000000000003</v>
      </c>
      <c r="G14" s="37"/>
      <c r="H14" s="38"/>
    </row>
    <row r="15" s="2" customFormat="1" ht="16.8" customHeight="1">
      <c r="A15" s="37"/>
      <c r="B15" s="38"/>
      <c r="C15" s="236" t="s">
        <v>1</v>
      </c>
      <c r="D15" s="236" t="s">
        <v>490</v>
      </c>
      <c r="E15" s="18" t="s">
        <v>1</v>
      </c>
      <c r="F15" s="237">
        <v>-10.997999999999999</v>
      </c>
      <c r="G15" s="37"/>
      <c r="H15" s="38"/>
    </row>
    <row r="16" s="2" customFormat="1" ht="16.8" customHeight="1">
      <c r="A16" s="37"/>
      <c r="B16" s="38"/>
      <c r="C16" s="236" t="s">
        <v>1</v>
      </c>
      <c r="D16" s="236" t="s">
        <v>491</v>
      </c>
      <c r="E16" s="18" t="s">
        <v>1</v>
      </c>
      <c r="F16" s="237">
        <v>-3.4550000000000001</v>
      </c>
      <c r="G16" s="37"/>
      <c r="H16" s="38"/>
    </row>
    <row r="17" s="2" customFormat="1" ht="16.8" customHeight="1">
      <c r="A17" s="37"/>
      <c r="B17" s="38"/>
      <c r="C17" s="236" t="s">
        <v>1</v>
      </c>
      <c r="D17" s="236" t="s">
        <v>492</v>
      </c>
      <c r="E17" s="18" t="s">
        <v>1</v>
      </c>
      <c r="F17" s="237">
        <v>-9.5939999999999994</v>
      </c>
      <c r="G17" s="37"/>
      <c r="H17" s="38"/>
    </row>
    <row r="18" s="2" customFormat="1" ht="16.8" customHeight="1">
      <c r="A18" s="37"/>
      <c r="B18" s="38"/>
      <c r="C18" s="236" t="s">
        <v>1</v>
      </c>
      <c r="D18" s="236" t="s">
        <v>493</v>
      </c>
      <c r="E18" s="18" t="s">
        <v>1</v>
      </c>
      <c r="F18" s="237">
        <v>-3.0139999999999998</v>
      </c>
      <c r="G18" s="37"/>
      <c r="H18" s="38"/>
    </row>
    <row r="19" s="2" customFormat="1" ht="16.8" customHeight="1">
      <c r="A19" s="37"/>
      <c r="B19" s="38"/>
      <c r="C19" s="236" t="s">
        <v>1</v>
      </c>
      <c r="D19" s="236" t="s">
        <v>494</v>
      </c>
      <c r="E19" s="18" t="s">
        <v>1</v>
      </c>
      <c r="F19" s="237">
        <v>64.415999999999997</v>
      </c>
      <c r="G19" s="37"/>
      <c r="H19" s="38"/>
    </row>
    <row r="20" s="2" customFormat="1" ht="16.8" customHeight="1">
      <c r="A20" s="37"/>
      <c r="B20" s="38"/>
      <c r="C20" s="236" t="s">
        <v>1</v>
      </c>
      <c r="D20" s="236" t="s">
        <v>495</v>
      </c>
      <c r="E20" s="18" t="s">
        <v>1</v>
      </c>
      <c r="F20" s="237">
        <v>-5.5899999999999999</v>
      </c>
      <c r="G20" s="37"/>
      <c r="H20" s="38"/>
    </row>
    <row r="21" s="2" customFormat="1" ht="16.8" customHeight="1">
      <c r="A21" s="37"/>
      <c r="B21" s="38"/>
      <c r="C21" s="236" t="s">
        <v>1</v>
      </c>
      <c r="D21" s="236" t="s">
        <v>769</v>
      </c>
      <c r="E21" s="18" t="s">
        <v>1</v>
      </c>
      <c r="F21" s="237">
        <v>9.8279999999999994</v>
      </c>
      <c r="G21" s="37"/>
      <c r="H21" s="38"/>
    </row>
    <row r="22" s="2" customFormat="1" ht="16.8" customHeight="1">
      <c r="A22" s="37"/>
      <c r="B22" s="38"/>
      <c r="C22" s="236" t="s">
        <v>1</v>
      </c>
      <c r="D22" s="236" t="s">
        <v>496</v>
      </c>
      <c r="E22" s="18" t="s">
        <v>1</v>
      </c>
      <c r="F22" s="237">
        <v>59.549999999999997</v>
      </c>
      <c r="G22" s="37"/>
      <c r="H22" s="38"/>
    </row>
    <row r="23" s="2" customFormat="1" ht="16.8" customHeight="1">
      <c r="A23" s="37"/>
      <c r="B23" s="38"/>
      <c r="C23" s="236" t="s">
        <v>1</v>
      </c>
      <c r="D23" s="236" t="s">
        <v>497</v>
      </c>
      <c r="E23" s="18" t="s">
        <v>1</v>
      </c>
      <c r="F23" s="237">
        <v>3.8250000000000002</v>
      </c>
      <c r="G23" s="37"/>
      <c r="H23" s="38"/>
    </row>
    <row r="24" s="2" customFormat="1" ht="16.8" customHeight="1">
      <c r="A24" s="37"/>
      <c r="B24" s="38"/>
      <c r="C24" s="236" t="s">
        <v>1</v>
      </c>
      <c r="D24" s="236" t="s">
        <v>770</v>
      </c>
      <c r="E24" s="18" t="s">
        <v>1</v>
      </c>
      <c r="F24" s="237">
        <v>6.1900000000000004</v>
      </c>
      <c r="G24" s="37"/>
      <c r="H24" s="38"/>
    </row>
    <row r="25" s="2" customFormat="1" ht="16.8" customHeight="1">
      <c r="A25" s="37"/>
      <c r="B25" s="38"/>
      <c r="C25" s="236" t="s">
        <v>1</v>
      </c>
      <c r="D25" s="236" t="s">
        <v>498</v>
      </c>
      <c r="E25" s="18" t="s">
        <v>1</v>
      </c>
      <c r="F25" s="237">
        <v>102.63</v>
      </c>
      <c r="G25" s="37"/>
      <c r="H25" s="38"/>
    </row>
    <row r="26" s="2" customFormat="1" ht="16.8" customHeight="1">
      <c r="A26" s="37"/>
      <c r="B26" s="38"/>
      <c r="C26" s="236" t="s">
        <v>1</v>
      </c>
      <c r="D26" s="236" t="s">
        <v>499</v>
      </c>
      <c r="E26" s="18" t="s">
        <v>1</v>
      </c>
      <c r="F26" s="237">
        <v>-3.9239999999999999</v>
      </c>
      <c r="G26" s="37"/>
      <c r="H26" s="38"/>
    </row>
    <row r="27" s="2" customFormat="1" ht="16.8" customHeight="1">
      <c r="A27" s="37"/>
      <c r="B27" s="38"/>
      <c r="C27" s="236" t="s">
        <v>1</v>
      </c>
      <c r="D27" s="236" t="s">
        <v>500</v>
      </c>
      <c r="E27" s="18" t="s">
        <v>1</v>
      </c>
      <c r="F27" s="237">
        <v>-12.612</v>
      </c>
      <c r="G27" s="37"/>
      <c r="H27" s="38"/>
    </row>
    <row r="28" s="2" customFormat="1" ht="16.8" customHeight="1">
      <c r="A28" s="37"/>
      <c r="B28" s="38"/>
      <c r="C28" s="236" t="s">
        <v>1</v>
      </c>
      <c r="D28" s="236" t="s">
        <v>501</v>
      </c>
      <c r="E28" s="18" t="s">
        <v>1</v>
      </c>
      <c r="F28" s="237">
        <v>-3.5720000000000001</v>
      </c>
      <c r="G28" s="37"/>
      <c r="H28" s="38"/>
    </row>
    <row r="29" s="2" customFormat="1" ht="16.8" customHeight="1">
      <c r="A29" s="37"/>
      <c r="B29" s="38"/>
      <c r="C29" s="236" t="s">
        <v>1</v>
      </c>
      <c r="D29" s="236" t="s">
        <v>502</v>
      </c>
      <c r="E29" s="18" t="s">
        <v>1</v>
      </c>
      <c r="F29" s="237">
        <v>-12.560000000000001</v>
      </c>
      <c r="G29" s="37"/>
      <c r="H29" s="38"/>
    </row>
    <row r="30" s="2" customFormat="1" ht="16.8" customHeight="1">
      <c r="A30" s="37"/>
      <c r="B30" s="38"/>
      <c r="C30" s="236" t="s">
        <v>1</v>
      </c>
      <c r="D30" s="236" t="s">
        <v>503</v>
      </c>
      <c r="E30" s="18" t="s">
        <v>1</v>
      </c>
      <c r="F30" s="237">
        <v>-3.5569999999999999</v>
      </c>
      <c r="G30" s="37"/>
      <c r="H30" s="38"/>
    </row>
    <row r="31" s="2" customFormat="1" ht="16.8" customHeight="1">
      <c r="A31" s="37"/>
      <c r="B31" s="38"/>
      <c r="C31" s="236" t="s">
        <v>1</v>
      </c>
      <c r="D31" s="236" t="s">
        <v>504</v>
      </c>
      <c r="E31" s="18" t="s">
        <v>1</v>
      </c>
      <c r="F31" s="237">
        <v>-8.1720000000000006</v>
      </c>
      <c r="G31" s="37"/>
      <c r="H31" s="38"/>
    </row>
    <row r="32" s="2" customFormat="1" ht="16.8" customHeight="1">
      <c r="A32" s="37"/>
      <c r="B32" s="38"/>
      <c r="C32" s="236" t="s">
        <v>1</v>
      </c>
      <c r="D32" s="236" t="s">
        <v>771</v>
      </c>
      <c r="E32" s="18" t="s">
        <v>1</v>
      </c>
      <c r="F32" s="237">
        <v>7.2800000000000002</v>
      </c>
      <c r="G32" s="37"/>
      <c r="H32" s="38"/>
    </row>
    <row r="33" s="2" customFormat="1" ht="16.8" customHeight="1">
      <c r="A33" s="37"/>
      <c r="B33" s="38"/>
      <c r="C33" s="236" t="s">
        <v>1</v>
      </c>
      <c r="D33" s="236" t="s">
        <v>505</v>
      </c>
      <c r="E33" s="18" t="s">
        <v>1</v>
      </c>
      <c r="F33" s="237">
        <v>67.266999999999996</v>
      </c>
      <c r="G33" s="37"/>
      <c r="H33" s="38"/>
    </row>
    <row r="34" s="2" customFormat="1" ht="16.8" customHeight="1">
      <c r="A34" s="37"/>
      <c r="B34" s="38"/>
      <c r="C34" s="236" t="s">
        <v>1</v>
      </c>
      <c r="D34" s="236" t="s">
        <v>506</v>
      </c>
      <c r="E34" s="18" t="s">
        <v>1</v>
      </c>
      <c r="F34" s="237">
        <v>3.3999999999999999</v>
      </c>
      <c r="G34" s="37"/>
      <c r="H34" s="38"/>
    </row>
    <row r="35" s="2" customFormat="1" ht="16.8" customHeight="1">
      <c r="A35" s="37"/>
      <c r="B35" s="38"/>
      <c r="C35" s="236" t="s">
        <v>1</v>
      </c>
      <c r="D35" s="236" t="s">
        <v>772</v>
      </c>
      <c r="E35" s="18" t="s">
        <v>1</v>
      </c>
      <c r="F35" s="237">
        <v>27.579999999999998</v>
      </c>
      <c r="G35" s="37"/>
      <c r="H35" s="38"/>
    </row>
    <row r="36" s="2" customFormat="1" ht="16.8" customHeight="1">
      <c r="A36" s="37"/>
      <c r="B36" s="38"/>
      <c r="C36" s="236" t="s">
        <v>1</v>
      </c>
      <c r="D36" s="236" t="s">
        <v>507</v>
      </c>
      <c r="E36" s="18" t="s">
        <v>1</v>
      </c>
      <c r="F36" s="237">
        <v>280.76400000000001</v>
      </c>
      <c r="G36" s="37"/>
      <c r="H36" s="38"/>
    </row>
    <row r="37" s="2" customFormat="1" ht="16.8" customHeight="1">
      <c r="A37" s="37"/>
      <c r="B37" s="38"/>
      <c r="C37" s="236" t="s">
        <v>1</v>
      </c>
      <c r="D37" s="236" t="s">
        <v>508</v>
      </c>
      <c r="E37" s="18" t="s">
        <v>1</v>
      </c>
      <c r="F37" s="237">
        <v>-5.8970000000000002</v>
      </c>
      <c r="G37" s="37"/>
      <c r="H37" s="38"/>
    </row>
    <row r="38" s="2" customFormat="1" ht="16.8" customHeight="1">
      <c r="A38" s="37"/>
      <c r="B38" s="38"/>
      <c r="C38" s="236" t="s">
        <v>1</v>
      </c>
      <c r="D38" s="236" t="s">
        <v>509</v>
      </c>
      <c r="E38" s="18" t="s">
        <v>1</v>
      </c>
      <c r="F38" s="237">
        <v>-2.738</v>
      </c>
      <c r="G38" s="37"/>
      <c r="H38" s="38"/>
    </row>
    <row r="39" s="2" customFormat="1" ht="16.8" customHeight="1">
      <c r="A39" s="37"/>
      <c r="B39" s="38"/>
      <c r="C39" s="236" t="s">
        <v>1</v>
      </c>
      <c r="D39" s="236" t="s">
        <v>510</v>
      </c>
      <c r="E39" s="18" t="s">
        <v>1</v>
      </c>
      <c r="F39" s="237">
        <v>-21.664999999999999</v>
      </c>
      <c r="G39" s="37"/>
      <c r="H39" s="38"/>
    </row>
    <row r="40" s="2" customFormat="1" ht="16.8" customHeight="1">
      <c r="A40" s="37"/>
      <c r="B40" s="38"/>
      <c r="C40" s="236" t="s">
        <v>1</v>
      </c>
      <c r="D40" s="236" t="s">
        <v>511</v>
      </c>
      <c r="E40" s="18" t="s">
        <v>1</v>
      </c>
      <c r="F40" s="237">
        <v>-2.7269999999999999</v>
      </c>
      <c r="G40" s="37"/>
      <c r="H40" s="38"/>
    </row>
    <row r="41" s="2" customFormat="1" ht="16.8" customHeight="1">
      <c r="A41" s="37"/>
      <c r="B41" s="38"/>
      <c r="C41" s="236" t="s">
        <v>1</v>
      </c>
      <c r="D41" s="236" t="s">
        <v>512</v>
      </c>
      <c r="E41" s="18" t="s">
        <v>1</v>
      </c>
      <c r="F41" s="237">
        <v>-2.343</v>
      </c>
      <c r="G41" s="37"/>
      <c r="H41" s="38"/>
    </row>
    <row r="42" s="2" customFormat="1" ht="16.8" customHeight="1">
      <c r="A42" s="37"/>
      <c r="B42" s="38"/>
      <c r="C42" s="236" t="s">
        <v>1</v>
      </c>
      <c r="D42" s="236" t="s">
        <v>513</v>
      </c>
      <c r="E42" s="18" t="s">
        <v>1</v>
      </c>
      <c r="F42" s="237">
        <v>-18.544</v>
      </c>
      <c r="G42" s="37"/>
      <c r="H42" s="38"/>
    </row>
    <row r="43" s="2" customFormat="1" ht="16.8" customHeight="1">
      <c r="A43" s="37"/>
      <c r="B43" s="38"/>
      <c r="C43" s="236" t="s">
        <v>1</v>
      </c>
      <c r="D43" s="236" t="s">
        <v>514</v>
      </c>
      <c r="E43" s="18" t="s">
        <v>1</v>
      </c>
      <c r="F43" s="237">
        <v>-2.25</v>
      </c>
      <c r="G43" s="37"/>
      <c r="H43" s="38"/>
    </row>
    <row r="44" s="2" customFormat="1" ht="16.8" customHeight="1">
      <c r="A44" s="37"/>
      <c r="B44" s="38"/>
      <c r="C44" s="236" t="s">
        <v>1</v>
      </c>
      <c r="D44" s="236" t="s">
        <v>515</v>
      </c>
      <c r="E44" s="18" t="s">
        <v>1</v>
      </c>
      <c r="F44" s="237">
        <v>-1.6200000000000001</v>
      </c>
      <c r="G44" s="37"/>
      <c r="H44" s="38"/>
    </row>
    <row r="45" s="2" customFormat="1" ht="16.8" customHeight="1">
      <c r="A45" s="37"/>
      <c r="B45" s="38"/>
      <c r="C45" s="236" t="s">
        <v>1</v>
      </c>
      <c r="D45" s="236" t="s">
        <v>773</v>
      </c>
      <c r="E45" s="18" t="s">
        <v>1</v>
      </c>
      <c r="F45" s="237">
        <v>30.529</v>
      </c>
      <c r="G45" s="37"/>
      <c r="H45" s="38"/>
    </row>
    <row r="46" s="2" customFormat="1" ht="16.8" customHeight="1">
      <c r="A46" s="37"/>
      <c r="B46" s="38"/>
      <c r="C46" s="236" t="s">
        <v>1</v>
      </c>
      <c r="D46" s="236" t="s">
        <v>516</v>
      </c>
      <c r="E46" s="18" t="s">
        <v>1</v>
      </c>
      <c r="F46" s="237">
        <v>201.392</v>
      </c>
      <c r="G46" s="37"/>
      <c r="H46" s="38"/>
    </row>
    <row r="47" s="2" customFormat="1" ht="16.8" customHeight="1">
      <c r="A47" s="37"/>
      <c r="B47" s="38"/>
      <c r="C47" s="236" t="s">
        <v>1</v>
      </c>
      <c r="D47" s="236" t="s">
        <v>517</v>
      </c>
      <c r="E47" s="18" t="s">
        <v>1</v>
      </c>
      <c r="F47" s="237">
        <v>5.7800000000000002</v>
      </c>
      <c r="G47" s="37"/>
      <c r="H47" s="38"/>
    </row>
    <row r="48" s="2" customFormat="1" ht="16.8" customHeight="1">
      <c r="A48" s="37"/>
      <c r="B48" s="38"/>
      <c r="C48" s="236" t="s">
        <v>1</v>
      </c>
      <c r="D48" s="236" t="s">
        <v>518</v>
      </c>
      <c r="E48" s="18" t="s">
        <v>1</v>
      </c>
      <c r="F48" s="237">
        <v>-22.553999999999998</v>
      </c>
      <c r="G48" s="37"/>
      <c r="H48" s="38"/>
    </row>
    <row r="49" s="2" customFormat="1" ht="16.8" customHeight="1">
      <c r="A49" s="37"/>
      <c r="B49" s="38"/>
      <c r="C49" s="236" t="s">
        <v>1</v>
      </c>
      <c r="D49" s="236" t="s">
        <v>519</v>
      </c>
      <c r="E49" s="18" t="s">
        <v>1</v>
      </c>
      <c r="F49" s="237">
        <v>-6.7569999999999997</v>
      </c>
      <c r="G49" s="37"/>
      <c r="H49" s="38"/>
    </row>
    <row r="50" s="2" customFormat="1" ht="16.8" customHeight="1">
      <c r="A50" s="37"/>
      <c r="B50" s="38"/>
      <c r="C50" s="236" t="s">
        <v>1</v>
      </c>
      <c r="D50" s="236" t="s">
        <v>520</v>
      </c>
      <c r="E50" s="18" t="s">
        <v>1</v>
      </c>
      <c r="F50" s="237">
        <v>-19.553999999999998</v>
      </c>
      <c r="G50" s="37"/>
      <c r="H50" s="38"/>
    </row>
    <row r="51" s="2" customFormat="1" ht="16.8" customHeight="1">
      <c r="A51" s="37"/>
      <c r="B51" s="38"/>
      <c r="C51" s="236" t="s">
        <v>1</v>
      </c>
      <c r="D51" s="236" t="s">
        <v>521</v>
      </c>
      <c r="E51" s="18" t="s">
        <v>1</v>
      </c>
      <c r="F51" s="237">
        <v>-5.8579999999999997</v>
      </c>
      <c r="G51" s="37"/>
      <c r="H51" s="38"/>
    </row>
    <row r="52" s="2" customFormat="1" ht="16.8" customHeight="1">
      <c r="A52" s="37"/>
      <c r="B52" s="38"/>
      <c r="C52" s="236" t="s">
        <v>1</v>
      </c>
      <c r="D52" s="236" t="s">
        <v>774</v>
      </c>
      <c r="E52" s="18" t="s">
        <v>1</v>
      </c>
      <c r="F52" s="237">
        <v>7.8319999999999999</v>
      </c>
      <c r="G52" s="37"/>
      <c r="H52" s="38"/>
    </row>
    <row r="53" s="2" customFormat="1" ht="16.8" customHeight="1">
      <c r="A53" s="37"/>
      <c r="B53" s="38"/>
      <c r="C53" s="236" t="s">
        <v>1</v>
      </c>
      <c r="D53" s="236" t="s">
        <v>775</v>
      </c>
      <c r="E53" s="18" t="s">
        <v>1</v>
      </c>
      <c r="F53" s="237">
        <v>8.6910000000000007</v>
      </c>
      <c r="G53" s="37"/>
      <c r="H53" s="38"/>
    </row>
    <row r="54" s="2" customFormat="1" ht="16.8" customHeight="1">
      <c r="A54" s="37"/>
      <c r="B54" s="38"/>
      <c r="C54" s="236" t="s">
        <v>1</v>
      </c>
      <c r="D54" s="236" t="s">
        <v>449</v>
      </c>
      <c r="E54" s="18" t="s">
        <v>1</v>
      </c>
      <c r="F54" s="237">
        <v>9.5329999999999995</v>
      </c>
      <c r="G54" s="37"/>
      <c r="H54" s="38"/>
    </row>
    <row r="55" s="2" customFormat="1" ht="16.8" customHeight="1">
      <c r="A55" s="37"/>
      <c r="B55" s="38"/>
      <c r="C55" s="236" t="s">
        <v>1</v>
      </c>
      <c r="D55" s="236" t="s">
        <v>724</v>
      </c>
      <c r="E55" s="18" t="s">
        <v>1</v>
      </c>
      <c r="F55" s="237">
        <v>16.199999999999999</v>
      </c>
      <c r="G55" s="37"/>
      <c r="H55" s="38"/>
    </row>
    <row r="56" s="2" customFormat="1" ht="16.8" customHeight="1">
      <c r="A56" s="37"/>
      <c r="B56" s="38"/>
      <c r="C56" s="236" t="s">
        <v>1</v>
      </c>
      <c r="D56" s="236" t="s">
        <v>725</v>
      </c>
      <c r="E56" s="18" t="s">
        <v>1</v>
      </c>
      <c r="F56" s="237">
        <v>3</v>
      </c>
      <c r="G56" s="37"/>
      <c r="H56" s="38"/>
    </row>
    <row r="57" s="2" customFormat="1" ht="16.8" customHeight="1">
      <c r="A57" s="37"/>
      <c r="B57" s="38"/>
      <c r="C57" s="236" t="s">
        <v>1</v>
      </c>
      <c r="D57" s="236" t="s">
        <v>726</v>
      </c>
      <c r="E57" s="18" t="s">
        <v>1</v>
      </c>
      <c r="F57" s="237">
        <v>4.7999999999999998</v>
      </c>
      <c r="G57" s="37"/>
      <c r="H57" s="38"/>
    </row>
    <row r="58" s="2" customFormat="1" ht="16.8" customHeight="1">
      <c r="A58" s="37"/>
      <c r="B58" s="38"/>
      <c r="C58" s="236" t="s">
        <v>1</v>
      </c>
      <c r="D58" s="236" t="s">
        <v>727</v>
      </c>
      <c r="E58" s="18" t="s">
        <v>1</v>
      </c>
      <c r="F58" s="237">
        <v>1.8</v>
      </c>
      <c r="G58" s="37"/>
      <c r="H58" s="38"/>
    </row>
    <row r="59" s="2" customFormat="1" ht="16.8" customHeight="1">
      <c r="A59" s="37"/>
      <c r="B59" s="38"/>
      <c r="C59" s="236" t="s">
        <v>777</v>
      </c>
      <c r="D59" s="236" t="s">
        <v>303</v>
      </c>
      <c r="E59" s="18" t="s">
        <v>1</v>
      </c>
      <c r="F59" s="237">
        <v>928.87400000000002</v>
      </c>
      <c r="G59" s="37"/>
      <c r="H59" s="38"/>
    </row>
    <row r="60" s="2" customFormat="1" ht="16.8" customHeight="1">
      <c r="A60" s="37"/>
      <c r="B60" s="38"/>
      <c r="C60" s="232" t="s">
        <v>97</v>
      </c>
      <c r="D60" s="233" t="s">
        <v>98</v>
      </c>
      <c r="E60" s="234" t="s">
        <v>1</v>
      </c>
      <c r="F60" s="235">
        <v>47.262</v>
      </c>
      <c r="G60" s="37"/>
      <c r="H60" s="38"/>
    </row>
    <row r="61" s="2" customFormat="1" ht="16.8" customHeight="1">
      <c r="A61" s="37"/>
      <c r="B61" s="38"/>
      <c r="C61" s="236" t="s">
        <v>1</v>
      </c>
      <c r="D61" s="236" t="s">
        <v>419</v>
      </c>
      <c r="E61" s="18" t="s">
        <v>1</v>
      </c>
      <c r="F61" s="237">
        <v>47.262</v>
      </c>
      <c r="G61" s="37"/>
      <c r="H61" s="38"/>
    </row>
    <row r="62" s="2" customFormat="1" ht="16.8" customHeight="1">
      <c r="A62" s="37"/>
      <c r="B62" s="38"/>
      <c r="C62" s="236" t="s">
        <v>97</v>
      </c>
      <c r="D62" s="236" t="s">
        <v>303</v>
      </c>
      <c r="E62" s="18" t="s">
        <v>1</v>
      </c>
      <c r="F62" s="237">
        <v>47.262</v>
      </c>
      <c r="G62" s="37"/>
      <c r="H62" s="38"/>
    </row>
    <row r="63" s="2" customFormat="1" ht="16.8" customHeight="1">
      <c r="A63" s="37"/>
      <c r="B63" s="38"/>
      <c r="C63" s="238" t="s">
        <v>2151</v>
      </c>
      <c r="D63" s="37"/>
      <c r="E63" s="37"/>
      <c r="F63" s="37"/>
      <c r="G63" s="37"/>
      <c r="H63" s="38"/>
    </row>
    <row r="64" s="2" customFormat="1" ht="16.8" customHeight="1">
      <c r="A64" s="37"/>
      <c r="B64" s="38"/>
      <c r="C64" s="236" t="s">
        <v>416</v>
      </c>
      <c r="D64" s="236" t="s">
        <v>417</v>
      </c>
      <c r="E64" s="18" t="s">
        <v>281</v>
      </c>
      <c r="F64" s="237">
        <v>47.262</v>
      </c>
      <c r="G64" s="37"/>
      <c r="H64" s="38"/>
    </row>
    <row r="65" s="2" customFormat="1" ht="16.8" customHeight="1">
      <c r="A65" s="37"/>
      <c r="B65" s="38"/>
      <c r="C65" s="236" t="s">
        <v>422</v>
      </c>
      <c r="D65" s="236" t="s">
        <v>423</v>
      </c>
      <c r="E65" s="18" t="s">
        <v>281</v>
      </c>
      <c r="F65" s="237">
        <v>65.245999999999995</v>
      </c>
      <c r="G65" s="37"/>
      <c r="H65" s="38"/>
    </row>
    <row r="66" s="2" customFormat="1" ht="16.8" customHeight="1">
      <c r="A66" s="37"/>
      <c r="B66" s="38"/>
      <c r="C66" s="236" t="s">
        <v>442</v>
      </c>
      <c r="D66" s="236" t="s">
        <v>443</v>
      </c>
      <c r="E66" s="18" t="s">
        <v>281</v>
      </c>
      <c r="F66" s="237">
        <v>65.245999999999995</v>
      </c>
      <c r="G66" s="37"/>
      <c r="H66" s="38"/>
    </row>
    <row r="67" s="2" customFormat="1" ht="16.8" customHeight="1">
      <c r="A67" s="37"/>
      <c r="B67" s="38"/>
      <c r="C67" s="232" t="s">
        <v>100</v>
      </c>
      <c r="D67" s="233" t="s">
        <v>101</v>
      </c>
      <c r="E67" s="234" t="s">
        <v>1</v>
      </c>
      <c r="F67" s="235">
        <v>17.984000000000002</v>
      </c>
      <c r="G67" s="37"/>
      <c r="H67" s="38"/>
    </row>
    <row r="68" s="2" customFormat="1" ht="16.8" customHeight="1">
      <c r="A68" s="37"/>
      <c r="B68" s="38"/>
      <c r="C68" s="236" t="s">
        <v>1</v>
      </c>
      <c r="D68" s="236" t="s">
        <v>429</v>
      </c>
      <c r="E68" s="18" t="s">
        <v>1</v>
      </c>
      <c r="F68" s="237">
        <v>8.6129999999999995</v>
      </c>
      <c r="G68" s="37"/>
      <c r="H68" s="38"/>
    </row>
    <row r="69" s="2" customFormat="1" ht="16.8" customHeight="1">
      <c r="A69" s="37"/>
      <c r="B69" s="38"/>
      <c r="C69" s="236" t="s">
        <v>1</v>
      </c>
      <c r="D69" s="236" t="s">
        <v>430</v>
      </c>
      <c r="E69" s="18" t="s">
        <v>1</v>
      </c>
      <c r="F69" s="237">
        <v>9.3710000000000004</v>
      </c>
      <c r="G69" s="37"/>
      <c r="H69" s="38"/>
    </row>
    <row r="70" s="2" customFormat="1" ht="16.8" customHeight="1">
      <c r="A70" s="37"/>
      <c r="B70" s="38"/>
      <c r="C70" s="236" t="s">
        <v>100</v>
      </c>
      <c r="D70" s="236" t="s">
        <v>303</v>
      </c>
      <c r="E70" s="18" t="s">
        <v>1</v>
      </c>
      <c r="F70" s="237">
        <v>17.984000000000002</v>
      </c>
      <c r="G70" s="37"/>
      <c r="H70" s="38"/>
    </row>
    <row r="71" s="2" customFormat="1" ht="16.8" customHeight="1">
      <c r="A71" s="37"/>
      <c r="B71" s="38"/>
      <c r="C71" s="238" t="s">
        <v>2151</v>
      </c>
      <c r="D71" s="37"/>
      <c r="E71" s="37"/>
      <c r="F71" s="37"/>
      <c r="G71" s="37"/>
      <c r="H71" s="38"/>
    </row>
    <row r="72" s="2" customFormat="1">
      <c r="A72" s="37"/>
      <c r="B72" s="38"/>
      <c r="C72" s="236" t="s">
        <v>426</v>
      </c>
      <c r="D72" s="236" t="s">
        <v>427</v>
      </c>
      <c r="E72" s="18" t="s">
        <v>281</v>
      </c>
      <c r="F72" s="237">
        <v>17.984000000000002</v>
      </c>
      <c r="G72" s="37"/>
      <c r="H72" s="38"/>
    </row>
    <row r="73" s="2" customFormat="1" ht="16.8" customHeight="1">
      <c r="A73" s="37"/>
      <c r="B73" s="38"/>
      <c r="C73" s="236" t="s">
        <v>422</v>
      </c>
      <c r="D73" s="236" t="s">
        <v>423</v>
      </c>
      <c r="E73" s="18" t="s">
        <v>281</v>
      </c>
      <c r="F73" s="237">
        <v>65.245999999999995</v>
      </c>
      <c r="G73" s="37"/>
      <c r="H73" s="38"/>
    </row>
    <row r="74" s="2" customFormat="1">
      <c r="A74" s="37"/>
      <c r="B74" s="38"/>
      <c r="C74" s="236" t="s">
        <v>438</v>
      </c>
      <c r="D74" s="236" t="s">
        <v>439</v>
      </c>
      <c r="E74" s="18" t="s">
        <v>281</v>
      </c>
      <c r="F74" s="237">
        <v>17.984000000000002</v>
      </c>
      <c r="G74" s="37"/>
      <c r="H74" s="38"/>
    </row>
    <row r="75" s="2" customFormat="1" ht="16.8" customHeight="1">
      <c r="A75" s="37"/>
      <c r="B75" s="38"/>
      <c r="C75" s="236" t="s">
        <v>442</v>
      </c>
      <c r="D75" s="236" t="s">
        <v>443</v>
      </c>
      <c r="E75" s="18" t="s">
        <v>281</v>
      </c>
      <c r="F75" s="237">
        <v>65.245999999999995</v>
      </c>
      <c r="G75" s="37"/>
      <c r="H75" s="38"/>
    </row>
    <row r="76" s="2" customFormat="1" ht="16.8" customHeight="1">
      <c r="A76" s="37"/>
      <c r="B76" s="38"/>
      <c r="C76" s="236" t="s">
        <v>433</v>
      </c>
      <c r="D76" s="236" t="s">
        <v>434</v>
      </c>
      <c r="E76" s="18" t="s">
        <v>281</v>
      </c>
      <c r="F76" s="237">
        <v>18.882999999999999</v>
      </c>
      <c r="G76" s="37"/>
      <c r="H76" s="38"/>
    </row>
    <row r="77" s="2" customFormat="1" ht="16.8" customHeight="1">
      <c r="A77" s="37"/>
      <c r="B77" s="38"/>
      <c r="C77" s="232" t="s">
        <v>104</v>
      </c>
      <c r="D77" s="233" t="s">
        <v>105</v>
      </c>
      <c r="E77" s="234" t="s">
        <v>1</v>
      </c>
      <c r="F77" s="235">
        <v>9.5329999999999995</v>
      </c>
      <c r="G77" s="37"/>
      <c r="H77" s="38"/>
    </row>
    <row r="78" s="2" customFormat="1" ht="16.8" customHeight="1">
      <c r="A78" s="37"/>
      <c r="B78" s="38"/>
      <c r="C78" s="236" t="s">
        <v>1</v>
      </c>
      <c r="D78" s="236" t="s">
        <v>449</v>
      </c>
      <c r="E78" s="18" t="s">
        <v>1</v>
      </c>
      <c r="F78" s="237">
        <v>9.5329999999999995</v>
      </c>
      <c r="G78" s="37"/>
      <c r="H78" s="38"/>
    </row>
    <row r="79" s="2" customFormat="1" ht="16.8" customHeight="1">
      <c r="A79" s="37"/>
      <c r="B79" s="38"/>
      <c r="C79" s="236" t="s">
        <v>104</v>
      </c>
      <c r="D79" s="236" t="s">
        <v>303</v>
      </c>
      <c r="E79" s="18" t="s">
        <v>1</v>
      </c>
      <c r="F79" s="237">
        <v>9.5329999999999995</v>
      </c>
      <c r="G79" s="37"/>
      <c r="H79" s="38"/>
    </row>
    <row r="80" s="2" customFormat="1" ht="16.8" customHeight="1">
      <c r="A80" s="37"/>
      <c r="B80" s="38"/>
      <c r="C80" s="238" t="s">
        <v>2151</v>
      </c>
      <c r="D80" s="37"/>
      <c r="E80" s="37"/>
      <c r="F80" s="37"/>
      <c r="G80" s="37"/>
      <c r="H80" s="38"/>
    </row>
    <row r="81" s="2" customFormat="1" ht="16.8" customHeight="1">
      <c r="A81" s="37"/>
      <c r="B81" s="38"/>
      <c r="C81" s="236" t="s">
        <v>446</v>
      </c>
      <c r="D81" s="236" t="s">
        <v>447</v>
      </c>
      <c r="E81" s="18" t="s">
        <v>281</v>
      </c>
      <c r="F81" s="237">
        <v>9.5329999999999995</v>
      </c>
      <c r="G81" s="37"/>
      <c r="H81" s="38"/>
    </row>
    <row r="82" s="2" customFormat="1" ht="16.8" customHeight="1">
      <c r="A82" s="37"/>
      <c r="B82" s="38"/>
      <c r="C82" s="236" t="s">
        <v>460</v>
      </c>
      <c r="D82" s="236" t="s">
        <v>461</v>
      </c>
      <c r="E82" s="18" t="s">
        <v>281</v>
      </c>
      <c r="F82" s="237">
        <v>952.31399999999996</v>
      </c>
      <c r="G82" s="37"/>
      <c r="H82" s="38"/>
    </row>
    <row r="83" s="2" customFormat="1" ht="16.8" customHeight="1">
      <c r="A83" s="37"/>
      <c r="B83" s="38"/>
      <c r="C83" s="236" t="s">
        <v>707</v>
      </c>
      <c r="D83" s="236" t="s">
        <v>708</v>
      </c>
      <c r="E83" s="18" t="s">
        <v>281</v>
      </c>
      <c r="F83" s="237">
        <v>745.81700000000001</v>
      </c>
      <c r="G83" s="37"/>
      <c r="H83" s="38"/>
    </row>
    <row r="84" s="2" customFormat="1" ht="16.8" customHeight="1">
      <c r="A84" s="37"/>
      <c r="B84" s="38"/>
      <c r="C84" s="232" t="s">
        <v>107</v>
      </c>
      <c r="D84" s="233" t="s">
        <v>108</v>
      </c>
      <c r="E84" s="234" t="s">
        <v>1</v>
      </c>
      <c r="F84" s="235">
        <v>35.371000000000002</v>
      </c>
      <c r="G84" s="37"/>
      <c r="H84" s="38"/>
    </row>
    <row r="85" s="2" customFormat="1" ht="16.8" customHeight="1">
      <c r="A85" s="37"/>
      <c r="B85" s="38"/>
      <c r="C85" s="236" t="s">
        <v>1</v>
      </c>
      <c r="D85" s="236" t="s">
        <v>468</v>
      </c>
      <c r="E85" s="18" t="s">
        <v>1</v>
      </c>
      <c r="F85" s="237">
        <v>18.669</v>
      </c>
      <c r="G85" s="37"/>
      <c r="H85" s="38"/>
    </row>
    <row r="86" s="2" customFormat="1" ht="16.8" customHeight="1">
      <c r="A86" s="37"/>
      <c r="B86" s="38"/>
      <c r="C86" s="236" t="s">
        <v>1</v>
      </c>
      <c r="D86" s="236" t="s">
        <v>470</v>
      </c>
      <c r="E86" s="18" t="s">
        <v>1</v>
      </c>
      <c r="F86" s="237">
        <v>2.9119999999999999</v>
      </c>
      <c r="G86" s="37"/>
      <c r="H86" s="38"/>
    </row>
    <row r="87" s="2" customFormat="1" ht="16.8" customHeight="1">
      <c r="A87" s="37"/>
      <c r="B87" s="38"/>
      <c r="C87" s="236" t="s">
        <v>1</v>
      </c>
      <c r="D87" s="236" t="s">
        <v>472</v>
      </c>
      <c r="E87" s="18" t="s">
        <v>1</v>
      </c>
      <c r="F87" s="237">
        <v>13.789999999999999</v>
      </c>
      <c r="G87" s="37"/>
      <c r="H87" s="38"/>
    </row>
    <row r="88" s="2" customFormat="1" ht="16.8" customHeight="1">
      <c r="A88" s="37"/>
      <c r="B88" s="38"/>
      <c r="C88" s="236" t="s">
        <v>107</v>
      </c>
      <c r="D88" s="236" t="s">
        <v>474</v>
      </c>
      <c r="E88" s="18" t="s">
        <v>1</v>
      </c>
      <c r="F88" s="237">
        <v>35.371000000000002</v>
      </c>
      <c r="G88" s="37"/>
      <c r="H88" s="38"/>
    </row>
    <row r="89" s="2" customFormat="1" ht="16.8" customHeight="1">
      <c r="A89" s="37"/>
      <c r="B89" s="38"/>
      <c r="C89" s="238" t="s">
        <v>2151</v>
      </c>
      <c r="D89" s="37"/>
      <c r="E89" s="37"/>
      <c r="F89" s="37"/>
      <c r="G89" s="37"/>
      <c r="H89" s="38"/>
    </row>
    <row r="90" s="2" customFormat="1">
      <c r="A90" s="37"/>
      <c r="B90" s="38"/>
      <c r="C90" s="236" t="s">
        <v>465</v>
      </c>
      <c r="D90" s="236" t="s">
        <v>466</v>
      </c>
      <c r="E90" s="18" t="s">
        <v>281</v>
      </c>
      <c r="F90" s="237">
        <v>72.197999999999993</v>
      </c>
      <c r="G90" s="37"/>
      <c r="H90" s="38"/>
    </row>
    <row r="91" s="2" customFormat="1" ht="16.8" customHeight="1">
      <c r="A91" s="37"/>
      <c r="B91" s="38"/>
      <c r="C91" s="236" t="s">
        <v>354</v>
      </c>
      <c r="D91" s="236" t="s">
        <v>355</v>
      </c>
      <c r="E91" s="18" t="s">
        <v>281</v>
      </c>
      <c r="F91" s="237">
        <v>925.27099999999996</v>
      </c>
      <c r="G91" s="37"/>
      <c r="H91" s="38"/>
    </row>
    <row r="92" s="2" customFormat="1">
      <c r="A92" s="37"/>
      <c r="B92" s="38"/>
      <c r="C92" s="236" t="s">
        <v>607</v>
      </c>
      <c r="D92" s="236" t="s">
        <v>608</v>
      </c>
      <c r="E92" s="18" t="s">
        <v>281</v>
      </c>
      <c r="F92" s="237">
        <v>72.197999999999993</v>
      </c>
      <c r="G92" s="37"/>
      <c r="H92" s="38"/>
    </row>
    <row r="93" s="2" customFormat="1" ht="16.8" customHeight="1">
      <c r="A93" s="37"/>
      <c r="B93" s="38"/>
      <c r="C93" s="236" t="s">
        <v>1032</v>
      </c>
      <c r="D93" s="236" t="s">
        <v>1033</v>
      </c>
      <c r="E93" s="18" t="s">
        <v>281</v>
      </c>
      <c r="F93" s="237">
        <v>72.197999999999993</v>
      </c>
      <c r="G93" s="37"/>
      <c r="H93" s="38"/>
    </row>
    <row r="94" s="2" customFormat="1" ht="16.8" customHeight="1">
      <c r="A94" s="37"/>
      <c r="B94" s="38"/>
      <c r="C94" s="236" t="s">
        <v>1042</v>
      </c>
      <c r="D94" s="236" t="s">
        <v>1043</v>
      </c>
      <c r="E94" s="18" t="s">
        <v>281</v>
      </c>
      <c r="F94" s="237">
        <v>72.197999999999993</v>
      </c>
      <c r="G94" s="37"/>
      <c r="H94" s="38"/>
    </row>
    <row r="95" s="2" customFormat="1" ht="16.8" customHeight="1">
      <c r="A95" s="37"/>
      <c r="B95" s="38"/>
      <c r="C95" s="236" t="s">
        <v>1052</v>
      </c>
      <c r="D95" s="236" t="s">
        <v>1053</v>
      </c>
      <c r="E95" s="18" t="s">
        <v>281</v>
      </c>
      <c r="F95" s="237">
        <v>35.371000000000002</v>
      </c>
      <c r="G95" s="37"/>
      <c r="H95" s="38"/>
    </row>
    <row r="96" s="2" customFormat="1" ht="16.8" customHeight="1">
      <c r="A96" s="37"/>
      <c r="B96" s="38"/>
      <c r="C96" s="236" t="s">
        <v>1036</v>
      </c>
      <c r="D96" s="236" t="s">
        <v>1037</v>
      </c>
      <c r="E96" s="18" t="s">
        <v>314</v>
      </c>
      <c r="F96" s="237">
        <v>0.025000000000000001</v>
      </c>
      <c r="G96" s="37"/>
      <c r="H96" s="38"/>
    </row>
    <row r="97" s="2" customFormat="1" ht="16.8" customHeight="1">
      <c r="A97" s="37"/>
      <c r="B97" s="38"/>
      <c r="C97" s="236" t="s">
        <v>480</v>
      </c>
      <c r="D97" s="236" t="s">
        <v>481</v>
      </c>
      <c r="E97" s="18" t="s">
        <v>281</v>
      </c>
      <c r="F97" s="237">
        <v>75.808000000000007</v>
      </c>
      <c r="G97" s="37"/>
      <c r="H97" s="38"/>
    </row>
    <row r="98" s="2" customFormat="1">
      <c r="A98" s="37"/>
      <c r="B98" s="38"/>
      <c r="C98" s="236" t="s">
        <v>1046</v>
      </c>
      <c r="D98" s="236" t="s">
        <v>1047</v>
      </c>
      <c r="E98" s="18" t="s">
        <v>281</v>
      </c>
      <c r="F98" s="237">
        <v>86.637</v>
      </c>
      <c r="G98" s="37"/>
      <c r="H98" s="38"/>
    </row>
    <row r="99" s="2" customFormat="1" ht="16.8" customHeight="1">
      <c r="A99" s="37"/>
      <c r="B99" s="38"/>
      <c r="C99" s="232" t="s">
        <v>110</v>
      </c>
      <c r="D99" s="233" t="s">
        <v>111</v>
      </c>
      <c r="E99" s="234" t="s">
        <v>1</v>
      </c>
      <c r="F99" s="235">
        <v>36.826999999999998</v>
      </c>
      <c r="G99" s="37"/>
      <c r="H99" s="38"/>
    </row>
    <row r="100" s="2" customFormat="1" ht="16.8" customHeight="1">
      <c r="A100" s="37"/>
      <c r="B100" s="38"/>
      <c r="C100" s="236" t="s">
        <v>1</v>
      </c>
      <c r="D100" s="236" t="s">
        <v>475</v>
      </c>
      <c r="E100" s="18" t="s">
        <v>1</v>
      </c>
      <c r="F100" s="237">
        <v>18.669</v>
      </c>
      <c r="G100" s="37"/>
      <c r="H100" s="38"/>
    </row>
    <row r="101" s="2" customFormat="1" ht="16.8" customHeight="1">
      <c r="A101" s="37"/>
      <c r="B101" s="38"/>
      <c r="C101" s="236" t="s">
        <v>1</v>
      </c>
      <c r="D101" s="236" t="s">
        <v>476</v>
      </c>
      <c r="E101" s="18" t="s">
        <v>1</v>
      </c>
      <c r="F101" s="237">
        <v>4.3680000000000003</v>
      </c>
      <c r="G101" s="37"/>
      <c r="H101" s="38"/>
    </row>
    <row r="102" s="2" customFormat="1" ht="16.8" customHeight="1">
      <c r="A102" s="37"/>
      <c r="B102" s="38"/>
      <c r="C102" s="236" t="s">
        <v>1</v>
      </c>
      <c r="D102" s="236" t="s">
        <v>477</v>
      </c>
      <c r="E102" s="18" t="s">
        <v>1</v>
      </c>
      <c r="F102" s="237">
        <v>13.789999999999999</v>
      </c>
      <c r="G102" s="37"/>
      <c r="H102" s="38"/>
    </row>
    <row r="103" s="2" customFormat="1" ht="16.8" customHeight="1">
      <c r="A103" s="37"/>
      <c r="B103" s="38"/>
      <c r="C103" s="236" t="s">
        <v>110</v>
      </c>
      <c r="D103" s="236" t="s">
        <v>478</v>
      </c>
      <c r="E103" s="18" t="s">
        <v>1</v>
      </c>
      <c r="F103" s="237">
        <v>36.826999999999998</v>
      </c>
      <c r="G103" s="37"/>
      <c r="H103" s="38"/>
    </row>
    <row r="104" s="2" customFormat="1" ht="16.8" customHeight="1">
      <c r="A104" s="37"/>
      <c r="B104" s="38"/>
      <c r="C104" s="238" t="s">
        <v>2151</v>
      </c>
      <c r="D104" s="37"/>
      <c r="E104" s="37"/>
      <c r="F104" s="37"/>
      <c r="G104" s="37"/>
      <c r="H104" s="38"/>
    </row>
    <row r="105" s="2" customFormat="1">
      <c r="A105" s="37"/>
      <c r="B105" s="38"/>
      <c r="C105" s="236" t="s">
        <v>465</v>
      </c>
      <c r="D105" s="236" t="s">
        <v>466</v>
      </c>
      <c r="E105" s="18" t="s">
        <v>281</v>
      </c>
      <c r="F105" s="237">
        <v>72.197999999999993</v>
      </c>
      <c r="G105" s="37"/>
      <c r="H105" s="38"/>
    </row>
    <row r="106" s="2" customFormat="1" ht="16.8" customHeight="1">
      <c r="A106" s="37"/>
      <c r="B106" s="38"/>
      <c r="C106" s="236" t="s">
        <v>354</v>
      </c>
      <c r="D106" s="236" t="s">
        <v>355</v>
      </c>
      <c r="E106" s="18" t="s">
        <v>281</v>
      </c>
      <c r="F106" s="237">
        <v>925.27099999999996</v>
      </c>
      <c r="G106" s="37"/>
      <c r="H106" s="38"/>
    </row>
    <row r="107" s="2" customFormat="1">
      <c r="A107" s="37"/>
      <c r="B107" s="38"/>
      <c r="C107" s="236" t="s">
        <v>607</v>
      </c>
      <c r="D107" s="236" t="s">
        <v>608</v>
      </c>
      <c r="E107" s="18" t="s">
        <v>281</v>
      </c>
      <c r="F107" s="237">
        <v>72.197999999999993</v>
      </c>
      <c r="G107" s="37"/>
      <c r="H107" s="38"/>
    </row>
    <row r="108" s="2" customFormat="1" ht="16.8" customHeight="1">
      <c r="A108" s="37"/>
      <c r="B108" s="38"/>
      <c r="C108" s="236" t="s">
        <v>615</v>
      </c>
      <c r="D108" s="236" t="s">
        <v>616</v>
      </c>
      <c r="E108" s="18" t="s">
        <v>281</v>
      </c>
      <c r="F108" s="237">
        <v>36.826999999999998</v>
      </c>
      <c r="G108" s="37"/>
      <c r="H108" s="38"/>
    </row>
    <row r="109" s="2" customFormat="1" ht="16.8" customHeight="1">
      <c r="A109" s="37"/>
      <c r="B109" s="38"/>
      <c r="C109" s="236" t="s">
        <v>1032</v>
      </c>
      <c r="D109" s="236" t="s">
        <v>1033</v>
      </c>
      <c r="E109" s="18" t="s">
        <v>281</v>
      </c>
      <c r="F109" s="237">
        <v>72.197999999999993</v>
      </c>
      <c r="G109" s="37"/>
      <c r="H109" s="38"/>
    </row>
    <row r="110" s="2" customFormat="1" ht="16.8" customHeight="1">
      <c r="A110" s="37"/>
      <c r="B110" s="38"/>
      <c r="C110" s="236" t="s">
        <v>1042</v>
      </c>
      <c r="D110" s="236" t="s">
        <v>1043</v>
      </c>
      <c r="E110" s="18" t="s">
        <v>281</v>
      </c>
      <c r="F110" s="237">
        <v>72.197999999999993</v>
      </c>
      <c r="G110" s="37"/>
      <c r="H110" s="38"/>
    </row>
    <row r="111" s="2" customFormat="1" ht="16.8" customHeight="1">
      <c r="A111" s="37"/>
      <c r="B111" s="38"/>
      <c r="C111" s="236" t="s">
        <v>1689</v>
      </c>
      <c r="D111" s="236" t="s">
        <v>1690</v>
      </c>
      <c r="E111" s="18" t="s">
        <v>281</v>
      </c>
      <c r="F111" s="237">
        <v>36.826999999999998</v>
      </c>
      <c r="G111" s="37"/>
      <c r="H111" s="38"/>
    </row>
    <row r="112" s="2" customFormat="1" ht="16.8" customHeight="1">
      <c r="A112" s="37"/>
      <c r="B112" s="38"/>
      <c r="C112" s="236" t="s">
        <v>1698</v>
      </c>
      <c r="D112" s="236" t="s">
        <v>1699</v>
      </c>
      <c r="E112" s="18" t="s">
        <v>281</v>
      </c>
      <c r="F112" s="237">
        <v>36.826999999999998</v>
      </c>
      <c r="G112" s="37"/>
      <c r="H112" s="38"/>
    </row>
    <row r="113" s="2" customFormat="1" ht="16.8" customHeight="1">
      <c r="A113" s="37"/>
      <c r="B113" s="38"/>
      <c r="C113" s="236" t="s">
        <v>1036</v>
      </c>
      <c r="D113" s="236" t="s">
        <v>1037</v>
      </c>
      <c r="E113" s="18" t="s">
        <v>314</v>
      </c>
      <c r="F113" s="237">
        <v>0.025000000000000001</v>
      </c>
      <c r="G113" s="37"/>
      <c r="H113" s="38"/>
    </row>
    <row r="114" s="2" customFormat="1" ht="16.8" customHeight="1">
      <c r="A114" s="37"/>
      <c r="B114" s="38"/>
      <c r="C114" s="236" t="s">
        <v>480</v>
      </c>
      <c r="D114" s="236" t="s">
        <v>481</v>
      </c>
      <c r="E114" s="18" t="s">
        <v>281</v>
      </c>
      <c r="F114" s="237">
        <v>75.808000000000007</v>
      </c>
      <c r="G114" s="37"/>
      <c r="H114" s="38"/>
    </row>
    <row r="115" s="2" customFormat="1" ht="16.8" customHeight="1">
      <c r="A115" s="37"/>
      <c r="B115" s="38"/>
      <c r="C115" s="236" t="s">
        <v>1693</v>
      </c>
      <c r="D115" s="236" t="s">
        <v>1694</v>
      </c>
      <c r="E115" s="18" t="s">
        <v>281</v>
      </c>
      <c r="F115" s="237">
        <v>40.509999999999998</v>
      </c>
      <c r="G115" s="37"/>
      <c r="H115" s="38"/>
    </row>
    <row r="116" s="2" customFormat="1">
      <c r="A116" s="37"/>
      <c r="B116" s="38"/>
      <c r="C116" s="236" t="s">
        <v>1046</v>
      </c>
      <c r="D116" s="236" t="s">
        <v>1047</v>
      </c>
      <c r="E116" s="18" t="s">
        <v>281</v>
      </c>
      <c r="F116" s="237">
        <v>86.637</v>
      </c>
      <c r="G116" s="37"/>
      <c r="H116" s="38"/>
    </row>
    <row r="117" s="2" customFormat="1" ht="16.8" customHeight="1">
      <c r="A117" s="37"/>
      <c r="B117" s="38"/>
      <c r="C117" s="232" t="s">
        <v>113</v>
      </c>
      <c r="D117" s="233" t="s">
        <v>114</v>
      </c>
      <c r="E117" s="234" t="s">
        <v>1</v>
      </c>
      <c r="F117" s="235">
        <v>694.29700000000003</v>
      </c>
      <c r="G117" s="37"/>
      <c r="H117" s="38"/>
    </row>
    <row r="118" s="2" customFormat="1" ht="16.8" customHeight="1">
      <c r="A118" s="37"/>
      <c r="B118" s="38"/>
      <c r="C118" s="236" t="s">
        <v>1</v>
      </c>
      <c r="D118" s="236" t="s">
        <v>489</v>
      </c>
      <c r="E118" s="18" t="s">
        <v>1</v>
      </c>
      <c r="F118" s="237">
        <v>94.828000000000003</v>
      </c>
      <c r="G118" s="37"/>
      <c r="H118" s="38"/>
    </row>
    <row r="119" s="2" customFormat="1" ht="16.8" customHeight="1">
      <c r="A119" s="37"/>
      <c r="B119" s="38"/>
      <c r="C119" s="236" t="s">
        <v>1</v>
      </c>
      <c r="D119" s="236" t="s">
        <v>490</v>
      </c>
      <c r="E119" s="18" t="s">
        <v>1</v>
      </c>
      <c r="F119" s="237">
        <v>-10.997999999999999</v>
      </c>
      <c r="G119" s="37"/>
      <c r="H119" s="38"/>
    </row>
    <row r="120" s="2" customFormat="1" ht="16.8" customHeight="1">
      <c r="A120" s="37"/>
      <c r="B120" s="38"/>
      <c r="C120" s="236" t="s">
        <v>1</v>
      </c>
      <c r="D120" s="236" t="s">
        <v>491</v>
      </c>
      <c r="E120" s="18" t="s">
        <v>1</v>
      </c>
      <c r="F120" s="237">
        <v>-3.4550000000000001</v>
      </c>
      <c r="G120" s="37"/>
      <c r="H120" s="38"/>
    </row>
    <row r="121" s="2" customFormat="1" ht="16.8" customHeight="1">
      <c r="A121" s="37"/>
      <c r="B121" s="38"/>
      <c r="C121" s="236" t="s">
        <v>1</v>
      </c>
      <c r="D121" s="236" t="s">
        <v>492</v>
      </c>
      <c r="E121" s="18" t="s">
        <v>1</v>
      </c>
      <c r="F121" s="237">
        <v>-9.5939999999999994</v>
      </c>
      <c r="G121" s="37"/>
      <c r="H121" s="38"/>
    </row>
    <row r="122" s="2" customFormat="1" ht="16.8" customHeight="1">
      <c r="A122" s="37"/>
      <c r="B122" s="38"/>
      <c r="C122" s="236" t="s">
        <v>1</v>
      </c>
      <c r="D122" s="236" t="s">
        <v>493</v>
      </c>
      <c r="E122" s="18" t="s">
        <v>1</v>
      </c>
      <c r="F122" s="237">
        <v>-3.0139999999999998</v>
      </c>
      <c r="G122" s="37"/>
      <c r="H122" s="38"/>
    </row>
    <row r="123" s="2" customFormat="1" ht="16.8" customHeight="1">
      <c r="A123" s="37"/>
      <c r="B123" s="38"/>
      <c r="C123" s="236" t="s">
        <v>1</v>
      </c>
      <c r="D123" s="236" t="s">
        <v>494</v>
      </c>
      <c r="E123" s="18" t="s">
        <v>1</v>
      </c>
      <c r="F123" s="237">
        <v>64.415999999999997</v>
      </c>
      <c r="G123" s="37"/>
      <c r="H123" s="38"/>
    </row>
    <row r="124" s="2" customFormat="1" ht="16.8" customHeight="1">
      <c r="A124" s="37"/>
      <c r="B124" s="38"/>
      <c r="C124" s="236" t="s">
        <v>1</v>
      </c>
      <c r="D124" s="236" t="s">
        <v>495</v>
      </c>
      <c r="E124" s="18" t="s">
        <v>1</v>
      </c>
      <c r="F124" s="237">
        <v>-5.5899999999999999</v>
      </c>
      <c r="G124" s="37"/>
      <c r="H124" s="38"/>
    </row>
    <row r="125" s="2" customFormat="1" ht="16.8" customHeight="1">
      <c r="A125" s="37"/>
      <c r="B125" s="38"/>
      <c r="C125" s="236" t="s">
        <v>1</v>
      </c>
      <c r="D125" s="236" t="s">
        <v>496</v>
      </c>
      <c r="E125" s="18" t="s">
        <v>1</v>
      </c>
      <c r="F125" s="237">
        <v>59.549999999999997</v>
      </c>
      <c r="G125" s="37"/>
      <c r="H125" s="38"/>
    </row>
    <row r="126" s="2" customFormat="1" ht="16.8" customHeight="1">
      <c r="A126" s="37"/>
      <c r="B126" s="38"/>
      <c r="C126" s="236" t="s">
        <v>1</v>
      </c>
      <c r="D126" s="236" t="s">
        <v>497</v>
      </c>
      <c r="E126" s="18" t="s">
        <v>1</v>
      </c>
      <c r="F126" s="237">
        <v>3.8250000000000002</v>
      </c>
      <c r="G126" s="37"/>
      <c r="H126" s="38"/>
    </row>
    <row r="127" s="2" customFormat="1" ht="16.8" customHeight="1">
      <c r="A127" s="37"/>
      <c r="B127" s="38"/>
      <c r="C127" s="236" t="s">
        <v>1</v>
      </c>
      <c r="D127" s="236" t="s">
        <v>498</v>
      </c>
      <c r="E127" s="18" t="s">
        <v>1</v>
      </c>
      <c r="F127" s="237">
        <v>102.63</v>
      </c>
      <c r="G127" s="37"/>
      <c r="H127" s="38"/>
    </row>
    <row r="128" s="2" customFormat="1" ht="16.8" customHeight="1">
      <c r="A128" s="37"/>
      <c r="B128" s="38"/>
      <c r="C128" s="236" t="s">
        <v>1</v>
      </c>
      <c r="D128" s="236" t="s">
        <v>499</v>
      </c>
      <c r="E128" s="18" t="s">
        <v>1</v>
      </c>
      <c r="F128" s="237">
        <v>-3.9239999999999999</v>
      </c>
      <c r="G128" s="37"/>
      <c r="H128" s="38"/>
    </row>
    <row r="129" s="2" customFormat="1" ht="16.8" customHeight="1">
      <c r="A129" s="37"/>
      <c r="B129" s="38"/>
      <c r="C129" s="236" t="s">
        <v>1</v>
      </c>
      <c r="D129" s="236" t="s">
        <v>500</v>
      </c>
      <c r="E129" s="18" t="s">
        <v>1</v>
      </c>
      <c r="F129" s="237">
        <v>-12.612</v>
      </c>
      <c r="G129" s="37"/>
      <c r="H129" s="38"/>
    </row>
    <row r="130" s="2" customFormat="1" ht="16.8" customHeight="1">
      <c r="A130" s="37"/>
      <c r="B130" s="38"/>
      <c r="C130" s="236" t="s">
        <v>1</v>
      </c>
      <c r="D130" s="236" t="s">
        <v>501</v>
      </c>
      <c r="E130" s="18" t="s">
        <v>1</v>
      </c>
      <c r="F130" s="237">
        <v>-3.5720000000000001</v>
      </c>
      <c r="G130" s="37"/>
      <c r="H130" s="38"/>
    </row>
    <row r="131" s="2" customFormat="1" ht="16.8" customHeight="1">
      <c r="A131" s="37"/>
      <c r="B131" s="38"/>
      <c r="C131" s="236" t="s">
        <v>1</v>
      </c>
      <c r="D131" s="236" t="s">
        <v>502</v>
      </c>
      <c r="E131" s="18" t="s">
        <v>1</v>
      </c>
      <c r="F131" s="237">
        <v>-12.560000000000001</v>
      </c>
      <c r="G131" s="37"/>
      <c r="H131" s="38"/>
    </row>
    <row r="132" s="2" customFormat="1" ht="16.8" customHeight="1">
      <c r="A132" s="37"/>
      <c r="B132" s="38"/>
      <c r="C132" s="236" t="s">
        <v>1</v>
      </c>
      <c r="D132" s="236" t="s">
        <v>503</v>
      </c>
      <c r="E132" s="18" t="s">
        <v>1</v>
      </c>
      <c r="F132" s="237">
        <v>-3.5569999999999999</v>
      </c>
      <c r="G132" s="37"/>
      <c r="H132" s="38"/>
    </row>
    <row r="133" s="2" customFormat="1" ht="16.8" customHeight="1">
      <c r="A133" s="37"/>
      <c r="B133" s="38"/>
      <c r="C133" s="236" t="s">
        <v>1</v>
      </c>
      <c r="D133" s="236" t="s">
        <v>504</v>
      </c>
      <c r="E133" s="18" t="s">
        <v>1</v>
      </c>
      <c r="F133" s="237">
        <v>-8.1720000000000006</v>
      </c>
      <c r="G133" s="37"/>
      <c r="H133" s="38"/>
    </row>
    <row r="134" s="2" customFormat="1" ht="16.8" customHeight="1">
      <c r="A134" s="37"/>
      <c r="B134" s="38"/>
      <c r="C134" s="236" t="s">
        <v>1</v>
      </c>
      <c r="D134" s="236" t="s">
        <v>505</v>
      </c>
      <c r="E134" s="18" t="s">
        <v>1</v>
      </c>
      <c r="F134" s="237">
        <v>67.266999999999996</v>
      </c>
      <c r="G134" s="37"/>
      <c r="H134" s="38"/>
    </row>
    <row r="135" s="2" customFormat="1" ht="16.8" customHeight="1">
      <c r="A135" s="37"/>
      <c r="B135" s="38"/>
      <c r="C135" s="236" t="s">
        <v>1</v>
      </c>
      <c r="D135" s="236" t="s">
        <v>506</v>
      </c>
      <c r="E135" s="18" t="s">
        <v>1</v>
      </c>
      <c r="F135" s="237">
        <v>3.3999999999999999</v>
      </c>
      <c r="G135" s="37"/>
      <c r="H135" s="38"/>
    </row>
    <row r="136" s="2" customFormat="1" ht="16.8" customHeight="1">
      <c r="A136" s="37"/>
      <c r="B136" s="38"/>
      <c r="C136" s="236" t="s">
        <v>1</v>
      </c>
      <c r="D136" s="236" t="s">
        <v>507</v>
      </c>
      <c r="E136" s="18" t="s">
        <v>1</v>
      </c>
      <c r="F136" s="237">
        <v>280.76400000000001</v>
      </c>
      <c r="G136" s="37"/>
      <c r="H136" s="38"/>
    </row>
    <row r="137" s="2" customFormat="1" ht="16.8" customHeight="1">
      <c r="A137" s="37"/>
      <c r="B137" s="38"/>
      <c r="C137" s="236" t="s">
        <v>1</v>
      </c>
      <c r="D137" s="236" t="s">
        <v>508</v>
      </c>
      <c r="E137" s="18" t="s">
        <v>1</v>
      </c>
      <c r="F137" s="237">
        <v>-5.8970000000000002</v>
      </c>
      <c r="G137" s="37"/>
      <c r="H137" s="38"/>
    </row>
    <row r="138" s="2" customFormat="1" ht="16.8" customHeight="1">
      <c r="A138" s="37"/>
      <c r="B138" s="38"/>
      <c r="C138" s="236" t="s">
        <v>1</v>
      </c>
      <c r="D138" s="236" t="s">
        <v>509</v>
      </c>
      <c r="E138" s="18" t="s">
        <v>1</v>
      </c>
      <c r="F138" s="237">
        <v>-2.738</v>
      </c>
      <c r="G138" s="37"/>
      <c r="H138" s="38"/>
    </row>
    <row r="139" s="2" customFormat="1" ht="16.8" customHeight="1">
      <c r="A139" s="37"/>
      <c r="B139" s="38"/>
      <c r="C139" s="236" t="s">
        <v>1</v>
      </c>
      <c r="D139" s="236" t="s">
        <v>510</v>
      </c>
      <c r="E139" s="18" t="s">
        <v>1</v>
      </c>
      <c r="F139" s="237">
        <v>-21.664999999999999</v>
      </c>
      <c r="G139" s="37"/>
      <c r="H139" s="38"/>
    </row>
    <row r="140" s="2" customFormat="1" ht="16.8" customHeight="1">
      <c r="A140" s="37"/>
      <c r="B140" s="38"/>
      <c r="C140" s="236" t="s">
        <v>1</v>
      </c>
      <c r="D140" s="236" t="s">
        <v>511</v>
      </c>
      <c r="E140" s="18" t="s">
        <v>1</v>
      </c>
      <c r="F140" s="237">
        <v>-2.7269999999999999</v>
      </c>
      <c r="G140" s="37"/>
      <c r="H140" s="38"/>
    </row>
    <row r="141" s="2" customFormat="1" ht="16.8" customHeight="1">
      <c r="A141" s="37"/>
      <c r="B141" s="38"/>
      <c r="C141" s="236" t="s">
        <v>1</v>
      </c>
      <c r="D141" s="236" t="s">
        <v>512</v>
      </c>
      <c r="E141" s="18" t="s">
        <v>1</v>
      </c>
      <c r="F141" s="237">
        <v>-2.343</v>
      </c>
      <c r="G141" s="37"/>
      <c r="H141" s="38"/>
    </row>
    <row r="142" s="2" customFormat="1" ht="16.8" customHeight="1">
      <c r="A142" s="37"/>
      <c r="B142" s="38"/>
      <c r="C142" s="236" t="s">
        <v>1</v>
      </c>
      <c r="D142" s="236" t="s">
        <v>513</v>
      </c>
      <c r="E142" s="18" t="s">
        <v>1</v>
      </c>
      <c r="F142" s="237">
        <v>-18.544</v>
      </c>
      <c r="G142" s="37"/>
      <c r="H142" s="38"/>
    </row>
    <row r="143" s="2" customFormat="1" ht="16.8" customHeight="1">
      <c r="A143" s="37"/>
      <c r="B143" s="38"/>
      <c r="C143" s="236" t="s">
        <v>1</v>
      </c>
      <c r="D143" s="236" t="s">
        <v>514</v>
      </c>
      <c r="E143" s="18" t="s">
        <v>1</v>
      </c>
      <c r="F143" s="237">
        <v>-2.25</v>
      </c>
      <c r="G143" s="37"/>
      <c r="H143" s="38"/>
    </row>
    <row r="144" s="2" customFormat="1" ht="16.8" customHeight="1">
      <c r="A144" s="37"/>
      <c r="B144" s="38"/>
      <c r="C144" s="236" t="s">
        <v>1</v>
      </c>
      <c r="D144" s="236" t="s">
        <v>515</v>
      </c>
      <c r="E144" s="18" t="s">
        <v>1</v>
      </c>
      <c r="F144" s="237">
        <v>-1.6200000000000001</v>
      </c>
      <c r="G144" s="37"/>
      <c r="H144" s="38"/>
    </row>
    <row r="145" s="2" customFormat="1" ht="16.8" customHeight="1">
      <c r="A145" s="37"/>
      <c r="B145" s="38"/>
      <c r="C145" s="236" t="s">
        <v>1</v>
      </c>
      <c r="D145" s="236" t="s">
        <v>516</v>
      </c>
      <c r="E145" s="18" t="s">
        <v>1</v>
      </c>
      <c r="F145" s="237">
        <v>201.392</v>
      </c>
      <c r="G145" s="37"/>
      <c r="H145" s="38"/>
    </row>
    <row r="146" s="2" customFormat="1" ht="16.8" customHeight="1">
      <c r="A146" s="37"/>
      <c r="B146" s="38"/>
      <c r="C146" s="236" t="s">
        <v>1</v>
      </c>
      <c r="D146" s="236" t="s">
        <v>517</v>
      </c>
      <c r="E146" s="18" t="s">
        <v>1</v>
      </c>
      <c r="F146" s="237">
        <v>5.7800000000000002</v>
      </c>
      <c r="G146" s="37"/>
      <c r="H146" s="38"/>
    </row>
    <row r="147" s="2" customFormat="1" ht="16.8" customHeight="1">
      <c r="A147" s="37"/>
      <c r="B147" s="38"/>
      <c r="C147" s="236" t="s">
        <v>1</v>
      </c>
      <c r="D147" s="236" t="s">
        <v>518</v>
      </c>
      <c r="E147" s="18" t="s">
        <v>1</v>
      </c>
      <c r="F147" s="237">
        <v>-22.553999999999998</v>
      </c>
      <c r="G147" s="37"/>
      <c r="H147" s="38"/>
    </row>
    <row r="148" s="2" customFormat="1" ht="16.8" customHeight="1">
      <c r="A148" s="37"/>
      <c r="B148" s="38"/>
      <c r="C148" s="236" t="s">
        <v>1</v>
      </c>
      <c r="D148" s="236" t="s">
        <v>519</v>
      </c>
      <c r="E148" s="18" t="s">
        <v>1</v>
      </c>
      <c r="F148" s="237">
        <v>-6.7569999999999997</v>
      </c>
      <c r="G148" s="37"/>
      <c r="H148" s="38"/>
    </row>
    <row r="149" s="2" customFormat="1" ht="16.8" customHeight="1">
      <c r="A149" s="37"/>
      <c r="B149" s="38"/>
      <c r="C149" s="236" t="s">
        <v>1</v>
      </c>
      <c r="D149" s="236" t="s">
        <v>520</v>
      </c>
      <c r="E149" s="18" t="s">
        <v>1</v>
      </c>
      <c r="F149" s="237">
        <v>-19.553999999999998</v>
      </c>
      <c r="G149" s="37"/>
      <c r="H149" s="38"/>
    </row>
    <row r="150" s="2" customFormat="1" ht="16.8" customHeight="1">
      <c r="A150" s="37"/>
      <c r="B150" s="38"/>
      <c r="C150" s="236" t="s">
        <v>1</v>
      </c>
      <c r="D150" s="236" t="s">
        <v>521</v>
      </c>
      <c r="E150" s="18" t="s">
        <v>1</v>
      </c>
      <c r="F150" s="237">
        <v>-5.8579999999999997</v>
      </c>
      <c r="G150" s="37"/>
      <c r="H150" s="38"/>
    </row>
    <row r="151" s="2" customFormat="1" ht="16.8" customHeight="1">
      <c r="A151" s="37"/>
      <c r="B151" s="38"/>
      <c r="C151" s="236" t="s">
        <v>113</v>
      </c>
      <c r="D151" s="236" t="s">
        <v>523</v>
      </c>
      <c r="E151" s="18" t="s">
        <v>1</v>
      </c>
      <c r="F151" s="237">
        <v>694.29700000000003</v>
      </c>
      <c r="G151" s="37"/>
      <c r="H151" s="38"/>
    </row>
    <row r="152" s="2" customFormat="1" ht="16.8" customHeight="1">
      <c r="A152" s="37"/>
      <c r="B152" s="38"/>
      <c r="C152" s="238" t="s">
        <v>2151</v>
      </c>
      <c r="D152" s="37"/>
      <c r="E152" s="37"/>
      <c r="F152" s="37"/>
      <c r="G152" s="37"/>
      <c r="H152" s="38"/>
    </row>
    <row r="153" s="2" customFormat="1">
      <c r="A153" s="37"/>
      <c r="B153" s="38"/>
      <c r="C153" s="236" t="s">
        <v>486</v>
      </c>
      <c r="D153" s="236" t="s">
        <v>487</v>
      </c>
      <c r="E153" s="18" t="s">
        <v>281</v>
      </c>
      <c r="F153" s="237">
        <v>789.09699999999998</v>
      </c>
      <c r="G153" s="37"/>
      <c r="H153" s="38"/>
    </row>
    <row r="154" s="2" customFormat="1" ht="16.8" customHeight="1">
      <c r="A154" s="37"/>
      <c r="B154" s="38"/>
      <c r="C154" s="236" t="s">
        <v>354</v>
      </c>
      <c r="D154" s="236" t="s">
        <v>355</v>
      </c>
      <c r="E154" s="18" t="s">
        <v>281</v>
      </c>
      <c r="F154" s="237">
        <v>925.27099999999996</v>
      </c>
      <c r="G154" s="37"/>
      <c r="H154" s="38"/>
    </row>
    <row r="155" s="2" customFormat="1" ht="16.8" customHeight="1">
      <c r="A155" s="37"/>
      <c r="B155" s="38"/>
      <c r="C155" s="236" t="s">
        <v>460</v>
      </c>
      <c r="D155" s="236" t="s">
        <v>461</v>
      </c>
      <c r="E155" s="18" t="s">
        <v>281</v>
      </c>
      <c r="F155" s="237">
        <v>952.31399999999996</v>
      </c>
      <c r="G155" s="37"/>
      <c r="H155" s="38"/>
    </row>
    <row r="156" s="2" customFormat="1">
      <c r="A156" s="37"/>
      <c r="B156" s="38"/>
      <c r="C156" s="236" t="s">
        <v>611</v>
      </c>
      <c r="D156" s="236" t="s">
        <v>612</v>
      </c>
      <c r="E156" s="18" t="s">
        <v>281</v>
      </c>
      <c r="F156" s="237">
        <v>758.27300000000002</v>
      </c>
      <c r="G156" s="37"/>
      <c r="H156" s="38"/>
    </row>
    <row r="157" s="2" customFormat="1" ht="16.8" customHeight="1">
      <c r="A157" s="37"/>
      <c r="B157" s="38"/>
      <c r="C157" s="236" t="s">
        <v>707</v>
      </c>
      <c r="D157" s="236" t="s">
        <v>708</v>
      </c>
      <c r="E157" s="18" t="s">
        <v>281</v>
      </c>
      <c r="F157" s="237">
        <v>745.81700000000001</v>
      </c>
      <c r="G157" s="37"/>
      <c r="H157" s="38"/>
    </row>
    <row r="158" s="2" customFormat="1" ht="16.8" customHeight="1">
      <c r="A158" s="37"/>
      <c r="B158" s="38"/>
      <c r="C158" s="236" t="s">
        <v>526</v>
      </c>
      <c r="D158" s="236" t="s">
        <v>527</v>
      </c>
      <c r="E158" s="18" t="s">
        <v>281</v>
      </c>
      <c r="F158" s="237">
        <v>828.55200000000002</v>
      </c>
      <c r="G158" s="37"/>
      <c r="H158" s="38"/>
    </row>
    <row r="159" s="2" customFormat="1" ht="16.8" customHeight="1">
      <c r="A159" s="37"/>
      <c r="B159" s="38"/>
      <c r="C159" s="232" t="s">
        <v>117</v>
      </c>
      <c r="D159" s="233" t="s">
        <v>118</v>
      </c>
      <c r="E159" s="234" t="s">
        <v>1</v>
      </c>
      <c r="F159" s="235">
        <v>63.975999999999999</v>
      </c>
      <c r="G159" s="37"/>
      <c r="H159" s="38"/>
    </row>
    <row r="160" s="2" customFormat="1" ht="16.8" customHeight="1">
      <c r="A160" s="37"/>
      <c r="B160" s="38"/>
      <c r="C160" s="236" t="s">
        <v>1</v>
      </c>
      <c r="D160" s="236" t="s">
        <v>535</v>
      </c>
      <c r="E160" s="18" t="s">
        <v>1</v>
      </c>
      <c r="F160" s="237">
        <v>63.975999999999999</v>
      </c>
      <c r="G160" s="37"/>
      <c r="H160" s="38"/>
    </row>
    <row r="161" s="2" customFormat="1" ht="16.8" customHeight="1">
      <c r="A161" s="37"/>
      <c r="B161" s="38"/>
      <c r="C161" s="236" t="s">
        <v>117</v>
      </c>
      <c r="D161" s="236" t="s">
        <v>536</v>
      </c>
      <c r="E161" s="18" t="s">
        <v>1</v>
      </c>
      <c r="F161" s="237">
        <v>63.975999999999999</v>
      </c>
      <c r="G161" s="37"/>
      <c r="H161" s="38"/>
    </row>
    <row r="162" s="2" customFormat="1" ht="16.8" customHeight="1">
      <c r="A162" s="37"/>
      <c r="B162" s="38"/>
      <c r="C162" s="238" t="s">
        <v>2151</v>
      </c>
      <c r="D162" s="37"/>
      <c r="E162" s="37"/>
      <c r="F162" s="37"/>
      <c r="G162" s="37"/>
      <c r="H162" s="38"/>
    </row>
    <row r="163" s="2" customFormat="1">
      <c r="A163" s="37"/>
      <c r="B163" s="38"/>
      <c r="C163" s="236" t="s">
        <v>532</v>
      </c>
      <c r="D163" s="236" t="s">
        <v>533</v>
      </c>
      <c r="E163" s="18" t="s">
        <v>281</v>
      </c>
      <c r="F163" s="237">
        <v>63.975999999999999</v>
      </c>
      <c r="G163" s="37"/>
      <c r="H163" s="38"/>
    </row>
    <row r="164" s="2" customFormat="1" ht="16.8" customHeight="1">
      <c r="A164" s="37"/>
      <c r="B164" s="38"/>
      <c r="C164" s="236" t="s">
        <v>354</v>
      </c>
      <c r="D164" s="236" t="s">
        <v>355</v>
      </c>
      <c r="E164" s="18" t="s">
        <v>281</v>
      </c>
      <c r="F164" s="237">
        <v>925.27099999999996</v>
      </c>
      <c r="G164" s="37"/>
      <c r="H164" s="38"/>
    </row>
    <row r="165" s="2" customFormat="1" ht="16.8" customHeight="1">
      <c r="A165" s="37"/>
      <c r="B165" s="38"/>
      <c r="C165" s="236" t="s">
        <v>460</v>
      </c>
      <c r="D165" s="236" t="s">
        <v>461</v>
      </c>
      <c r="E165" s="18" t="s">
        <v>281</v>
      </c>
      <c r="F165" s="237">
        <v>952.31399999999996</v>
      </c>
      <c r="G165" s="37"/>
      <c r="H165" s="38"/>
    </row>
    <row r="166" s="2" customFormat="1">
      <c r="A166" s="37"/>
      <c r="B166" s="38"/>
      <c r="C166" s="236" t="s">
        <v>611</v>
      </c>
      <c r="D166" s="236" t="s">
        <v>612</v>
      </c>
      <c r="E166" s="18" t="s">
        <v>281</v>
      </c>
      <c r="F166" s="237">
        <v>758.27300000000002</v>
      </c>
      <c r="G166" s="37"/>
      <c r="H166" s="38"/>
    </row>
    <row r="167" s="2" customFormat="1" ht="16.8" customHeight="1">
      <c r="A167" s="37"/>
      <c r="B167" s="38"/>
      <c r="C167" s="236" t="s">
        <v>707</v>
      </c>
      <c r="D167" s="236" t="s">
        <v>708</v>
      </c>
      <c r="E167" s="18" t="s">
        <v>281</v>
      </c>
      <c r="F167" s="237">
        <v>745.81700000000001</v>
      </c>
      <c r="G167" s="37"/>
      <c r="H167" s="38"/>
    </row>
    <row r="168" s="2" customFormat="1" ht="16.8" customHeight="1">
      <c r="A168" s="37"/>
      <c r="B168" s="38"/>
      <c r="C168" s="236" t="s">
        <v>538</v>
      </c>
      <c r="D168" s="236" t="s">
        <v>539</v>
      </c>
      <c r="E168" s="18" t="s">
        <v>281</v>
      </c>
      <c r="F168" s="237">
        <v>67.174999999999997</v>
      </c>
      <c r="G168" s="37"/>
      <c r="H168" s="38"/>
    </row>
    <row r="169" s="2" customFormat="1" ht="16.8" customHeight="1">
      <c r="A169" s="37"/>
      <c r="B169" s="38"/>
      <c r="C169" s="232" t="s">
        <v>121</v>
      </c>
      <c r="D169" s="233" t="s">
        <v>122</v>
      </c>
      <c r="E169" s="234" t="s">
        <v>1</v>
      </c>
      <c r="F169" s="235">
        <v>196.53700000000001</v>
      </c>
      <c r="G169" s="37"/>
      <c r="H169" s="38"/>
    </row>
    <row r="170" s="2" customFormat="1" ht="16.8" customHeight="1">
      <c r="A170" s="37"/>
      <c r="B170" s="38"/>
      <c r="C170" s="236" t="s">
        <v>1</v>
      </c>
      <c r="D170" s="236" t="s">
        <v>546</v>
      </c>
      <c r="E170" s="18" t="s">
        <v>1</v>
      </c>
      <c r="F170" s="237">
        <v>9.9600000000000009</v>
      </c>
      <c r="G170" s="37"/>
      <c r="H170" s="38"/>
    </row>
    <row r="171" s="2" customFormat="1" ht="16.8" customHeight="1">
      <c r="A171" s="37"/>
      <c r="B171" s="38"/>
      <c r="C171" s="236" t="s">
        <v>1</v>
      </c>
      <c r="D171" s="236" t="s">
        <v>548</v>
      </c>
      <c r="E171" s="18" t="s">
        <v>1</v>
      </c>
      <c r="F171" s="237">
        <v>10.44</v>
      </c>
      <c r="G171" s="37"/>
      <c r="H171" s="38"/>
    </row>
    <row r="172" s="2" customFormat="1" ht="16.8" customHeight="1">
      <c r="A172" s="37"/>
      <c r="B172" s="38"/>
      <c r="C172" s="236" t="s">
        <v>1</v>
      </c>
      <c r="D172" s="236" t="s">
        <v>546</v>
      </c>
      <c r="E172" s="18" t="s">
        <v>1</v>
      </c>
      <c r="F172" s="237">
        <v>9.9600000000000009</v>
      </c>
      <c r="G172" s="37"/>
      <c r="H172" s="38"/>
    </row>
    <row r="173" s="2" customFormat="1" ht="16.8" customHeight="1">
      <c r="A173" s="37"/>
      <c r="B173" s="38"/>
      <c r="C173" s="236" t="s">
        <v>1</v>
      </c>
      <c r="D173" s="236" t="s">
        <v>550</v>
      </c>
      <c r="E173" s="18" t="s">
        <v>1</v>
      </c>
      <c r="F173" s="237">
        <v>55.219000000000001</v>
      </c>
      <c r="G173" s="37"/>
      <c r="H173" s="38"/>
    </row>
    <row r="174" s="2" customFormat="1" ht="16.8" customHeight="1">
      <c r="A174" s="37"/>
      <c r="B174" s="38"/>
      <c r="C174" s="236" t="s">
        <v>1</v>
      </c>
      <c r="D174" s="236" t="s">
        <v>551</v>
      </c>
      <c r="E174" s="18" t="s">
        <v>1</v>
      </c>
      <c r="F174" s="237">
        <v>-23.379999999999999</v>
      </c>
      <c r="G174" s="37"/>
      <c r="H174" s="38"/>
    </row>
    <row r="175" s="2" customFormat="1" ht="16.8" customHeight="1">
      <c r="A175" s="37"/>
      <c r="B175" s="38"/>
      <c r="C175" s="236" t="s">
        <v>1</v>
      </c>
      <c r="D175" s="236" t="s">
        <v>552</v>
      </c>
      <c r="E175" s="18" t="s">
        <v>1</v>
      </c>
      <c r="F175" s="237">
        <v>-4.851</v>
      </c>
      <c r="G175" s="37"/>
      <c r="H175" s="38"/>
    </row>
    <row r="176" s="2" customFormat="1" ht="16.8" customHeight="1">
      <c r="A176" s="37"/>
      <c r="B176" s="38"/>
      <c r="C176" s="236" t="s">
        <v>1</v>
      </c>
      <c r="D176" s="236" t="s">
        <v>553</v>
      </c>
      <c r="E176" s="18" t="s">
        <v>1</v>
      </c>
      <c r="F176" s="237">
        <v>60.481000000000002</v>
      </c>
      <c r="G176" s="37"/>
      <c r="H176" s="38"/>
    </row>
    <row r="177" s="2" customFormat="1" ht="16.8" customHeight="1">
      <c r="A177" s="37"/>
      <c r="B177" s="38"/>
      <c r="C177" s="236" t="s">
        <v>1</v>
      </c>
      <c r="D177" s="236" t="s">
        <v>554</v>
      </c>
      <c r="E177" s="18" t="s">
        <v>1</v>
      </c>
      <c r="F177" s="237">
        <v>-26.029</v>
      </c>
      <c r="G177" s="37"/>
      <c r="H177" s="38"/>
    </row>
    <row r="178" s="2" customFormat="1" ht="16.8" customHeight="1">
      <c r="A178" s="37"/>
      <c r="B178" s="38"/>
      <c r="C178" s="236" t="s">
        <v>1</v>
      </c>
      <c r="D178" s="236" t="s">
        <v>555</v>
      </c>
      <c r="E178" s="18" t="s">
        <v>1</v>
      </c>
      <c r="F178" s="237">
        <v>-3.528</v>
      </c>
      <c r="G178" s="37"/>
      <c r="H178" s="38"/>
    </row>
    <row r="179" s="2" customFormat="1" ht="16.8" customHeight="1">
      <c r="A179" s="37"/>
      <c r="B179" s="38"/>
      <c r="C179" s="236" t="s">
        <v>1</v>
      </c>
      <c r="D179" s="236" t="s">
        <v>557</v>
      </c>
      <c r="E179" s="18" t="s">
        <v>1</v>
      </c>
      <c r="F179" s="237">
        <v>61.439999999999998</v>
      </c>
      <c r="G179" s="37"/>
      <c r="H179" s="38"/>
    </row>
    <row r="180" s="2" customFormat="1" ht="16.8" customHeight="1">
      <c r="A180" s="37"/>
      <c r="B180" s="38"/>
      <c r="C180" s="236" t="s">
        <v>1</v>
      </c>
      <c r="D180" s="236" t="s">
        <v>558</v>
      </c>
      <c r="E180" s="18" t="s">
        <v>1</v>
      </c>
      <c r="F180" s="237">
        <v>-35.045999999999999</v>
      </c>
      <c r="G180" s="37"/>
      <c r="H180" s="38"/>
    </row>
    <row r="181" s="2" customFormat="1" ht="16.8" customHeight="1">
      <c r="A181" s="37"/>
      <c r="B181" s="38"/>
      <c r="C181" s="236" t="s">
        <v>1</v>
      </c>
      <c r="D181" s="236" t="s">
        <v>559</v>
      </c>
      <c r="E181" s="18" t="s">
        <v>1</v>
      </c>
      <c r="F181" s="237">
        <v>61.363</v>
      </c>
      <c r="G181" s="37"/>
      <c r="H181" s="38"/>
    </row>
    <row r="182" s="2" customFormat="1" ht="16.8" customHeight="1">
      <c r="A182" s="37"/>
      <c r="B182" s="38"/>
      <c r="C182" s="236" t="s">
        <v>1</v>
      </c>
      <c r="D182" s="236" t="s">
        <v>560</v>
      </c>
      <c r="E182" s="18" t="s">
        <v>1</v>
      </c>
      <c r="F182" s="237">
        <v>-34.692</v>
      </c>
      <c r="G182" s="37"/>
      <c r="H182" s="38"/>
    </row>
    <row r="183" s="2" customFormat="1" ht="16.8" customHeight="1">
      <c r="A183" s="37"/>
      <c r="B183" s="38"/>
      <c r="C183" s="236" t="s">
        <v>1</v>
      </c>
      <c r="D183" s="236" t="s">
        <v>562</v>
      </c>
      <c r="E183" s="18" t="s">
        <v>1</v>
      </c>
      <c r="F183" s="237">
        <v>55.200000000000003</v>
      </c>
      <c r="G183" s="37"/>
      <c r="H183" s="38"/>
    </row>
    <row r="184" s="2" customFormat="1" ht="16.8" customHeight="1">
      <c r="A184" s="37"/>
      <c r="B184" s="38"/>
      <c r="C184" s="236" t="s">
        <v>121</v>
      </c>
      <c r="D184" s="236" t="s">
        <v>303</v>
      </c>
      <c r="E184" s="18" t="s">
        <v>1</v>
      </c>
      <c r="F184" s="237">
        <v>196.53700000000001</v>
      </c>
      <c r="G184" s="37"/>
      <c r="H184" s="38"/>
    </row>
    <row r="185" s="2" customFormat="1" ht="16.8" customHeight="1">
      <c r="A185" s="37"/>
      <c r="B185" s="38"/>
      <c r="C185" s="238" t="s">
        <v>2151</v>
      </c>
      <c r="D185" s="37"/>
      <c r="E185" s="37"/>
      <c r="F185" s="37"/>
      <c r="G185" s="37"/>
      <c r="H185" s="38"/>
    </row>
    <row r="186" s="2" customFormat="1">
      <c r="A186" s="37"/>
      <c r="B186" s="38"/>
      <c r="C186" s="236" t="s">
        <v>543</v>
      </c>
      <c r="D186" s="236" t="s">
        <v>544</v>
      </c>
      <c r="E186" s="18" t="s">
        <v>281</v>
      </c>
      <c r="F186" s="237">
        <v>196.53700000000001</v>
      </c>
      <c r="G186" s="37"/>
      <c r="H186" s="38"/>
    </row>
    <row r="187" s="2" customFormat="1" ht="16.8" customHeight="1">
      <c r="A187" s="37"/>
      <c r="B187" s="38"/>
      <c r="C187" s="236" t="s">
        <v>707</v>
      </c>
      <c r="D187" s="236" t="s">
        <v>708</v>
      </c>
      <c r="E187" s="18" t="s">
        <v>281</v>
      </c>
      <c r="F187" s="237">
        <v>745.81700000000001</v>
      </c>
      <c r="G187" s="37"/>
      <c r="H187" s="38"/>
    </row>
    <row r="188" s="2" customFormat="1" ht="16.8" customHeight="1">
      <c r="A188" s="37"/>
      <c r="B188" s="38"/>
      <c r="C188" s="236" t="s">
        <v>713</v>
      </c>
      <c r="D188" s="236" t="s">
        <v>714</v>
      </c>
      <c r="E188" s="18" t="s">
        <v>281</v>
      </c>
      <c r="F188" s="237">
        <v>206.49700000000001</v>
      </c>
      <c r="G188" s="37"/>
      <c r="H188" s="38"/>
    </row>
    <row r="189" s="2" customFormat="1" ht="16.8" customHeight="1">
      <c r="A189" s="37"/>
      <c r="B189" s="38"/>
      <c r="C189" s="236" t="s">
        <v>565</v>
      </c>
      <c r="D189" s="236" t="s">
        <v>566</v>
      </c>
      <c r="E189" s="18" t="s">
        <v>281</v>
      </c>
      <c r="F189" s="237">
        <v>206.364</v>
      </c>
      <c r="G189" s="37"/>
      <c r="H189" s="38"/>
    </row>
    <row r="190" s="2" customFormat="1" ht="16.8" customHeight="1">
      <c r="A190" s="37"/>
      <c r="B190" s="38"/>
      <c r="C190" s="232" t="s">
        <v>124</v>
      </c>
      <c r="D190" s="233" t="s">
        <v>125</v>
      </c>
      <c r="E190" s="234" t="s">
        <v>1</v>
      </c>
      <c r="F190" s="235">
        <v>9.9600000000000009</v>
      </c>
      <c r="G190" s="37"/>
      <c r="H190" s="38"/>
    </row>
    <row r="191" s="2" customFormat="1" ht="16.8" customHeight="1">
      <c r="A191" s="37"/>
      <c r="B191" s="38"/>
      <c r="C191" s="236" t="s">
        <v>1</v>
      </c>
      <c r="D191" s="236" t="s">
        <v>546</v>
      </c>
      <c r="E191" s="18" t="s">
        <v>1</v>
      </c>
      <c r="F191" s="237">
        <v>9.9600000000000009</v>
      </c>
      <c r="G191" s="37"/>
      <c r="H191" s="38"/>
    </row>
    <row r="192" s="2" customFormat="1" ht="16.8" customHeight="1">
      <c r="A192" s="37"/>
      <c r="B192" s="38"/>
      <c r="C192" s="236" t="s">
        <v>124</v>
      </c>
      <c r="D192" s="236" t="s">
        <v>303</v>
      </c>
      <c r="E192" s="18" t="s">
        <v>1</v>
      </c>
      <c r="F192" s="237">
        <v>9.9600000000000009</v>
      </c>
      <c r="G192" s="37"/>
      <c r="H192" s="38"/>
    </row>
    <row r="193" s="2" customFormat="1" ht="16.8" customHeight="1">
      <c r="A193" s="37"/>
      <c r="B193" s="38"/>
      <c r="C193" s="238" t="s">
        <v>2151</v>
      </c>
      <c r="D193" s="37"/>
      <c r="E193" s="37"/>
      <c r="F193" s="37"/>
      <c r="G193" s="37"/>
      <c r="H193" s="38"/>
    </row>
    <row r="194" s="2" customFormat="1">
      <c r="A194" s="37"/>
      <c r="B194" s="38"/>
      <c r="C194" s="236" t="s">
        <v>570</v>
      </c>
      <c r="D194" s="236" t="s">
        <v>571</v>
      </c>
      <c r="E194" s="18" t="s">
        <v>281</v>
      </c>
      <c r="F194" s="237">
        <v>9.9600000000000009</v>
      </c>
      <c r="G194" s="37"/>
      <c r="H194" s="38"/>
    </row>
    <row r="195" s="2" customFormat="1" ht="16.8" customHeight="1">
      <c r="A195" s="37"/>
      <c r="B195" s="38"/>
      <c r="C195" s="236" t="s">
        <v>707</v>
      </c>
      <c r="D195" s="236" t="s">
        <v>708</v>
      </c>
      <c r="E195" s="18" t="s">
        <v>281</v>
      </c>
      <c r="F195" s="237">
        <v>745.81700000000001</v>
      </c>
      <c r="G195" s="37"/>
      <c r="H195" s="38"/>
    </row>
    <row r="196" s="2" customFormat="1" ht="16.8" customHeight="1">
      <c r="A196" s="37"/>
      <c r="B196" s="38"/>
      <c r="C196" s="236" t="s">
        <v>713</v>
      </c>
      <c r="D196" s="236" t="s">
        <v>714</v>
      </c>
      <c r="E196" s="18" t="s">
        <v>281</v>
      </c>
      <c r="F196" s="237">
        <v>206.49700000000001</v>
      </c>
      <c r="G196" s="37"/>
      <c r="H196" s="38"/>
    </row>
    <row r="197" s="2" customFormat="1" ht="16.8" customHeight="1">
      <c r="A197" s="37"/>
      <c r="B197" s="38"/>
      <c r="C197" s="236" t="s">
        <v>565</v>
      </c>
      <c r="D197" s="236" t="s">
        <v>566</v>
      </c>
      <c r="E197" s="18" t="s">
        <v>281</v>
      </c>
      <c r="F197" s="237">
        <v>10.458</v>
      </c>
      <c r="G197" s="37"/>
      <c r="H197" s="38"/>
    </row>
    <row r="198" s="2" customFormat="1" ht="16.8" customHeight="1">
      <c r="A198" s="37"/>
      <c r="B198" s="38"/>
      <c r="C198" s="232" t="s">
        <v>127</v>
      </c>
      <c r="D198" s="233" t="s">
        <v>128</v>
      </c>
      <c r="E198" s="234" t="s">
        <v>1</v>
      </c>
      <c r="F198" s="235">
        <v>46.546999999999997</v>
      </c>
      <c r="G198" s="37"/>
      <c r="H198" s="38"/>
    </row>
    <row r="199" s="2" customFormat="1" ht="16.8" customHeight="1">
      <c r="A199" s="37"/>
      <c r="B199" s="38"/>
      <c r="C199" s="236" t="s">
        <v>1</v>
      </c>
      <c r="D199" s="236" t="s">
        <v>769</v>
      </c>
      <c r="E199" s="18" t="s">
        <v>1</v>
      </c>
      <c r="F199" s="237">
        <v>9.8279999999999994</v>
      </c>
      <c r="G199" s="37"/>
      <c r="H199" s="38"/>
    </row>
    <row r="200" s="2" customFormat="1" ht="16.8" customHeight="1">
      <c r="A200" s="37"/>
      <c r="B200" s="38"/>
      <c r="C200" s="236" t="s">
        <v>1</v>
      </c>
      <c r="D200" s="236" t="s">
        <v>770</v>
      </c>
      <c r="E200" s="18" t="s">
        <v>1</v>
      </c>
      <c r="F200" s="237">
        <v>6.1900000000000004</v>
      </c>
      <c r="G200" s="37"/>
      <c r="H200" s="38"/>
    </row>
    <row r="201" s="2" customFormat="1" ht="16.8" customHeight="1">
      <c r="A201" s="37"/>
      <c r="B201" s="38"/>
      <c r="C201" s="236" t="s">
        <v>1</v>
      </c>
      <c r="D201" s="236" t="s">
        <v>783</v>
      </c>
      <c r="E201" s="18" t="s">
        <v>1</v>
      </c>
      <c r="F201" s="237">
        <v>30.529</v>
      </c>
      <c r="G201" s="37"/>
      <c r="H201" s="38"/>
    </row>
    <row r="202" s="2" customFormat="1" ht="16.8" customHeight="1">
      <c r="A202" s="37"/>
      <c r="B202" s="38"/>
      <c r="C202" s="236" t="s">
        <v>127</v>
      </c>
      <c r="D202" s="236" t="s">
        <v>784</v>
      </c>
      <c r="E202" s="18" t="s">
        <v>1</v>
      </c>
      <c r="F202" s="237">
        <v>46.546999999999997</v>
      </c>
      <c r="G202" s="37"/>
      <c r="H202" s="38"/>
    </row>
    <row r="203" s="2" customFormat="1" ht="16.8" customHeight="1">
      <c r="A203" s="37"/>
      <c r="B203" s="38"/>
      <c r="C203" s="238" t="s">
        <v>2151</v>
      </c>
      <c r="D203" s="37"/>
      <c r="E203" s="37"/>
      <c r="F203" s="37"/>
      <c r="G203" s="37"/>
      <c r="H203" s="38"/>
    </row>
    <row r="204" s="2" customFormat="1">
      <c r="A204" s="37"/>
      <c r="B204" s="38"/>
      <c r="C204" s="236" t="s">
        <v>779</v>
      </c>
      <c r="D204" s="236" t="s">
        <v>780</v>
      </c>
      <c r="E204" s="18" t="s">
        <v>281</v>
      </c>
      <c r="F204" s="237">
        <v>46.546999999999997</v>
      </c>
      <c r="G204" s="37"/>
      <c r="H204" s="38"/>
    </row>
    <row r="205" s="2" customFormat="1">
      <c r="A205" s="37"/>
      <c r="B205" s="38"/>
      <c r="C205" s="236" t="s">
        <v>717</v>
      </c>
      <c r="D205" s="236" t="s">
        <v>718</v>
      </c>
      <c r="E205" s="18" t="s">
        <v>281</v>
      </c>
      <c r="F205" s="237">
        <v>46.546999999999997</v>
      </c>
      <c r="G205" s="37"/>
      <c r="H205" s="38"/>
    </row>
    <row r="206" s="2" customFormat="1" ht="16.8" customHeight="1">
      <c r="A206" s="37"/>
      <c r="B206" s="38"/>
      <c r="C206" s="232" t="s">
        <v>130</v>
      </c>
      <c r="D206" s="233" t="s">
        <v>131</v>
      </c>
      <c r="E206" s="234" t="s">
        <v>1</v>
      </c>
      <c r="F206" s="235">
        <v>25.800000000000001</v>
      </c>
      <c r="G206" s="37"/>
      <c r="H206" s="38"/>
    </row>
    <row r="207" s="2" customFormat="1" ht="16.8" customHeight="1">
      <c r="A207" s="37"/>
      <c r="B207" s="38"/>
      <c r="C207" s="236" t="s">
        <v>1</v>
      </c>
      <c r="D207" s="236" t="s">
        <v>724</v>
      </c>
      <c r="E207" s="18" t="s">
        <v>1</v>
      </c>
      <c r="F207" s="237">
        <v>16.199999999999999</v>
      </c>
      <c r="G207" s="37"/>
      <c r="H207" s="38"/>
    </row>
    <row r="208" s="2" customFormat="1" ht="16.8" customHeight="1">
      <c r="A208" s="37"/>
      <c r="B208" s="38"/>
      <c r="C208" s="236" t="s">
        <v>1</v>
      </c>
      <c r="D208" s="236" t="s">
        <v>725</v>
      </c>
      <c r="E208" s="18" t="s">
        <v>1</v>
      </c>
      <c r="F208" s="237">
        <v>3</v>
      </c>
      <c r="G208" s="37"/>
      <c r="H208" s="38"/>
    </row>
    <row r="209" s="2" customFormat="1" ht="16.8" customHeight="1">
      <c r="A209" s="37"/>
      <c r="B209" s="38"/>
      <c r="C209" s="236" t="s">
        <v>1</v>
      </c>
      <c r="D209" s="236" t="s">
        <v>726</v>
      </c>
      <c r="E209" s="18" t="s">
        <v>1</v>
      </c>
      <c r="F209" s="237">
        <v>4.7999999999999998</v>
      </c>
      <c r="G209" s="37"/>
      <c r="H209" s="38"/>
    </row>
    <row r="210" s="2" customFormat="1" ht="16.8" customHeight="1">
      <c r="A210" s="37"/>
      <c r="B210" s="38"/>
      <c r="C210" s="236" t="s">
        <v>1</v>
      </c>
      <c r="D210" s="236" t="s">
        <v>727</v>
      </c>
      <c r="E210" s="18" t="s">
        <v>1</v>
      </c>
      <c r="F210" s="237">
        <v>1.8</v>
      </c>
      <c r="G210" s="37"/>
      <c r="H210" s="38"/>
    </row>
    <row r="211" s="2" customFormat="1" ht="16.8" customHeight="1">
      <c r="A211" s="37"/>
      <c r="B211" s="38"/>
      <c r="C211" s="236" t="s">
        <v>130</v>
      </c>
      <c r="D211" s="236" t="s">
        <v>303</v>
      </c>
      <c r="E211" s="18" t="s">
        <v>1</v>
      </c>
      <c r="F211" s="237">
        <v>25.800000000000001</v>
      </c>
      <c r="G211" s="37"/>
      <c r="H211" s="38"/>
    </row>
    <row r="212" s="2" customFormat="1" ht="16.8" customHeight="1">
      <c r="A212" s="37"/>
      <c r="B212" s="38"/>
      <c r="C212" s="238" t="s">
        <v>2151</v>
      </c>
      <c r="D212" s="37"/>
      <c r="E212" s="37"/>
      <c r="F212" s="37"/>
      <c r="G212" s="37"/>
      <c r="H212" s="38"/>
    </row>
    <row r="213" s="2" customFormat="1" ht="16.8" customHeight="1">
      <c r="A213" s="37"/>
      <c r="B213" s="38"/>
      <c r="C213" s="236" t="s">
        <v>721</v>
      </c>
      <c r="D213" s="236" t="s">
        <v>722</v>
      </c>
      <c r="E213" s="18" t="s">
        <v>281</v>
      </c>
      <c r="F213" s="237">
        <v>25.800000000000001</v>
      </c>
      <c r="G213" s="37"/>
      <c r="H213" s="38"/>
    </row>
    <row r="214" s="2" customFormat="1" ht="16.8" customHeight="1">
      <c r="A214" s="37"/>
      <c r="B214" s="38"/>
      <c r="C214" s="236" t="s">
        <v>730</v>
      </c>
      <c r="D214" s="236" t="s">
        <v>731</v>
      </c>
      <c r="E214" s="18" t="s">
        <v>281</v>
      </c>
      <c r="F214" s="237">
        <v>25.800000000000001</v>
      </c>
      <c r="G214" s="37"/>
      <c r="H214" s="38"/>
    </row>
    <row r="215" s="2" customFormat="1" ht="16.8" customHeight="1">
      <c r="A215" s="37"/>
      <c r="B215" s="38"/>
      <c r="C215" s="236" t="s">
        <v>734</v>
      </c>
      <c r="D215" s="236" t="s">
        <v>735</v>
      </c>
      <c r="E215" s="18" t="s">
        <v>281</v>
      </c>
      <c r="F215" s="237">
        <v>25.800000000000001</v>
      </c>
      <c r="G215" s="37"/>
      <c r="H215" s="38"/>
    </row>
    <row r="216" s="2" customFormat="1" ht="16.8" customHeight="1">
      <c r="A216" s="37"/>
      <c r="B216" s="38"/>
      <c r="C216" s="232" t="s">
        <v>133</v>
      </c>
      <c r="D216" s="233" t="s">
        <v>134</v>
      </c>
      <c r="E216" s="234" t="s">
        <v>1</v>
      </c>
      <c r="F216" s="235">
        <v>461.26999999999998</v>
      </c>
      <c r="G216" s="37"/>
      <c r="H216" s="38"/>
    </row>
    <row r="217" s="2" customFormat="1" ht="16.8" customHeight="1">
      <c r="A217" s="37"/>
      <c r="B217" s="38"/>
      <c r="C217" s="236" t="s">
        <v>1</v>
      </c>
      <c r="D217" s="236" t="s">
        <v>580</v>
      </c>
      <c r="E217" s="18" t="s">
        <v>1</v>
      </c>
      <c r="F217" s="237">
        <v>23.460000000000001</v>
      </c>
      <c r="G217" s="37"/>
      <c r="H217" s="38"/>
    </row>
    <row r="218" s="2" customFormat="1" ht="16.8" customHeight="1">
      <c r="A218" s="37"/>
      <c r="B218" s="38"/>
      <c r="C218" s="236" t="s">
        <v>1</v>
      </c>
      <c r="D218" s="236" t="s">
        <v>581</v>
      </c>
      <c r="E218" s="18" t="s">
        <v>1</v>
      </c>
      <c r="F218" s="237">
        <v>7.6399999999999997</v>
      </c>
      <c r="G218" s="37"/>
      <c r="H218" s="38"/>
    </row>
    <row r="219" s="2" customFormat="1" ht="16.8" customHeight="1">
      <c r="A219" s="37"/>
      <c r="B219" s="38"/>
      <c r="C219" s="236" t="s">
        <v>1</v>
      </c>
      <c r="D219" s="236" t="s">
        <v>582</v>
      </c>
      <c r="E219" s="18" t="s">
        <v>1</v>
      </c>
      <c r="F219" s="237">
        <v>21.66</v>
      </c>
      <c r="G219" s="37"/>
      <c r="H219" s="38"/>
    </row>
    <row r="220" s="2" customFormat="1" ht="16.8" customHeight="1">
      <c r="A220" s="37"/>
      <c r="B220" s="38"/>
      <c r="C220" s="236" t="s">
        <v>1</v>
      </c>
      <c r="D220" s="236" t="s">
        <v>583</v>
      </c>
      <c r="E220" s="18" t="s">
        <v>1</v>
      </c>
      <c r="F220" s="237">
        <v>7.04</v>
      </c>
      <c r="G220" s="37"/>
      <c r="H220" s="38"/>
    </row>
    <row r="221" s="2" customFormat="1" ht="16.8" customHeight="1">
      <c r="A221" s="37"/>
      <c r="B221" s="38"/>
      <c r="C221" s="236" t="s">
        <v>1</v>
      </c>
      <c r="D221" s="236" t="s">
        <v>584</v>
      </c>
      <c r="E221" s="18" t="s">
        <v>1</v>
      </c>
      <c r="F221" s="237">
        <v>14.08</v>
      </c>
      <c r="G221" s="37"/>
      <c r="H221" s="38"/>
    </row>
    <row r="222" s="2" customFormat="1" ht="16.8" customHeight="1">
      <c r="A222" s="37"/>
      <c r="B222" s="38"/>
      <c r="C222" s="236" t="s">
        <v>1</v>
      </c>
      <c r="D222" s="236" t="s">
        <v>585</v>
      </c>
      <c r="E222" s="18" t="s">
        <v>1</v>
      </c>
      <c r="F222" s="237">
        <v>6.1600000000000001</v>
      </c>
      <c r="G222" s="37"/>
      <c r="H222" s="38"/>
    </row>
    <row r="223" s="2" customFormat="1" ht="16.8" customHeight="1">
      <c r="A223" s="37"/>
      <c r="B223" s="38"/>
      <c r="C223" s="236" t="s">
        <v>1</v>
      </c>
      <c r="D223" s="236" t="s">
        <v>586</v>
      </c>
      <c r="E223" s="18" t="s">
        <v>1</v>
      </c>
      <c r="F223" s="237">
        <v>24.960000000000001</v>
      </c>
      <c r="G223" s="37"/>
      <c r="H223" s="38"/>
    </row>
    <row r="224" s="2" customFormat="1" ht="16.8" customHeight="1">
      <c r="A224" s="37"/>
      <c r="B224" s="38"/>
      <c r="C224" s="236" t="s">
        <v>1</v>
      </c>
      <c r="D224" s="236" t="s">
        <v>587</v>
      </c>
      <c r="E224" s="18" t="s">
        <v>1</v>
      </c>
      <c r="F224" s="237">
        <v>7.7999999999999998</v>
      </c>
      <c r="G224" s="37"/>
      <c r="H224" s="38"/>
    </row>
    <row r="225" s="2" customFormat="1" ht="16.8" customHeight="1">
      <c r="A225" s="37"/>
      <c r="B225" s="38"/>
      <c r="C225" s="236" t="s">
        <v>1</v>
      </c>
      <c r="D225" s="236" t="s">
        <v>588</v>
      </c>
      <c r="E225" s="18" t="s">
        <v>1</v>
      </c>
      <c r="F225" s="237">
        <v>24.899999999999999</v>
      </c>
      <c r="G225" s="37"/>
      <c r="H225" s="38"/>
    </row>
    <row r="226" s="2" customFormat="1" ht="16.8" customHeight="1">
      <c r="A226" s="37"/>
      <c r="B226" s="38"/>
      <c r="C226" s="236" t="s">
        <v>1</v>
      </c>
      <c r="D226" s="236" t="s">
        <v>589</v>
      </c>
      <c r="E226" s="18" t="s">
        <v>1</v>
      </c>
      <c r="F226" s="237">
        <v>7.7800000000000002</v>
      </c>
      <c r="G226" s="37"/>
      <c r="H226" s="38"/>
    </row>
    <row r="227" s="2" customFormat="1" ht="16.8" customHeight="1">
      <c r="A227" s="37"/>
      <c r="B227" s="38"/>
      <c r="C227" s="236" t="s">
        <v>1</v>
      </c>
      <c r="D227" s="236" t="s">
        <v>590</v>
      </c>
      <c r="E227" s="18" t="s">
        <v>1</v>
      </c>
      <c r="F227" s="237">
        <v>12.68</v>
      </c>
      <c r="G227" s="37"/>
      <c r="H227" s="38"/>
    </row>
    <row r="228" s="2" customFormat="1" ht="16.8" customHeight="1">
      <c r="A228" s="37"/>
      <c r="B228" s="38"/>
      <c r="C228" s="236" t="s">
        <v>1</v>
      </c>
      <c r="D228" s="236" t="s">
        <v>591</v>
      </c>
      <c r="E228" s="18" t="s">
        <v>1</v>
      </c>
      <c r="F228" s="237">
        <v>8.1300000000000008</v>
      </c>
      <c r="G228" s="37"/>
      <c r="H228" s="38"/>
    </row>
    <row r="229" s="2" customFormat="1" ht="16.8" customHeight="1">
      <c r="A229" s="37"/>
      <c r="B229" s="38"/>
      <c r="C229" s="236" t="s">
        <v>1</v>
      </c>
      <c r="D229" s="236" t="s">
        <v>592</v>
      </c>
      <c r="E229" s="18" t="s">
        <v>1</v>
      </c>
      <c r="F229" s="237">
        <v>11.76</v>
      </c>
      <c r="G229" s="37"/>
      <c r="H229" s="38"/>
    </row>
    <row r="230" s="2" customFormat="1" ht="16.8" customHeight="1">
      <c r="A230" s="37"/>
      <c r="B230" s="38"/>
      <c r="C230" s="236" t="s">
        <v>1</v>
      </c>
      <c r="D230" s="236" t="s">
        <v>593</v>
      </c>
      <c r="E230" s="18" t="s">
        <v>1</v>
      </c>
      <c r="F230" s="237">
        <v>60.840000000000003</v>
      </c>
      <c r="G230" s="37"/>
      <c r="H230" s="38"/>
    </row>
    <row r="231" s="2" customFormat="1" ht="16.8" customHeight="1">
      <c r="A231" s="37"/>
      <c r="B231" s="38"/>
      <c r="C231" s="236" t="s">
        <v>1</v>
      </c>
      <c r="D231" s="236" t="s">
        <v>594</v>
      </c>
      <c r="E231" s="18" t="s">
        <v>1</v>
      </c>
      <c r="F231" s="237">
        <v>6.7400000000000002</v>
      </c>
      <c r="G231" s="37"/>
      <c r="H231" s="38"/>
    </row>
    <row r="232" s="2" customFormat="1" ht="16.8" customHeight="1">
      <c r="A232" s="37"/>
      <c r="B232" s="38"/>
      <c r="C232" s="236" t="s">
        <v>1</v>
      </c>
      <c r="D232" s="236" t="s">
        <v>595</v>
      </c>
      <c r="E232" s="18" t="s">
        <v>1</v>
      </c>
      <c r="F232" s="237">
        <v>10.4</v>
      </c>
      <c r="G232" s="37"/>
      <c r="H232" s="38"/>
    </row>
    <row r="233" s="2" customFormat="1" ht="16.8" customHeight="1">
      <c r="A233" s="37"/>
      <c r="B233" s="38"/>
      <c r="C233" s="236" t="s">
        <v>1</v>
      </c>
      <c r="D233" s="236" t="s">
        <v>596</v>
      </c>
      <c r="E233" s="18" t="s">
        <v>1</v>
      </c>
      <c r="F233" s="237">
        <v>54.719999999999999</v>
      </c>
      <c r="G233" s="37"/>
      <c r="H233" s="38"/>
    </row>
    <row r="234" s="2" customFormat="1" ht="16.8" customHeight="1">
      <c r="A234" s="37"/>
      <c r="B234" s="38"/>
      <c r="C234" s="236" t="s">
        <v>1</v>
      </c>
      <c r="D234" s="236" t="s">
        <v>597</v>
      </c>
      <c r="E234" s="18" t="s">
        <v>1</v>
      </c>
      <c r="F234" s="237">
        <v>6</v>
      </c>
      <c r="G234" s="37"/>
      <c r="H234" s="38"/>
    </row>
    <row r="235" s="2" customFormat="1" ht="16.8" customHeight="1">
      <c r="A235" s="37"/>
      <c r="B235" s="38"/>
      <c r="C235" s="236" t="s">
        <v>1</v>
      </c>
      <c r="D235" s="236" t="s">
        <v>598</v>
      </c>
      <c r="E235" s="18" t="s">
        <v>1</v>
      </c>
      <c r="F235" s="237">
        <v>7.2000000000000002</v>
      </c>
      <c r="G235" s="37"/>
      <c r="H235" s="38"/>
    </row>
    <row r="236" s="2" customFormat="1" ht="16.8" customHeight="1">
      <c r="A236" s="37"/>
      <c r="B236" s="38"/>
      <c r="C236" s="236" t="s">
        <v>1</v>
      </c>
      <c r="D236" s="236" t="s">
        <v>599</v>
      </c>
      <c r="E236" s="18" t="s">
        <v>1</v>
      </c>
      <c r="F236" s="237">
        <v>56.640000000000001</v>
      </c>
      <c r="G236" s="37"/>
      <c r="H236" s="38"/>
    </row>
    <row r="237" s="2" customFormat="1" ht="16.8" customHeight="1">
      <c r="A237" s="37"/>
      <c r="B237" s="38"/>
      <c r="C237" s="236" t="s">
        <v>1</v>
      </c>
      <c r="D237" s="236" t="s">
        <v>600</v>
      </c>
      <c r="E237" s="18" t="s">
        <v>1</v>
      </c>
      <c r="F237" s="237">
        <v>15.119999999999999</v>
      </c>
      <c r="G237" s="37"/>
      <c r="H237" s="38"/>
    </row>
    <row r="238" s="2" customFormat="1" ht="16.8" customHeight="1">
      <c r="A238" s="37"/>
      <c r="B238" s="38"/>
      <c r="C238" s="236" t="s">
        <v>1</v>
      </c>
      <c r="D238" s="236" t="s">
        <v>601</v>
      </c>
      <c r="E238" s="18" t="s">
        <v>1</v>
      </c>
      <c r="F238" s="237">
        <v>51.68</v>
      </c>
      <c r="G238" s="37"/>
      <c r="H238" s="38"/>
    </row>
    <row r="239" s="2" customFormat="1" ht="16.8" customHeight="1">
      <c r="A239" s="37"/>
      <c r="B239" s="38"/>
      <c r="C239" s="236" t="s">
        <v>1</v>
      </c>
      <c r="D239" s="236" t="s">
        <v>602</v>
      </c>
      <c r="E239" s="18" t="s">
        <v>1</v>
      </c>
      <c r="F239" s="237">
        <v>13.880000000000001</v>
      </c>
      <c r="G239" s="37"/>
      <c r="H239" s="38"/>
    </row>
    <row r="240" s="2" customFormat="1" ht="16.8" customHeight="1">
      <c r="A240" s="37"/>
      <c r="B240" s="38"/>
      <c r="C240" s="236" t="s">
        <v>133</v>
      </c>
      <c r="D240" s="236" t="s">
        <v>303</v>
      </c>
      <c r="E240" s="18" t="s">
        <v>1</v>
      </c>
      <c r="F240" s="237">
        <v>461.26999999999998</v>
      </c>
      <c r="G240" s="37"/>
      <c r="H240" s="38"/>
    </row>
    <row r="241" s="2" customFormat="1" ht="16.8" customHeight="1">
      <c r="A241" s="37"/>
      <c r="B241" s="38"/>
      <c r="C241" s="238" t="s">
        <v>2151</v>
      </c>
      <c r="D241" s="37"/>
      <c r="E241" s="37"/>
      <c r="F241" s="37"/>
      <c r="G241" s="37"/>
      <c r="H241" s="38"/>
    </row>
    <row r="242" s="2" customFormat="1">
      <c r="A242" s="37"/>
      <c r="B242" s="38"/>
      <c r="C242" s="236" t="s">
        <v>577</v>
      </c>
      <c r="D242" s="236" t="s">
        <v>578</v>
      </c>
      <c r="E242" s="18" t="s">
        <v>291</v>
      </c>
      <c r="F242" s="237">
        <v>461.26999999999998</v>
      </c>
      <c r="G242" s="37"/>
      <c r="H242" s="38"/>
    </row>
    <row r="243" s="2" customFormat="1" ht="16.8" customHeight="1">
      <c r="A243" s="37"/>
      <c r="B243" s="38"/>
      <c r="C243" s="236" t="s">
        <v>460</v>
      </c>
      <c r="D243" s="236" t="s">
        <v>461</v>
      </c>
      <c r="E243" s="18" t="s">
        <v>281</v>
      </c>
      <c r="F243" s="237">
        <v>952.31399999999996</v>
      </c>
      <c r="G243" s="37"/>
      <c r="H243" s="38"/>
    </row>
    <row r="244" s="2" customFormat="1" ht="16.8" customHeight="1">
      <c r="A244" s="37"/>
      <c r="B244" s="38"/>
      <c r="C244" s="236" t="s">
        <v>707</v>
      </c>
      <c r="D244" s="236" t="s">
        <v>708</v>
      </c>
      <c r="E244" s="18" t="s">
        <v>281</v>
      </c>
      <c r="F244" s="237">
        <v>745.81700000000001</v>
      </c>
      <c r="G244" s="37"/>
      <c r="H244" s="38"/>
    </row>
    <row r="245" s="2" customFormat="1" ht="16.8" customHeight="1">
      <c r="A245" s="37"/>
      <c r="B245" s="38"/>
      <c r="C245" s="236" t="s">
        <v>565</v>
      </c>
      <c r="D245" s="236" t="s">
        <v>566</v>
      </c>
      <c r="E245" s="18" t="s">
        <v>281</v>
      </c>
      <c r="F245" s="237">
        <v>202.959</v>
      </c>
      <c r="G245" s="37"/>
      <c r="H245" s="38"/>
    </row>
    <row r="246" s="2" customFormat="1" ht="16.8" customHeight="1">
      <c r="A246" s="37"/>
      <c r="B246" s="38"/>
      <c r="C246" s="232" t="s">
        <v>136</v>
      </c>
      <c r="D246" s="233" t="s">
        <v>137</v>
      </c>
      <c r="E246" s="234" t="s">
        <v>1</v>
      </c>
      <c r="F246" s="235">
        <v>98.540000000000006</v>
      </c>
      <c r="G246" s="37"/>
      <c r="H246" s="38"/>
    </row>
    <row r="247" s="2" customFormat="1" ht="16.8" customHeight="1">
      <c r="A247" s="37"/>
      <c r="B247" s="38"/>
      <c r="C247" s="236" t="s">
        <v>1</v>
      </c>
      <c r="D247" s="236" t="s">
        <v>621</v>
      </c>
      <c r="E247" s="18" t="s">
        <v>1</v>
      </c>
      <c r="F247" s="237">
        <v>98.540000000000006</v>
      </c>
      <c r="G247" s="37"/>
      <c r="H247" s="38"/>
    </row>
    <row r="248" s="2" customFormat="1" ht="16.8" customHeight="1">
      <c r="A248" s="37"/>
      <c r="B248" s="38"/>
      <c r="C248" s="236" t="s">
        <v>136</v>
      </c>
      <c r="D248" s="236" t="s">
        <v>288</v>
      </c>
      <c r="E248" s="18" t="s">
        <v>1</v>
      </c>
      <c r="F248" s="237">
        <v>98.540000000000006</v>
      </c>
      <c r="G248" s="37"/>
      <c r="H248" s="38"/>
    </row>
    <row r="249" s="2" customFormat="1" ht="16.8" customHeight="1">
      <c r="A249" s="37"/>
      <c r="B249" s="38"/>
      <c r="C249" s="238" t="s">
        <v>2151</v>
      </c>
      <c r="D249" s="37"/>
      <c r="E249" s="37"/>
      <c r="F249" s="37"/>
      <c r="G249" s="37"/>
      <c r="H249" s="38"/>
    </row>
    <row r="250" s="2" customFormat="1" ht="16.8" customHeight="1">
      <c r="A250" s="37"/>
      <c r="B250" s="38"/>
      <c r="C250" s="236" t="s">
        <v>618</v>
      </c>
      <c r="D250" s="236" t="s">
        <v>619</v>
      </c>
      <c r="E250" s="18" t="s">
        <v>291</v>
      </c>
      <c r="F250" s="237">
        <v>105.81</v>
      </c>
      <c r="G250" s="37"/>
      <c r="H250" s="38"/>
    </row>
    <row r="251" s="2" customFormat="1" ht="16.8" customHeight="1">
      <c r="A251" s="37"/>
      <c r="B251" s="38"/>
      <c r="C251" s="236" t="s">
        <v>623</v>
      </c>
      <c r="D251" s="236" t="s">
        <v>624</v>
      </c>
      <c r="E251" s="18" t="s">
        <v>291</v>
      </c>
      <c r="F251" s="237">
        <v>103.467</v>
      </c>
      <c r="G251" s="37"/>
      <c r="H251" s="38"/>
    </row>
    <row r="252" s="2" customFormat="1" ht="16.8" customHeight="1">
      <c r="A252" s="37"/>
      <c r="B252" s="38"/>
      <c r="C252" s="232" t="s">
        <v>139</v>
      </c>
      <c r="D252" s="233" t="s">
        <v>140</v>
      </c>
      <c r="E252" s="234" t="s">
        <v>1</v>
      </c>
      <c r="F252" s="235">
        <v>7.2699999999999996</v>
      </c>
      <c r="G252" s="37"/>
      <c r="H252" s="38"/>
    </row>
    <row r="253" s="2" customFormat="1" ht="16.8" customHeight="1">
      <c r="A253" s="37"/>
      <c r="B253" s="38"/>
      <c r="C253" s="236" t="s">
        <v>1</v>
      </c>
      <c r="D253" s="236" t="s">
        <v>141</v>
      </c>
      <c r="E253" s="18" t="s">
        <v>1</v>
      </c>
      <c r="F253" s="237">
        <v>7.2699999999999996</v>
      </c>
      <c r="G253" s="37"/>
      <c r="H253" s="38"/>
    </row>
    <row r="254" s="2" customFormat="1" ht="16.8" customHeight="1">
      <c r="A254" s="37"/>
      <c r="B254" s="38"/>
      <c r="C254" s="236" t="s">
        <v>139</v>
      </c>
      <c r="D254" s="236" t="s">
        <v>288</v>
      </c>
      <c r="E254" s="18" t="s">
        <v>1</v>
      </c>
      <c r="F254" s="237">
        <v>7.2699999999999996</v>
      </c>
      <c r="G254" s="37"/>
      <c r="H254" s="38"/>
    </row>
    <row r="255" s="2" customFormat="1" ht="16.8" customHeight="1">
      <c r="A255" s="37"/>
      <c r="B255" s="38"/>
      <c r="C255" s="238" t="s">
        <v>2151</v>
      </c>
      <c r="D255" s="37"/>
      <c r="E255" s="37"/>
      <c r="F255" s="37"/>
      <c r="G255" s="37"/>
      <c r="H255" s="38"/>
    </row>
    <row r="256" s="2" customFormat="1" ht="16.8" customHeight="1">
      <c r="A256" s="37"/>
      <c r="B256" s="38"/>
      <c r="C256" s="236" t="s">
        <v>618</v>
      </c>
      <c r="D256" s="236" t="s">
        <v>619</v>
      </c>
      <c r="E256" s="18" t="s">
        <v>291</v>
      </c>
      <c r="F256" s="237">
        <v>105.81</v>
      </c>
      <c r="G256" s="37"/>
      <c r="H256" s="38"/>
    </row>
    <row r="257" s="2" customFormat="1" ht="16.8" customHeight="1">
      <c r="A257" s="37"/>
      <c r="B257" s="38"/>
      <c r="C257" s="236" t="s">
        <v>628</v>
      </c>
      <c r="D257" s="236" t="s">
        <v>629</v>
      </c>
      <c r="E257" s="18" t="s">
        <v>291</v>
      </c>
      <c r="F257" s="237">
        <v>7.6340000000000003</v>
      </c>
      <c r="G257" s="37"/>
      <c r="H257" s="38"/>
    </row>
    <row r="258" s="2" customFormat="1" ht="16.8" customHeight="1">
      <c r="A258" s="37"/>
      <c r="B258" s="38"/>
      <c r="C258" s="232" t="s">
        <v>142</v>
      </c>
      <c r="D258" s="233" t="s">
        <v>143</v>
      </c>
      <c r="E258" s="234" t="s">
        <v>1</v>
      </c>
      <c r="F258" s="235">
        <v>961.53999999999996</v>
      </c>
      <c r="G258" s="37"/>
      <c r="H258" s="38"/>
    </row>
    <row r="259" s="2" customFormat="1" ht="16.8" customHeight="1">
      <c r="A259" s="37"/>
      <c r="B259" s="38"/>
      <c r="C259" s="236" t="s">
        <v>1</v>
      </c>
      <c r="D259" s="236" t="s">
        <v>636</v>
      </c>
      <c r="E259" s="18" t="s">
        <v>1</v>
      </c>
      <c r="F259" s="237">
        <v>552</v>
      </c>
      <c r="G259" s="37"/>
      <c r="H259" s="38"/>
    </row>
    <row r="260" s="2" customFormat="1" ht="16.8" customHeight="1">
      <c r="A260" s="37"/>
      <c r="B260" s="38"/>
      <c r="C260" s="236" t="s">
        <v>1</v>
      </c>
      <c r="D260" s="236" t="s">
        <v>637</v>
      </c>
      <c r="E260" s="18" t="s">
        <v>1</v>
      </c>
      <c r="F260" s="237">
        <v>15.359999999999999</v>
      </c>
      <c r="G260" s="37"/>
      <c r="H260" s="38"/>
    </row>
    <row r="261" s="2" customFormat="1" ht="16.8" customHeight="1">
      <c r="A261" s="37"/>
      <c r="B261" s="38"/>
      <c r="C261" s="236" t="s">
        <v>1</v>
      </c>
      <c r="D261" s="236" t="s">
        <v>638</v>
      </c>
      <c r="E261" s="18" t="s">
        <v>1</v>
      </c>
      <c r="F261" s="237">
        <v>17.48</v>
      </c>
      <c r="G261" s="37"/>
      <c r="H261" s="38"/>
    </row>
    <row r="262" s="2" customFormat="1" ht="16.8" customHeight="1">
      <c r="A262" s="37"/>
      <c r="B262" s="38"/>
      <c r="C262" s="236" t="s">
        <v>1</v>
      </c>
      <c r="D262" s="236" t="s">
        <v>639</v>
      </c>
      <c r="E262" s="18" t="s">
        <v>1</v>
      </c>
      <c r="F262" s="237">
        <v>30.719999999999999</v>
      </c>
      <c r="G262" s="37"/>
      <c r="H262" s="38"/>
    </row>
    <row r="263" s="2" customFormat="1" ht="16.8" customHeight="1">
      <c r="A263" s="37"/>
      <c r="B263" s="38"/>
      <c r="C263" s="236" t="s">
        <v>1</v>
      </c>
      <c r="D263" s="236" t="s">
        <v>640</v>
      </c>
      <c r="E263" s="18" t="s">
        <v>1</v>
      </c>
      <c r="F263" s="237">
        <v>33.200000000000003</v>
      </c>
      <c r="G263" s="37"/>
      <c r="H263" s="38"/>
    </row>
    <row r="264" s="2" customFormat="1" ht="16.8" customHeight="1">
      <c r="A264" s="37"/>
      <c r="B264" s="38"/>
      <c r="C264" s="236" t="s">
        <v>1</v>
      </c>
      <c r="D264" s="236" t="s">
        <v>641</v>
      </c>
      <c r="E264" s="18" t="s">
        <v>1</v>
      </c>
      <c r="F264" s="237">
        <v>15.699999999999999</v>
      </c>
      <c r="G264" s="37"/>
      <c r="H264" s="38"/>
    </row>
    <row r="265" s="2" customFormat="1" ht="16.8" customHeight="1">
      <c r="A265" s="37"/>
      <c r="B265" s="38"/>
      <c r="C265" s="236" t="s">
        <v>1</v>
      </c>
      <c r="D265" s="236" t="s">
        <v>642</v>
      </c>
      <c r="E265" s="18" t="s">
        <v>1</v>
      </c>
      <c r="F265" s="237">
        <v>34</v>
      </c>
      <c r="G265" s="37"/>
      <c r="H265" s="38"/>
    </row>
    <row r="266" s="2" customFormat="1" ht="16.8" customHeight="1">
      <c r="A266" s="37"/>
      <c r="B266" s="38"/>
      <c r="C266" s="236" t="s">
        <v>1</v>
      </c>
      <c r="D266" s="236" t="s">
        <v>643</v>
      </c>
      <c r="E266" s="18" t="s">
        <v>1</v>
      </c>
      <c r="F266" s="237">
        <v>41.859999999999999</v>
      </c>
      <c r="G266" s="37"/>
      <c r="H266" s="38"/>
    </row>
    <row r="267" s="2" customFormat="1" ht="16.8" customHeight="1">
      <c r="A267" s="37"/>
      <c r="B267" s="38"/>
      <c r="C267" s="236" t="s">
        <v>1</v>
      </c>
      <c r="D267" s="236" t="s">
        <v>644</v>
      </c>
      <c r="E267" s="18" t="s">
        <v>1</v>
      </c>
      <c r="F267" s="237">
        <v>12.58</v>
      </c>
      <c r="G267" s="37"/>
      <c r="H267" s="38"/>
    </row>
    <row r="268" s="2" customFormat="1" ht="16.8" customHeight="1">
      <c r="A268" s="37"/>
      <c r="B268" s="38"/>
      <c r="C268" s="236" t="s">
        <v>1</v>
      </c>
      <c r="D268" s="236" t="s">
        <v>645</v>
      </c>
      <c r="E268" s="18" t="s">
        <v>1</v>
      </c>
      <c r="F268" s="237">
        <v>47.68</v>
      </c>
      <c r="G268" s="37"/>
      <c r="H268" s="38"/>
    </row>
    <row r="269" s="2" customFormat="1" ht="16.8" customHeight="1">
      <c r="A269" s="37"/>
      <c r="B269" s="38"/>
      <c r="C269" s="236" t="s">
        <v>1</v>
      </c>
      <c r="D269" s="236" t="s">
        <v>646</v>
      </c>
      <c r="E269" s="18" t="s">
        <v>1</v>
      </c>
      <c r="F269" s="237">
        <v>13.24</v>
      </c>
      <c r="G269" s="37"/>
      <c r="H269" s="38"/>
    </row>
    <row r="270" s="2" customFormat="1" ht="16.8" customHeight="1">
      <c r="A270" s="37"/>
      <c r="B270" s="38"/>
      <c r="C270" s="236" t="s">
        <v>1</v>
      </c>
      <c r="D270" s="236" t="s">
        <v>647</v>
      </c>
      <c r="E270" s="18" t="s">
        <v>1</v>
      </c>
      <c r="F270" s="237">
        <v>52.380000000000003</v>
      </c>
      <c r="G270" s="37"/>
      <c r="H270" s="38"/>
    </row>
    <row r="271" s="2" customFormat="1" ht="16.8" customHeight="1">
      <c r="A271" s="37"/>
      <c r="B271" s="38"/>
      <c r="C271" s="236" t="s">
        <v>1</v>
      </c>
      <c r="D271" s="236" t="s">
        <v>648</v>
      </c>
      <c r="E271" s="18" t="s">
        <v>1</v>
      </c>
      <c r="F271" s="237">
        <v>52.280000000000001</v>
      </c>
      <c r="G271" s="37"/>
      <c r="H271" s="38"/>
    </row>
    <row r="272" s="2" customFormat="1" ht="16.8" customHeight="1">
      <c r="A272" s="37"/>
      <c r="B272" s="38"/>
      <c r="C272" s="236" t="s">
        <v>1</v>
      </c>
      <c r="D272" s="236" t="s">
        <v>649</v>
      </c>
      <c r="E272" s="18" t="s">
        <v>1</v>
      </c>
      <c r="F272" s="237">
        <v>4.8300000000000001</v>
      </c>
      <c r="G272" s="37"/>
      <c r="H272" s="38"/>
    </row>
    <row r="273" s="2" customFormat="1" ht="16.8" customHeight="1">
      <c r="A273" s="37"/>
      <c r="B273" s="38"/>
      <c r="C273" s="236" t="s">
        <v>1</v>
      </c>
      <c r="D273" s="236" t="s">
        <v>650</v>
      </c>
      <c r="E273" s="18" t="s">
        <v>1</v>
      </c>
      <c r="F273" s="237">
        <v>4.2300000000000004</v>
      </c>
      <c r="G273" s="37"/>
      <c r="H273" s="38"/>
    </row>
    <row r="274" s="2" customFormat="1" ht="16.8" customHeight="1">
      <c r="A274" s="37"/>
      <c r="B274" s="38"/>
      <c r="C274" s="236" t="s">
        <v>1</v>
      </c>
      <c r="D274" s="236" t="s">
        <v>651</v>
      </c>
      <c r="E274" s="18" t="s">
        <v>1</v>
      </c>
      <c r="F274" s="237">
        <v>18</v>
      </c>
      <c r="G274" s="37"/>
      <c r="H274" s="38"/>
    </row>
    <row r="275" s="2" customFormat="1" ht="16.8" customHeight="1">
      <c r="A275" s="37"/>
      <c r="B275" s="38"/>
      <c r="C275" s="236" t="s">
        <v>1</v>
      </c>
      <c r="D275" s="236" t="s">
        <v>652</v>
      </c>
      <c r="E275" s="18" t="s">
        <v>1</v>
      </c>
      <c r="F275" s="237">
        <v>4</v>
      </c>
      <c r="G275" s="37"/>
      <c r="H275" s="38"/>
    </row>
    <row r="276" s="2" customFormat="1" ht="16.8" customHeight="1">
      <c r="A276" s="37"/>
      <c r="B276" s="38"/>
      <c r="C276" s="236" t="s">
        <v>1</v>
      </c>
      <c r="D276" s="236" t="s">
        <v>653</v>
      </c>
      <c r="E276" s="18" t="s">
        <v>1</v>
      </c>
      <c r="F276" s="237">
        <v>8</v>
      </c>
      <c r="G276" s="37"/>
      <c r="H276" s="38"/>
    </row>
    <row r="277" s="2" customFormat="1" ht="16.8" customHeight="1">
      <c r="A277" s="37"/>
      <c r="B277" s="38"/>
      <c r="C277" s="236" t="s">
        <v>1</v>
      </c>
      <c r="D277" s="236" t="s">
        <v>652</v>
      </c>
      <c r="E277" s="18" t="s">
        <v>1</v>
      </c>
      <c r="F277" s="237">
        <v>4</v>
      </c>
      <c r="G277" s="37"/>
      <c r="H277" s="38"/>
    </row>
    <row r="278" s="2" customFormat="1" ht="16.8" customHeight="1">
      <c r="A278" s="37"/>
      <c r="B278" s="38"/>
      <c r="C278" s="236" t="s">
        <v>142</v>
      </c>
      <c r="D278" s="236" t="s">
        <v>654</v>
      </c>
      <c r="E278" s="18" t="s">
        <v>1</v>
      </c>
      <c r="F278" s="237">
        <v>961.53999999999996</v>
      </c>
      <c r="G278" s="37"/>
      <c r="H278" s="38"/>
    </row>
    <row r="279" s="2" customFormat="1" ht="16.8" customHeight="1">
      <c r="A279" s="37"/>
      <c r="B279" s="38"/>
      <c r="C279" s="238" t="s">
        <v>2151</v>
      </c>
      <c r="D279" s="37"/>
      <c r="E279" s="37"/>
      <c r="F279" s="37"/>
      <c r="G279" s="37"/>
      <c r="H279" s="38"/>
    </row>
    <row r="280" s="2" customFormat="1" ht="16.8" customHeight="1">
      <c r="A280" s="37"/>
      <c r="B280" s="38"/>
      <c r="C280" s="236" t="s">
        <v>633</v>
      </c>
      <c r="D280" s="236" t="s">
        <v>634</v>
      </c>
      <c r="E280" s="18" t="s">
        <v>291</v>
      </c>
      <c r="F280" s="237">
        <v>1422.81</v>
      </c>
      <c r="G280" s="37"/>
      <c r="H280" s="38"/>
    </row>
    <row r="281" s="2" customFormat="1" ht="16.8" customHeight="1">
      <c r="A281" s="37"/>
      <c r="B281" s="38"/>
      <c r="C281" s="236" t="s">
        <v>691</v>
      </c>
      <c r="D281" s="236" t="s">
        <v>692</v>
      </c>
      <c r="E281" s="18" t="s">
        <v>291</v>
      </c>
      <c r="F281" s="237">
        <v>1009.617</v>
      </c>
      <c r="G281" s="37"/>
      <c r="H281" s="38"/>
    </row>
    <row r="282" s="2" customFormat="1" ht="16.8" customHeight="1">
      <c r="A282" s="37"/>
      <c r="B282" s="38"/>
      <c r="C282" s="232" t="s">
        <v>145</v>
      </c>
      <c r="D282" s="233" t="s">
        <v>146</v>
      </c>
      <c r="E282" s="234" t="s">
        <v>1</v>
      </c>
      <c r="F282" s="235">
        <v>380.94</v>
      </c>
      <c r="G282" s="37"/>
      <c r="H282" s="38"/>
    </row>
    <row r="283" s="2" customFormat="1" ht="16.8" customHeight="1">
      <c r="A283" s="37"/>
      <c r="B283" s="38"/>
      <c r="C283" s="236" t="s">
        <v>1</v>
      </c>
      <c r="D283" s="236" t="s">
        <v>655</v>
      </c>
      <c r="E283" s="18" t="s">
        <v>1</v>
      </c>
      <c r="F283" s="237">
        <v>18.780000000000001</v>
      </c>
      <c r="G283" s="37"/>
      <c r="H283" s="38"/>
    </row>
    <row r="284" s="2" customFormat="1" ht="16.8" customHeight="1">
      <c r="A284" s="37"/>
      <c r="B284" s="38"/>
      <c r="C284" s="236" t="s">
        <v>1</v>
      </c>
      <c r="D284" s="236" t="s">
        <v>656</v>
      </c>
      <c r="E284" s="18" t="s">
        <v>1</v>
      </c>
      <c r="F284" s="237">
        <v>6.1699999999999999</v>
      </c>
      <c r="G284" s="37"/>
      <c r="H284" s="38"/>
    </row>
    <row r="285" s="2" customFormat="1" ht="16.8" customHeight="1">
      <c r="A285" s="37"/>
      <c r="B285" s="38"/>
      <c r="C285" s="236" t="s">
        <v>1</v>
      </c>
      <c r="D285" s="236" t="s">
        <v>657</v>
      </c>
      <c r="E285" s="18" t="s">
        <v>1</v>
      </c>
      <c r="F285" s="237">
        <v>16.98</v>
      </c>
      <c r="G285" s="37"/>
      <c r="H285" s="38"/>
    </row>
    <row r="286" s="2" customFormat="1" ht="16.8" customHeight="1">
      <c r="A286" s="37"/>
      <c r="B286" s="38"/>
      <c r="C286" s="236" t="s">
        <v>1</v>
      </c>
      <c r="D286" s="236" t="s">
        <v>658</v>
      </c>
      <c r="E286" s="18" t="s">
        <v>1</v>
      </c>
      <c r="F286" s="237">
        <v>5.5700000000000003</v>
      </c>
      <c r="G286" s="37"/>
      <c r="H286" s="38"/>
    </row>
    <row r="287" s="2" customFormat="1" ht="16.8" customHeight="1">
      <c r="A287" s="37"/>
      <c r="B287" s="38"/>
      <c r="C287" s="236" t="s">
        <v>1</v>
      </c>
      <c r="D287" s="236" t="s">
        <v>659</v>
      </c>
      <c r="E287" s="18" t="s">
        <v>1</v>
      </c>
      <c r="F287" s="237">
        <v>11.66</v>
      </c>
      <c r="G287" s="37"/>
      <c r="H287" s="38"/>
    </row>
    <row r="288" s="2" customFormat="1" ht="16.8" customHeight="1">
      <c r="A288" s="37"/>
      <c r="B288" s="38"/>
      <c r="C288" s="236" t="s">
        <v>1</v>
      </c>
      <c r="D288" s="236" t="s">
        <v>585</v>
      </c>
      <c r="E288" s="18" t="s">
        <v>1</v>
      </c>
      <c r="F288" s="237">
        <v>6.1600000000000001</v>
      </c>
      <c r="G288" s="37"/>
      <c r="H288" s="38"/>
    </row>
    <row r="289" s="2" customFormat="1" ht="16.8" customHeight="1">
      <c r="A289" s="37"/>
      <c r="B289" s="38"/>
      <c r="C289" s="236" t="s">
        <v>1</v>
      </c>
      <c r="D289" s="236" t="s">
        <v>660</v>
      </c>
      <c r="E289" s="18" t="s">
        <v>1</v>
      </c>
      <c r="F289" s="237">
        <v>19.77</v>
      </c>
      <c r="G289" s="37"/>
      <c r="H289" s="38"/>
    </row>
    <row r="290" s="2" customFormat="1" ht="16.8" customHeight="1">
      <c r="A290" s="37"/>
      <c r="B290" s="38"/>
      <c r="C290" s="236" t="s">
        <v>1</v>
      </c>
      <c r="D290" s="236" t="s">
        <v>661</v>
      </c>
      <c r="E290" s="18" t="s">
        <v>1</v>
      </c>
      <c r="F290" s="237">
        <v>6.3300000000000001</v>
      </c>
      <c r="G290" s="37"/>
      <c r="H290" s="38"/>
    </row>
    <row r="291" s="2" customFormat="1" ht="16.8" customHeight="1">
      <c r="A291" s="37"/>
      <c r="B291" s="38"/>
      <c r="C291" s="236" t="s">
        <v>1</v>
      </c>
      <c r="D291" s="236" t="s">
        <v>662</v>
      </c>
      <c r="E291" s="18" t="s">
        <v>1</v>
      </c>
      <c r="F291" s="237">
        <v>19.710000000000001</v>
      </c>
      <c r="G291" s="37"/>
      <c r="H291" s="38"/>
    </row>
    <row r="292" s="2" customFormat="1" ht="16.8" customHeight="1">
      <c r="A292" s="37"/>
      <c r="B292" s="38"/>
      <c r="C292" s="236" t="s">
        <v>1</v>
      </c>
      <c r="D292" s="236" t="s">
        <v>663</v>
      </c>
      <c r="E292" s="18" t="s">
        <v>1</v>
      </c>
      <c r="F292" s="237">
        <v>6.3099999999999996</v>
      </c>
      <c r="G292" s="37"/>
      <c r="H292" s="38"/>
    </row>
    <row r="293" s="2" customFormat="1" ht="16.8" customHeight="1">
      <c r="A293" s="37"/>
      <c r="B293" s="38"/>
      <c r="C293" s="236" t="s">
        <v>1</v>
      </c>
      <c r="D293" s="236" t="s">
        <v>664</v>
      </c>
      <c r="E293" s="18" t="s">
        <v>1</v>
      </c>
      <c r="F293" s="237">
        <v>10.880000000000001</v>
      </c>
      <c r="G293" s="37"/>
      <c r="H293" s="38"/>
    </row>
    <row r="294" s="2" customFormat="1" ht="16.8" customHeight="1">
      <c r="A294" s="37"/>
      <c r="B294" s="38"/>
      <c r="C294" s="236" t="s">
        <v>1</v>
      </c>
      <c r="D294" s="236" t="s">
        <v>591</v>
      </c>
      <c r="E294" s="18" t="s">
        <v>1</v>
      </c>
      <c r="F294" s="237">
        <v>8.1300000000000008</v>
      </c>
      <c r="G294" s="37"/>
      <c r="H294" s="38"/>
    </row>
    <row r="295" s="2" customFormat="1" ht="16.8" customHeight="1">
      <c r="A295" s="37"/>
      <c r="B295" s="38"/>
      <c r="C295" s="236" t="s">
        <v>1</v>
      </c>
      <c r="D295" s="236" t="s">
        <v>665</v>
      </c>
      <c r="E295" s="18" t="s">
        <v>1</v>
      </c>
      <c r="F295" s="237">
        <v>10.6</v>
      </c>
      <c r="G295" s="37"/>
      <c r="H295" s="38"/>
    </row>
    <row r="296" s="2" customFormat="1" ht="16.8" customHeight="1">
      <c r="A296" s="37"/>
      <c r="B296" s="38"/>
      <c r="C296" s="236" t="s">
        <v>1</v>
      </c>
      <c r="D296" s="236" t="s">
        <v>666</v>
      </c>
      <c r="E296" s="18" t="s">
        <v>1</v>
      </c>
      <c r="F296" s="237">
        <v>51.659999999999997</v>
      </c>
      <c r="G296" s="37"/>
      <c r="H296" s="38"/>
    </row>
    <row r="297" s="2" customFormat="1" ht="16.8" customHeight="1">
      <c r="A297" s="37"/>
      <c r="B297" s="38"/>
      <c r="C297" s="236" t="s">
        <v>1</v>
      </c>
      <c r="D297" s="236" t="s">
        <v>667</v>
      </c>
      <c r="E297" s="18" t="s">
        <v>1</v>
      </c>
      <c r="F297" s="237">
        <v>5.3899999999999997</v>
      </c>
      <c r="G297" s="37"/>
      <c r="H297" s="38"/>
    </row>
    <row r="298" s="2" customFormat="1" ht="16.8" customHeight="1">
      <c r="A298" s="37"/>
      <c r="B298" s="38"/>
      <c r="C298" s="236" t="s">
        <v>1</v>
      </c>
      <c r="D298" s="236" t="s">
        <v>668</v>
      </c>
      <c r="E298" s="18" t="s">
        <v>1</v>
      </c>
      <c r="F298" s="237">
        <v>9.2400000000000002</v>
      </c>
      <c r="G298" s="37"/>
      <c r="H298" s="38"/>
    </row>
    <row r="299" s="2" customFormat="1" ht="16.8" customHeight="1">
      <c r="A299" s="37"/>
      <c r="B299" s="38"/>
      <c r="C299" s="236" t="s">
        <v>1</v>
      </c>
      <c r="D299" s="236" t="s">
        <v>669</v>
      </c>
      <c r="E299" s="18" t="s">
        <v>1</v>
      </c>
      <c r="F299" s="237">
        <v>45.539999999999999</v>
      </c>
      <c r="G299" s="37"/>
      <c r="H299" s="38"/>
    </row>
    <row r="300" s="2" customFormat="1" ht="16.8" customHeight="1">
      <c r="A300" s="37"/>
      <c r="B300" s="38"/>
      <c r="C300" s="236" t="s">
        <v>1</v>
      </c>
      <c r="D300" s="236" t="s">
        <v>670</v>
      </c>
      <c r="E300" s="18" t="s">
        <v>1</v>
      </c>
      <c r="F300" s="237">
        <v>4.5</v>
      </c>
      <c r="G300" s="37"/>
      <c r="H300" s="38"/>
    </row>
    <row r="301" s="2" customFormat="1" ht="16.8" customHeight="1">
      <c r="A301" s="37"/>
      <c r="B301" s="38"/>
      <c r="C301" s="236" t="s">
        <v>1</v>
      </c>
      <c r="D301" s="236" t="s">
        <v>671</v>
      </c>
      <c r="E301" s="18" t="s">
        <v>1</v>
      </c>
      <c r="F301" s="237">
        <v>5.4000000000000004</v>
      </c>
      <c r="G301" s="37"/>
      <c r="H301" s="38"/>
    </row>
    <row r="302" s="2" customFormat="1" ht="16.8" customHeight="1">
      <c r="A302" s="37"/>
      <c r="B302" s="38"/>
      <c r="C302" s="236" t="s">
        <v>1</v>
      </c>
      <c r="D302" s="236" t="s">
        <v>672</v>
      </c>
      <c r="E302" s="18" t="s">
        <v>1</v>
      </c>
      <c r="F302" s="237">
        <v>46.960000000000001</v>
      </c>
      <c r="G302" s="37"/>
      <c r="H302" s="38"/>
    </row>
    <row r="303" s="2" customFormat="1" ht="16.8" customHeight="1">
      <c r="A303" s="37"/>
      <c r="B303" s="38"/>
      <c r="C303" s="236" t="s">
        <v>1</v>
      </c>
      <c r="D303" s="236" t="s">
        <v>673</v>
      </c>
      <c r="E303" s="18" t="s">
        <v>1</v>
      </c>
      <c r="F303" s="237">
        <v>12.220000000000001</v>
      </c>
      <c r="G303" s="37"/>
      <c r="H303" s="38"/>
    </row>
    <row r="304" s="2" customFormat="1" ht="16.8" customHeight="1">
      <c r="A304" s="37"/>
      <c r="B304" s="38"/>
      <c r="C304" s="236" t="s">
        <v>1</v>
      </c>
      <c r="D304" s="236" t="s">
        <v>674</v>
      </c>
      <c r="E304" s="18" t="s">
        <v>1</v>
      </c>
      <c r="F304" s="237">
        <v>42</v>
      </c>
      <c r="G304" s="37"/>
      <c r="H304" s="38"/>
    </row>
    <row r="305" s="2" customFormat="1" ht="16.8" customHeight="1">
      <c r="A305" s="37"/>
      <c r="B305" s="38"/>
      <c r="C305" s="236" t="s">
        <v>1</v>
      </c>
      <c r="D305" s="236" t="s">
        <v>675</v>
      </c>
      <c r="E305" s="18" t="s">
        <v>1</v>
      </c>
      <c r="F305" s="237">
        <v>10.98</v>
      </c>
      <c r="G305" s="37"/>
      <c r="H305" s="38"/>
    </row>
    <row r="306" s="2" customFormat="1" ht="16.8" customHeight="1">
      <c r="A306" s="37"/>
      <c r="B306" s="38"/>
      <c r="C306" s="236" t="s">
        <v>145</v>
      </c>
      <c r="D306" s="236" t="s">
        <v>676</v>
      </c>
      <c r="E306" s="18" t="s">
        <v>1</v>
      </c>
      <c r="F306" s="237">
        <v>380.94</v>
      </c>
      <c r="G306" s="37"/>
      <c r="H306" s="38"/>
    </row>
    <row r="307" s="2" customFormat="1" ht="16.8" customHeight="1">
      <c r="A307" s="37"/>
      <c r="B307" s="38"/>
      <c r="C307" s="238" t="s">
        <v>2151</v>
      </c>
      <c r="D307" s="37"/>
      <c r="E307" s="37"/>
      <c r="F307" s="37"/>
      <c r="G307" s="37"/>
      <c r="H307" s="38"/>
    </row>
    <row r="308" s="2" customFormat="1" ht="16.8" customHeight="1">
      <c r="A308" s="37"/>
      <c r="B308" s="38"/>
      <c r="C308" s="236" t="s">
        <v>633</v>
      </c>
      <c r="D308" s="236" t="s">
        <v>634</v>
      </c>
      <c r="E308" s="18" t="s">
        <v>291</v>
      </c>
      <c r="F308" s="237">
        <v>1422.81</v>
      </c>
      <c r="G308" s="37"/>
      <c r="H308" s="38"/>
    </row>
    <row r="309" s="2" customFormat="1" ht="16.8" customHeight="1">
      <c r="A309" s="37"/>
      <c r="B309" s="38"/>
      <c r="C309" s="236" t="s">
        <v>697</v>
      </c>
      <c r="D309" s="236" t="s">
        <v>698</v>
      </c>
      <c r="E309" s="18" t="s">
        <v>291</v>
      </c>
      <c r="F309" s="237">
        <v>399.98700000000002</v>
      </c>
      <c r="G309" s="37"/>
      <c r="H309" s="38"/>
    </row>
    <row r="310" s="2" customFormat="1" ht="16.8" customHeight="1">
      <c r="A310" s="37"/>
      <c r="B310" s="38"/>
      <c r="C310" s="232" t="s">
        <v>148</v>
      </c>
      <c r="D310" s="233" t="s">
        <v>149</v>
      </c>
      <c r="E310" s="234" t="s">
        <v>1</v>
      </c>
      <c r="F310" s="235">
        <v>80.329999999999998</v>
      </c>
      <c r="G310" s="37"/>
      <c r="H310" s="38"/>
    </row>
    <row r="311" s="2" customFormat="1" ht="16.8" customHeight="1">
      <c r="A311" s="37"/>
      <c r="B311" s="38"/>
      <c r="C311" s="236" t="s">
        <v>1</v>
      </c>
      <c r="D311" s="236" t="s">
        <v>677</v>
      </c>
      <c r="E311" s="18" t="s">
        <v>1</v>
      </c>
      <c r="F311" s="237">
        <v>4.6799999999999997</v>
      </c>
      <c r="G311" s="37"/>
      <c r="H311" s="38"/>
    </row>
    <row r="312" s="2" customFormat="1" ht="16.8" customHeight="1">
      <c r="A312" s="37"/>
      <c r="B312" s="38"/>
      <c r="C312" s="236" t="s">
        <v>1</v>
      </c>
      <c r="D312" s="236" t="s">
        <v>678</v>
      </c>
      <c r="E312" s="18" t="s">
        <v>1</v>
      </c>
      <c r="F312" s="237">
        <v>1.47</v>
      </c>
      <c r="G312" s="37"/>
      <c r="H312" s="38"/>
    </row>
    <row r="313" s="2" customFormat="1" ht="16.8" customHeight="1">
      <c r="A313" s="37"/>
      <c r="B313" s="38"/>
      <c r="C313" s="236" t="s">
        <v>1</v>
      </c>
      <c r="D313" s="236" t="s">
        <v>677</v>
      </c>
      <c r="E313" s="18" t="s">
        <v>1</v>
      </c>
      <c r="F313" s="237">
        <v>4.6799999999999997</v>
      </c>
      <c r="G313" s="37"/>
      <c r="H313" s="38"/>
    </row>
    <row r="314" s="2" customFormat="1" ht="16.8" customHeight="1">
      <c r="A314" s="37"/>
      <c r="B314" s="38"/>
      <c r="C314" s="236" t="s">
        <v>1</v>
      </c>
      <c r="D314" s="236" t="s">
        <v>678</v>
      </c>
      <c r="E314" s="18" t="s">
        <v>1</v>
      </c>
      <c r="F314" s="237">
        <v>1.47</v>
      </c>
      <c r="G314" s="37"/>
      <c r="H314" s="38"/>
    </row>
    <row r="315" s="2" customFormat="1" ht="16.8" customHeight="1">
      <c r="A315" s="37"/>
      <c r="B315" s="38"/>
      <c r="C315" s="236" t="s">
        <v>1</v>
      </c>
      <c r="D315" s="236" t="s">
        <v>679</v>
      </c>
      <c r="E315" s="18" t="s">
        <v>1</v>
      </c>
      <c r="F315" s="237">
        <v>2.4199999999999999</v>
      </c>
      <c r="G315" s="37"/>
      <c r="H315" s="38"/>
    </row>
    <row r="316" s="2" customFormat="1" ht="16.8" customHeight="1">
      <c r="A316" s="37"/>
      <c r="B316" s="38"/>
      <c r="C316" s="236" t="s">
        <v>1</v>
      </c>
      <c r="D316" s="236" t="s">
        <v>680</v>
      </c>
      <c r="E316" s="18" t="s">
        <v>1</v>
      </c>
      <c r="F316" s="237">
        <v>5.1900000000000004</v>
      </c>
      <c r="G316" s="37"/>
      <c r="H316" s="38"/>
    </row>
    <row r="317" s="2" customFormat="1" ht="16.8" customHeight="1">
      <c r="A317" s="37"/>
      <c r="B317" s="38"/>
      <c r="C317" s="236" t="s">
        <v>1</v>
      </c>
      <c r="D317" s="236" t="s">
        <v>678</v>
      </c>
      <c r="E317" s="18" t="s">
        <v>1</v>
      </c>
      <c r="F317" s="237">
        <v>1.47</v>
      </c>
      <c r="G317" s="37"/>
      <c r="H317" s="38"/>
    </row>
    <row r="318" s="2" customFormat="1" ht="16.8" customHeight="1">
      <c r="A318" s="37"/>
      <c r="B318" s="38"/>
      <c r="C318" s="236" t="s">
        <v>1</v>
      </c>
      <c r="D318" s="236" t="s">
        <v>680</v>
      </c>
      <c r="E318" s="18" t="s">
        <v>1</v>
      </c>
      <c r="F318" s="237">
        <v>5.1900000000000004</v>
      </c>
      <c r="G318" s="37"/>
      <c r="H318" s="38"/>
    </row>
    <row r="319" s="2" customFormat="1" ht="16.8" customHeight="1">
      <c r="A319" s="37"/>
      <c r="B319" s="38"/>
      <c r="C319" s="236" t="s">
        <v>1</v>
      </c>
      <c r="D319" s="236" t="s">
        <v>678</v>
      </c>
      <c r="E319" s="18" t="s">
        <v>1</v>
      </c>
      <c r="F319" s="237">
        <v>1.47</v>
      </c>
      <c r="G319" s="37"/>
      <c r="H319" s="38"/>
    </row>
    <row r="320" s="2" customFormat="1" ht="16.8" customHeight="1">
      <c r="A320" s="37"/>
      <c r="B320" s="38"/>
      <c r="C320" s="236" t="s">
        <v>1</v>
      </c>
      <c r="D320" s="236" t="s">
        <v>681</v>
      </c>
      <c r="E320" s="18" t="s">
        <v>1</v>
      </c>
      <c r="F320" s="237">
        <v>1.8</v>
      </c>
      <c r="G320" s="37"/>
      <c r="H320" s="38"/>
    </row>
    <row r="321" s="2" customFormat="1" ht="16.8" customHeight="1">
      <c r="A321" s="37"/>
      <c r="B321" s="38"/>
      <c r="C321" s="236" t="s">
        <v>1</v>
      </c>
      <c r="D321" s="236" t="s">
        <v>682</v>
      </c>
      <c r="E321" s="18" t="s">
        <v>1</v>
      </c>
      <c r="F321" s="237">
        <v>1.1599999999999999</v>
      </c>
      <c r="G321" s="37"/>
      <c r="H321" s="38"/>
    </row>
    <row r="322" s="2" customFormat="1" ht="16.8" customHeight="1">
      <c r="A322" s="37"/>
      <c r="B322" s="38"/>
      <c r="C322" s="236" t="s">
        <v>1</v>
      </c>
      <c r="D322" s="236" t="s">
        <v>683</v>
      </c>
      <c r="E322" s="18" t="s">
        <v>1</v>
      </c>
      <c r="F322" s="237">
        <v>9.1799999999999997</v>
      </c>
      <c r="G322" s="37"/>
      <c r="H322" s="38"/>
    </row>
    <row r="323" s="2" customFormat="1" ht="16.8" customHeight="1">
      <c r="A323" s="37"/>
      <c r="B323" s="38"/>
      <c r="C323" s="236" t="s">
        <v>1</v>
      </c>
      <c r="D323" s="236" t="s">
        <v>684</v>
      </c>
      <c r="E323" s="18" t="s">
        <v>1</v>
      </c>
      <c r="F323" s="237">
        <v>1.3500000000000001</v>
      </c>
      <c r="G323" s="37"/>
      <c r="H323" s="38"/>
    </row>
    <row r="324" s="2" customFormat="1" ht="16.8" customHeight="1">
      <c r="A324" s="37"/>
      <c r="B324" s="38"/>
      <c r="C324" s="236" t="s">
        <v>1</v>
      </c>
      <c r="D324" s="236" t="s">
        <v>682</v>
      </c>
      <c r="E324" s="18" t="s">
        <v>1</v>
      </c>
      <c r="F324" s="237">
        <v>1.1599999999999999</v>
      </c>
      <c r="G324" s="37"/>
      <c r="H324" s="38"/>
    </row>
    <row r="325" s="2" customFormat="1" ht="16.8" customHeight="1">
      <c r="A325" s="37"/>
      <c r="B325" s="38"/>
      <c r="C325" s="236" t="s">
        <v>1</v>
      </c>
      <c r="D325" s="236" t="s">
        <v>683</v>
      </c>
      <c r="E325" s="18" t="s">
        <v>1</v>
      </c>
      <c r="F325" s="237">
        <v>9.1799999999999997</v>
      </c>
      <c r="G325" s="37"/>
      <c r="H325" s="38"/>
    </row>
    <row r="326" s="2" customFormat="1" ht="16.8" customHeight="1">
      <c r="A326" s="37"/>
      <c r="B326" s="38"/>
      <c r="C326" s="236" t="s">
        <v>1</v>
      </c>
      <c r="D326" s="236" t="s">
        <v>685</v>
      </c>
      <c r="E326" s="18" t="s">
        <v>1</v>
      </c>
      <c r="F326" s="237">
        <v>1.5</v>
      </c>
      <c r="G326" s="37"/>
      <c r="H326" s="38"/>
    </row>
    <row r="327" s="2" customFormat="1" ht="16.8" customHeight="1">
      <c r="A327" s="37"/>
      <c r="B327" s="38"/>
      <c r="C327" s="236" t="s">
        <v>1</v>
      </c>
      <c r="D327" s="236" t="s">
        <v>686</v>
      </c>
      <c r="E327" s="18" t="s">
        <v>1</v>
      </c>
      <c r="F327" s="237">
        <v>1.8</v>
      </c>
      <c r="G327" s="37"/>
      <c r="H327" s="38"/>
    </row>
    <row r="328" s="2" customFormat="1" ht="16.8" customHeight="1">
      <c r="A328" s="37"/>
      <c r="B328" s="38"/>
      <c r="C328" s="236" t="s">
        <v>1</v>
      </c>
      <c r="D328" s="236" t="s">
        <v>687</v>
      </c>
      <c r="E328" s="18" t="s">
        <v>1</v>
      </c>
      <c r="F328" s="237">
        <v>9.6799999999999997</v>
      </c>
      <c r="G328" s="37"/>
      <c r="H328" s="38"/>
    </row>
    <row r="329" s="2" customFormat="1" ht="16.8" customHeight="1">
      <c r="A329" s="37"/>
      <c r="B329" s="38"/>
      <c r="C329" s="236" t="s">
        <v>1</v>
      </c>
      <c r="D329" s="236" t="s">
        <v>688</v>
      </c>
      <c r="E329" s="18" t="s">
        <v>1</v>
      </c>
      <c r="F329" s="237">
        <v>2.8999999999999999</v>
      </c>
      <c r="G329" s="37"/>
      <c r="H329" s="38"/>
    </row>
    <row r="330" s="2" customFormat="1" ht="16.8" customHeight="1">
      <c r="A330" s="37"/>
      <c r="B330" s="38"/>
      <c r="C330" s="236" t="s">
        <v>1</v>
      </c>
      <c r="D330" s="236" t="s">
        <v>687</v>
      </c>
      <c r="E330" s="18" t="s">
        <v>1</v>
      </c>
      <c r="F330" s="237">
        <v>9.6799999999999997</v>
      </c>
      <c r="G330" s="37"/>
      <c r="H330" s="38"/>
    </row>
    <row r="331" s="2" customFormat="1" ht="16.8" customHeight="1">
      <c r="A331" s="37"/>
      <c r="B331" s="38"/>
      <c r="C331" s="236" t="s">
        <v>1</v>
      </c>
      <c r="D331" s="236" t="s">
        <v>688</v>
      </c>
      <c r="E331" s="18" t="s">
        <v>1</v>
      </c>
      <c r="F331" s="237">
        <v>2.8999999999999999</v>
      </c>
      <c r="G331" s="37"/>
      <c r="H331" s="38"/>
    </row>
    <row r="332" s="2" customFormat="1" ht="16.8" customHeight="1">
      <c r="A332" s="37"/>
      <c r="B332" s="38"/>
      <c r="C332" s="236" t="s">
        <v>148</v>
      </c>
      <c r="D332" s="236" t="s">
        <v>689</v>
      </c>
      <c r="E332" s="18" t="s">
        <v>1</v>
      </c>
      <c r="F332" s="237">
        <v>80.329999999999998</v>
      </c>
      <c r="G332" s="37"/>
      <c r="H332" s="38"/>
    </row>
    <row r="333" s="2" customFormat="1" ht="16.8" customHeight="1">
      <c r="A333" s="37"/>
      <c r="B333" s="38"/>
      <c r="C333" s="238" t="s">
        <v>2151</v>
      </c>
      <c r="D333" s="37"/>
      <c r="E333" s="37"/>
      <c r="F333" s="37"/>
      <c r="G333" s="37"/>
      <c r="H333" s="38"/>
    </row>
    <row r="334" s="2" customFormat="1" ht="16.8" customHeight="1">
      <c r="A334" s="37"/>
      <c r="B334" s="38"/>
      <c r="C334" s="236" t="s">
        <v>633</v>
      </c>
      <c r="D334" s="236" t="s">
        <v>634</v>
      </c>
      <c r="E334" s="18" t="s">
        <v>291</v>
      </c>
      <c r="F334" s="237">
        <v>1422.81</v>
      </c>
      <c r="G334" s="37"/>
      <c r="H334" s="38"/>
    </row>
    <row r="335" s="2" customFormat="1" ht="16.8" customHeight="1">
      <c r="A335" s="37"/>
      <c r="B335" s="38"/>
      <c r="C335" s="236" t="s">
        <v>702</v>
      </c>
      <c r="D335" s="236" t="s">
        <v>703</v>
      </c>
      <c r="E335" s="18" t="s">
        <v>291</v>
      </c>
      <c r="F335" s="237">
        <v>84.346999999999994</v>
      </c>
      <c r="G335" s="37"/>
      <c r="H335" s="38"/>
    </row>
    <row r="336" s="2" customFormat="1" ht="16.8" customHeight="1">
      <c r="A336" s="37"/>
      <c r="B336" s="38"/>
      <c r="C336" s="232" t="s">
        <v>151</v>
      </c>
      <c r="D336" s="233" t="s">
        <v>152</v>
      </c>
      <c r="E336" s="234" t="s">
        <v>1</v>
      </c>
      <c r="F336" s="235">
        <v>94.799999999999997</v>
      </c>
      <c r="G336" s="37"/>
      <c r="H336" s="38"/>
    </row>
    <row r="337" s="2" customFormat="1" ht="16.8" customHeight="1">
      <c r="A337" s="37"/>
      <c r="B337" s="38"/>
      <c r="C337" s="236" t="s">
        <v>1</v>
      </c>
      <c r="D337" s="236" t="s">
        <v>524</v>
      </c>
      <c r="E337" s="18" t="s">
        <v>1</v>
      </c>
      <c r="F337" s="237">
        <v>94.799999999999997</v>
      </c>
      <c r="G337" s="37"/>
      <c r="H337" s="38"/>
    </row>
    <row r="338" s="2" customFormat="1" ht="16.8" customHeight="1">
      <c r="A338" s="37"/>
      <c r="B338" s="38"/>
      <c r="C338" s="236" t="s">
        <v>151</v>
      </c>
      <c r="D338" s="236" t="s">
        <v>525</v>
      </c>
      <c r="E338" s="18" t="s">
        <v>1</v>
      </c>
      <c r="F338" s="237">
        <v>94.799999999999997</v>
      </c>
      <c r="G338" s="37"/>
      <c r="H338" s="38"/>
    </row>
    <row r="339" s="2" customFormat="1" ht="16.8" customHeight="1">
      <c r="A339" s="37"/>
      <c r="B339" s="38"/>
      <c r="C339" s="238" t="s">
        <v>2151</v>
      </c>
      <c r="D339" s="37"/>
      <c r="E339" s="37"/>
      <c r="F339" s="37"/>
      <c r="G339" s="37"/>
      <c r="H339" s="38"/>
    </row>
    <row r="340" s="2" customFormat="1">
      <c r="A340" s="37"/>
      <c r="B340" s="38"/>
      <c r="C340" s="236" t="s">
        <v>486</v>
      </c>
      <c r="D340" s="236" t="s">
        <v>487</v>
      </c>
      <c r="E340" s="18" t="s">
        <v>281</v>
      </c>
      <c r="F340" s="237">
        <v>789.09699999999998</v>
      </c>
      <c r="G340" s="37"/>
      <c r="H340" s="38"/>
    </row>
    <row r="341" s="2" customFormat="1" ht="16.8" customHeight="1">
      <c r="A341" s="37"/>
      <c r="B341" s="38"/>
      <c r="C341" s="236" t="s">
        <v>354</v>
      </c>
      <c r="D341" s="236" t="s">
        <v>355</v>
      </c>
      <c r="E341" s="18" t="s">
        <v>281</v>
      </c>
      <c r="F341" s="237">
        <v>925.27099999999996</v>
      </c>
      <c r="G341" s="37"/>
      <c r="H341" s="38"/>
    </row>
    <row r="342" s="2" customFormat="1" ht="16.8" customHeight="1">
      <c r="A342" s="37"/>
      <c r="B342" s="38"/>
      <c r="C342" s="236" t="s">
        <v>526</v>
      </c>
      <c r="D342" s="236" t="s">
        <v>527</v>
      </c>
      <c r="E342" s="18" t="s">
        <v>281</v>
      </c>
      <c r="F342" s="237">
        <v>828.55200000000002</v>
      </c>
      <c r="G342" s="37"/>
      <c r="H342" s="38"/>
    </row>
    <row r="343" s="2" customFormat="1" ht="16.8" customHeight="1">
      <c r="A343" s="37"/>
      <c r="B343" s="38"/>
      <c r="C343" s="232" t="s">
        <v>157</v>
      </c>
      <c r="D343" s="233" t="s">
        <v>158</v>
      </c>
      <c r="E343" s="234" t="s">
        <v>1</v>
      </c>
      <c r="F343" s="235">
        <v>18.600000000000001</v>
      </c>
      <c r="G343" s="37"/>
      <c r="H343" s="38"/>
    </row>
    <row r="344" s="2" customFormat="1" ht="16.8" customHeight="1">
      <c r="A344" s="37"/>
      <c r="B344" s="38"/>
      <c r="C344" s="236" t="s">
        <v>1</v>
      </c>
      <c r="D344" s="236" t="s">
        <v>299</v>
      </c>
      <c r="E344" s="18" t="s">
        <v>1</v>
      </c>
      <c r="F344" s="237">
        <v>18.600000000000001</v>
      </c>
      <c r="G344" s="37"/>
      <c r="H344" s="38"/>
    </row>
    <row r="345" s="2" customFormat="1" ht="16.8" customHeight="1">
      <c r="A345" s="37"/>
      <c r="B345" s="38"/>
      <c r="C345" s="236" t="s">
        <v>157</v>
      </c>
      <c r="D345" s="236" t="s">
        <v>300</v>
      </c>
      <c r="E345" s="18" t="s">
        <v>1</v>
      </c>
      <c r="F345" s="237">
        <v>18.600000000000001</v>
      </c>
      <c r="G345" s="37"/>
      <c r="H345" s="38"/>
    </row>
    <row r="346" s="2" customFormat="1" ht="16.8" customHeight="1">
      <c r="A346" s="37"/>
      <c r="B346" s="38"/>
      <c r="C346" s="238" t="s">
        <v>2151</v>
      </c>
      <c r="D346" s="37"/>
      <c r="E346" s="37"/>
      <c r="F346" s="37"/>
      <c r="G346" s="37"/>
      <c r="H346" s="38"/>
    </row>
    <row r="347" s="2" customFormat="1">
      <c r="A347" s="37"/>
      <c r="B347" s="38"/>
      <c r="C347" s="236" t="s">
        <v>295</v>
      </c>
      <c r="D347" s="236" t="s">
        <v>296</v>
      </c>
      <c r="E347" s="18" t="s">
        <v>297</v>
      </c>
      <c r="F347" s="237">
        <v>31.800000000000001</v>
      </c>
      <c r="G347" s="37"/>
      <c r="H347" s="38"/>
    </row>
    <row r="348" s="2" customFormat="1" ht="16.8" customHeight="1">
      <c r="A348" s="37"/>
      <c r="B348" s="38"/>
      <c r="C348" s="236" t="s">
        <v>304</v>
      </c>
      <c r="D348" s="236" t="s">
        <v>305</v>
      </c>
      <c r="E348" s="18" t="s">
        <v>297</v>
      </c>
      <c r="F348" s="237">
        <v>31.800000000000001</v>
      </c>
      <c r="G348" s="37"/>
      <c r="H348" s="38"/>
    </row>
    <row r="349" s="2" customFormat="1" ht="16.8" customHeight="1">
      <c r="A349" s="37"/>
      <c r="B349" s="38"/>
      <c r="C349" s="232" t="s">
        <v>160</v>
      </c>
      <c r="D349" s="233" t="s">
        <v>161</v>
      </c>
      <c r="E349" s="234" t="s">
        <v>1</v>
      </c>
      <c r="F349" s="235">
        <v>655.30899999999997</v>
      </c>
      <c r="G349" s="37"/>
      <c r="H349" s="38"/>
    </row>
    <row r="350" s="2" customFormat="1" ht="16.8" customHeight="1">
      <c r="A350" s="37"/>
      <c r="B350" s="38"/>
      <c r="C350" s="236" t="s">
        <v>1</v>
      </c>
      <c r="D350" s="236" t="s">
        <v>1252</v>
      </c>
      <c r="E350" s="18" t="s">
        <v>1</v>
      </c>
      <c r="F350" s="237">
        <v>244.197</v>
      </c>
      <c r="G350" s="37"/>
      <c r="H350" s="38"/>
    </row>
    <row r="351" s="2" customFormat="1" ht="16.8" customHeight="1">
      <c r="A351" s="37"/>
      <c r="B351" s="38"/>
      <c r="C351" s="236" t="s">
        <v>1</v>
      </c>
      <c r="D351" s="236" t="s">
        <v>1253</v>
      </c>
      <c r="E351" s="18" t="s">
        <v>1</v>
      </c>
      <c r="F351" s="237">
        <v>9.3680000000000003</v>
      </c>
      <c r="G351" s="37"/>
      <c r="H351" s="38"/>
    </row>
    <row r="352" s="2" customFormat="1" ht="16.8" customHeight="1">
      <c r="A352" s="37"/>
      <c r="B352" s="38"/>
      <c r="C352" s="236" t="s">
        <v>1</v>
      </c>
      <c r="D352" s="236" t="s">
        <v>1254</v>
      </c>
      <c r="E352" s="18" t="s">
        <v>1</v>
      </c>
      <c r="F352" s="237">
        <v>242.304</v>
      </c>
      <c r="G352" s="37"/>
      <c r="H352" s="38"/>
    </row>
    <row r="353" s="2" customFormat="1" ht="16.8" customHeight="1">
      <c r="A353" s="37"/>
      <c r="B353" s="38"/>
      <c r="C353" s="236" t="s">
        <v>1</v>
      </c>
      <c r="D353" s="236" t="s">
        <v>1255</v>
      </c>
      <c r="E353" s="18" t="s">
        <v>1</v>
      </c>
      <c r="F353" s="237">
        <v>9.0399999999999991</v>
      </c>
      <c r="G353" s="37"/>
      <c r="H353" s="38"/>
    </row>
    <row r="354" s="2" customFormat="1" ht="16.8" customHeight="1">
      <c r="A354" s="37"/>
      <c r="B354" s="38"/>
      <c r="C354" s="236" t="s">
        <v>1</v>
      </c>
      <c r="D354" s="236" t="s">
        <v>1257</v>
      </c>
      <c r="E354" s="18" t="s">
        <v>1</v>
      </c>
      <c r="F354" s="237">
        <v>150.40000000000001</v>
      </c>
      <c r="G354" s="37"/>
      <c r="H354" s="38"/>
    </row>
    <row r="355" s="2" customFormat="1" ht="16.8" customHeight="1">
      <c r="A355" s="37"/>
      <c r="B355" s="38"/>
      <c r="C355" s="236" t="s">
        <v>160</v>
      </c>
      <c r="D355" s="236" t="s">
        <v>303</v>
      </c>
      <c r="E355" s="18" t="s">
        <v>1</v>
      </c>
      <c r="F355" s="237">
        <v>655.30899999999997</v>
      </c>
      <c r="G355" s="37"/>
      <c r="H355" s="38"/>
    </row>
    <row r="356" s="2" customFormat="1" ht="16.8" customHeight="1">
      <c r="A356" s="37"/>
      <c r="B356" s="38"/>
      <c r="C356" s="238" t="s">
        <v>2151</v>
      </c>
      <c r="D356" s="37"/>
      <c r="E356" s="37"/>
      <c r="F356" s="37"/>
      <c r="G356" s="37"/>
      <c r="H356" s="38"/>
    </row>
    <row r="357" s="2" customFormat="1" ht="16.8" customHeight="1">
      <c r="A357" s="37"/>
      <c r="B357" s="38"/>
      <c r="C357" s="236" t="s">
        <v>1413</v>
      </c>
      <c r="D357" s="236" t="s">
        <v>1414</v>
      </c>
      <c r="E357" s="18" t="s">
        <v>281</v>
      </c>
      <c r="F357" s="237">
        <v>661.65099999999995</v>
      </c>
      <c r="G357" s="37"/>
      <c r="H357" s="38"/>
    </row>
    <row r="358" s="2" customFormat="1">
      <c r="A358" s="37"/>
      <c r="B358" s="38"/>
      <c r="C358" s="236" t="s">
        <v>1105</v>
      </c>
      <c r="D358" s="236" t="s">
        <v>1106</v>
      </c>
      <c r="E358" s="18" t="s">
        <v>281</v>
      </c>
      <c r="F358" s="237">
        <v>655.30899999999997</v>
      </c>
      <c r="G358" s="37"/>
      <c r="H358" s="38"/>
    </row>
    <row r="359" s="2" customFormat="1">
      <c r="A359" s="37"/>
      <c r="B359" s="38"/>
      <c r="C359" s="236" t="s">
        <v>1114</v>
      </c>
      <c r="D359" s="236" t="s">
        <v>1115</v>
      </c>
      <c r="E359" s="18" t="s">
        <v>281</v>
      </c>
      <c r="F359" s="237">
        <v>661.65099999999995</v>
      </c>
      <c r="G359" s="37"/>
      <c r="H359" s="38"/>
    </row>
    <row r="360" s="2" customFormat="1">
      <c r="A360" s="37"/>
      <c r="B360" s="38"/>
      <c r="C360" s="236" t="s">
        <v>1118</v>
      </c>
      <c r="D360" s="236" t="s">
        <v>1119</v>
      </c>
      <c r="E360" s="18" t="s">
        <v>281</v>
      </c>
      <c r="F360" s="237">
        <v>661.65099999999995</v>
      </c>
      <c r="G360" s="37"/>
      <c r="H360" s="38"/>
    </row>
    <row r="361" s="2" customFormat="1" ht="16.8" customHeight="1">
      <c r="A361" s="37"/>
      <c r="B361" s="38"/>
      <c r="C361" s="236" t="s">
        <v>1122</v>
      </c>
      <c r="D361" s="236" t="s">
        <v>1123</v>
      </c>
      <c r="E361" s="18" t="s">
        <v>281</v>
      </c>
      <c r="F361" s="237">
        <v>655.30899999999997</v>
      </c>
      <c r="G361" s="37"/>
      <c r="H361" s="38"/>
    </row>
    <row r="362" s="2" customFormat="1" ht="16.8" customHeight="1">
      <c r="A362" s="37"/>
      <c r="B362" s="38"/>
      <c r="C362" s="236" t="s">
        <v>1266</v>
      </c>
      <c r="D362" s="236" t="s">
        <v>1267</v>
      </c>
      <c r="E362" s="18" t="s">
        <v>281</v>
      </c>
      <c r="F362" s="237">
        <v>655.30899999999997</v>
      </c>
      <c r="G362" s="37"/>
      <c r="H362" s="38"/>
    </row>
    <row r="363" s="2" customFormat="1">
      <c r="A363" s="37"/>
      <c r="B363" s="38"/>
      <c r="C363" s="236" t="s">
        <v>1046</v>
      </c>
      <c r="D363" s="236" t="s">
        <v>1047</v>
      </c>
      <c r="E363" s="18" t="s">
        <v>281</v>
      </c>
      <c r="F363" s="237">
        <v>786.37099999999998</v>
      </c>
      <c r="G363" s="37"/>
      <c r="H363" s="38"/>
    </row>
    <row r="364" s="2" customFormat="1">
      <c r="A364" s="37"/>
      <c r="B364" s="38"/>
      <c r="C364" s="236" t="s">
        <v>1109</v>
      </c>
      <c r="D364" s="236" t="s">
        <v>1110</v>
      </c>
      <c r="E364" s="18" t="s">
        <v>281</v>
      </c>
      <c r="F364" s="237">
        <v>786.37099999999998</v>
      </c>
      <c r="G364" s="37"/>
      <c r="H364" s="38"/>
    </row>
    <row r="365" s="2" customFormat="1" ht="16.8" customHeight="1">
      <c r="A365" s="37"/>
      <c r="B365" s="38"/>
      <c r="C365" s="232" t="s">
        <v>163</v>
      </c>
      <c r="D365" s="233" t="s">
        <v>164</v>
      </c>
      <c r="E365" s="234" t="s">
        <v>1</v>
      </c>
      <c r="F365" s="235">
        <v>6.3419999999999996</v>
      </c>
      <c r="G365" s="37"/>
      <c r="H365" s="38"/>
    </row>
    <row r="366" s="2" customFormat="1" ht="16.8" customHeight="1">
      <c r="A366" s="37"/>
      <c r="B366" s="38"/>
      <c r="C366" s="236" t="s">
        <v>1</v>
      </c>
      <c r="D366" s="236" t="s">
        <v>1416</v>
      </c>
      <c r="E366" s="18" t="s">
        <v>1</v>
      </c>
      <c r="F366" s="237">
        <v>3.5470000000000002</v>
      </c>
      <c r="G366" s="37"/>
      <c r="H366" s="38"/>
    </row>
    <row r="367" s="2" customFormat="1" ht="16.8" customHeight="1">
      <c r="A367" s="37"/>
      <c r="B367" s="38"/>
      <c r="C367" s="236" t="s">
        <v>1</v>
      </c>
      <c r="D367" s="236" t="s">
        <v>1417</v>
      </c>
      <c r="E367" s="18" t="s">
        <v>1</v>
      </c>
      <c r="F367" s="237">
        <v>2.7949999999999999</v>
      </c>
      <c r="G367" s="37"/>
      <c r="H367" s="38"/>
    </row>
    <row r="368" s="2" customFormat="1" ht="16.8" customHeight="1">
      <c r="A368" s="37"/>
      <c r="B368" s="38"/>
      <c r="C368" s="236" t="s">
        <v>163</v>
      </c>
      <c r="D368" s="236" t="s">
        <v>303</v>
      </c>
      <c r="E368" s="18" t="s">
        <v>1</v>
      </c>
      <c r="F368" s="237">
        <v>6.3419999999999996</v>
      </c>
      <c r="G368" s="37"/>
      <c r="H368" s="38"/>
    </row>
    <row r="369" s="2" customFormat="1" ht="16.8" customHeight="1">
      <c r="A369" s="37"/>
      <c r="B369" s="38"/>
      <c r="C369" s="238" t="s">
        <v>2151</v>
      </c>
      <c r="D369" s="37"/>
      <c r="E369" s="37"/>
      <c r="F369" s="37"/>
      <c r="G369" s="37"/>
      <c r="H369" s="38"/>
    </row>
    <row r="370" s="2" customFormat="1" ht="16.8" customHeight="1">
      <c r="A370" s="37"/>
      <c r="B370" s="38"/>
      <c r="C370" s="236" t="s">
        <v>1413</v>
      </c>
      <c r="D370" s="236" t="s">
        <v>1414</v>
      </c>
      <c r="E370" s="18" t="s">
        <v>281</v>
      </c>
      <c r="F370" s="237">
        <v>661.65099999999995</v>
      </c>
      <c r="G370" s="37"/>
      <c r="H370" s="38"/>
    </row>
    <row r="371" s="2" customFormat="1" ht="16.8" customHeight="1">
      <c r="A371" s="37"/>
      <c r="B371" s="38"/>
      <c r="C371" s="236" t="s">
        <v>1071</v>
      </c>
      <c r="D371" s="236" t="s">
        <v>1072</v>
      </c>
      <c r="E371" s="18" t="s">
        <v>281</v>
      </c>
      <c r="F371" s="237">
        <v>6.3419999999999996</v>
      </c>
      <c r="G371" s="37"/>
      <c r="H371" s="38"/>
    </row>
    <row r="372" s="2" customFormat="1" ht="16.8" customHeight="1">
      <c r="A372" s="37"/>
      <c r="B372" s="38"/>
      <c r="C372" s="236" t="s">
        <v>1098</v>
      </c>
      <c r="D372" s="236" t="s">
        <v>1099</v>
      </c>
      <c r="E372" s="18" t="s">
        <v>281</v>
      </c>
      <c r="F372" s="237">
        <v>6.3419999999999996</v>
      </c>
      <c r="G372" s="37"/>
      <c r="H372" s="38"/>
    </row>
    <row r="373" s="2" customFormat="1">
      <c r="A373" s="37"/>
      <c r="B373" s="38"/>
      <c r="C373" s="236" t="s">
        <v>1114</v>
      </c>
      <c r="D373" s="236" t="s">
        <v>1115</v>
      </c>
      <c r="E373" s="18" t="s">
        <v>281</v>
      </c>
      <c r="F373" s="237">
        <v>661.65099999999995</v>
      </c>
      <c r="G373" s="37"/>
      <c r="H373" s="38"/>
    </row>
    <row r="374" s="2" customFormat="1">
      <c r="A374" s="37"/>
      <c r="B374" s="38"/>
      <c r="C374" s="236" t="s">
        <v>1118</v>
      </c>
      <c r="D374" s="236" t="s">
        <v>1119</v>
      </c>
      <c r="E374" s="18" t="s">
        <v>281</v>
      </c>
      <c r="F374" s="237">
        <v>661.65099999999995</v>
      </c>
      <c r="G374" s="37"/>
      <c r="H374" s="38"/>
    </row>
    <row r="375" s="2" customFormat="1" ht="16.8" customHeight="1">
      <c r="A375" s="37"/>
      <c r="B375" s="38"/>
      <c r="C375" s="236" t="s">
        <v>1075</v>
      </c>
      <c r="D375" s="236" t="s">
        <v>1076</v>
      </c>
      <c r="E375" s="18" t="s">
        <v>281</v>
      </c>
      <c r="F375" s="237">
        <v>7.6100000000000003</v>
      </c>
      <c r="G375" s="37"/>
      <c r="H375" s="38"/>
    </row>
    <row r="376" s="2" customFormat="1" ht="16.8" customHeight="1">
      <c r="A376" s="37"/>
      <c r="B376" s="38"/>
      <c r="C376" s="236" t="s">
        <v>324</v>
      </c>
      <c r="D376" s="236" t="s">
        <v>325</v>
      </c>
      <c r="E376" s="18" t="s">
        <v>281</v>
      </c>
      <c r="F376" s="237">
        <v>7.2930000000000001</v>
      </c>
      <c r="G376" s="37"/>
      <c r="H376" s="38"/>
    </row>
    <row r="377" s="2" customFormat="1" ht="16.8" customHeight="1">
      <c r="A377" s="37"/>
      <c r="B377" s="38"/>
      <c r="C377" s="232" t="s">
        <v>166</v>
      </c>
      <c r="D377" s="233" t="s">
        <v>167</v>
      </c>
      <c r="E377" s="234" t="s">
        <v>1</v>
      </c>
      <c r="F377" s="235">
        <v>18.600000000000001</v>
      </c>
      <c r="G377" s="37"/>
      <c r="H377" s="38"/>
    </row>
    <row r="378" s="2" customFormat="1" ht="16.8" customHeight="1">
      <c r="A378" s="37"/>
      <c r="B378" s="38"/>
      <c r="C378" s="236" t="s">
        <v>166</v>
      </c>
      <c r="D378" s="236" t="s">
        <v>1220</v>
      </c>
      <c r="E378" s="18" t="s">
        <v>1</v>
      </c>
      <c r="F378" s="237">
        <v>18.600000000000001</v>
      </c>
      <c r="G378" s="37"/>
      <c r="H378" s="38"/>
    </row>
    <row r="379" s="2" customFormat="1" ht="16.8" customHeight="1">
      <c r="A379" s="37"/>
      <c r="B379" s="38"/>
      <c r="C379" s="238" t="s">
        <v>2151</v>
      </c>
      <c r="D379" s="37"/>
      <c r="E379" s="37"/>
      <c r="F379" s="37"/>
      <c r="G379" s="37"/>
      <c r="H379" s="38"/>
    </row>
    <row r="380" s="2" customFormat="1" ht="16.8" customHeight="1">
      <c r="A380" s="37"/>
      <c r="B380" s="38"/>
      <c r="C380" s="236" t="s">
        <v>1217</v>
      </c>
      <c r="D380" s="236" t="s">
        <v>1218</v>
      </c>
      <c r="E380" s="18" t="s">
        <v>291</v>
      </c>
      <c r="F380" s="237">
        <v>18.600000000000001</v>
      </c>
      <c r="G380" s="37"/>
      <c r="H380" s="38"/>
    </row>
    <row r="381" s="2" customFormat="1">
      <c r="A381" s="37"/>
      <c r="B381" s="38"/>
      <c r="C381" s="236" t="s">
        <v>1194</v>
      </c>
      <c r="D381" s="236" t="s">
        <v>1195</v>
      </c>
      <c r="E381" s="18" t="s">
        <v>297</v>
      </c>
      <c r="F381" s="237">
        <v>32.377000000000002</v>
      </c>
      <c r="G381" s="37"/>
      <c r="H381" s="38"/>
    </row>
    <row r="382" s="2" customFormat="1" ht="16.8" customHeight="1">
      <c r="A382" s="37"/>
      <c r="B382" s="38"/>
      <c r="C382" s="232" t="s">
        <v>168</v>
      </c>
      <c r="D382" s="233" t="s">
        <v>169</v>
      </c>
      <c r="E382" s="234" t="s">
        <v>1</v>
      </c>
      <c r="F382" s="235">
        <v>24</v>
      </c>
      <c r="G382" s="37"/>
      <c r="H382" s="38"/>
    </row>
    <row r="383" s="2" customFormat="1" ht="16.8" customHeight="1">
      <c r="A383" s="37"/>
      <c r="B383" s="38"/>
      <c r="C383" s="236" t="s">
        <v>168</v>
      </c>
      <c r="D383" s="236" t="s">
        <v>1232</v>
      </c>
      <c r="E383" s="18" t="s">
        <v>1</v>
      </c>
      <c r="F383" s="237">
        <v>24</v>
      </c>
      <c r="G383" s="37"/>
      <c r="H383" s="38"/>
    </row>
    <row r="384" s="2" customFormat="1" ht="16.8" customHeight="1">
      <c r="A384" s="37"/>
      <c r="B384" s="38"/>
      <c r="C384" s="238" t="s">
        <v>2151</v>
      </c>
      <c r="D384" s="37"/>
      <c r="E384" s="37"/>
      <c r="F384" s="37"/>
      <c r="G384" s="37"/>
      <c r="H384" s="38"/>
    </row>
    <row r="385" s="2" customFormat="1">
      <c r="A385" s="37"/>
      <c r="B385" s="38"/>
      <c r="C385" s="236" t="s">
        <v>1229</v>
      </c>
      <c r="D385" s="236" t="s">
        <v>1230</v>
      </c>
      <c r="E385" s="18" t="s">
        <v>291</v>
      </c>
      <c r="F385" s="237">
        <v>24</v>
      </c>
      <c r="G385" s="37"/>
      <c r="H385" s="38"/>
    </row>
    <row r="386" s="2" customFormat="1">
      <c r="A386" s="37"/>
      <c r="B386" s="38"/>
      <c r="C386" s="236" t="s">
        <v>1194</v>
      </c>
      <c r="D386" s="236" t="s">
        <v>1195</v>
      </c>
      <c r="E386" s="18" t="s">
        <v>297</v>
      </c>
      <c r="F386" s="237">
        <v>32.377000000000002</v>
      </c>
      <c r="G386" s="37"/>
      <c r="H386" s="38"/>
    </row>
    <row r="387" s="2" customFormat="1" ht="16.8" customHeight="1">
      <c r="A387" s="37"/>
      <c r="B387" s="38"/>
      <c r="C387" s="236" t="s">
        <v>1284</v>
      </c>
      <c r="D387" s="236" t="s">
        <v>1285</v>
      </c>
      <c r="E387" s="18" t="s">
        <v>297</v>
      </c>
      <c r="F387" s="237">
        <v>31.137</v>
      </c>
      <c r="G387" s="37"/>
      <c r="H387" s="38"/>
    </row>
    <row r="388" s="2" customFormat="1" ht="16.8" customHeight="1">
      <c r="A388" s="37"/>
      <c r="B388" s="38"/>
      <c r="C388" s="236" t="s">
        <v>1234</v>
      </c>
      <c r="D388" s="236" t="s">
        <v>1235</v>
      </c>
      <c r="E388" s="18" t="s">
        <v>297</v>
      </c>
      <c r="F388" s="237">
        <v>0.50700000000000001</v>
      </c>
      <c r="G388" s="37"/>
      <c r="H388" s="38"/>
    </row>
    <row r="389" s="2" customFormat="1" ht="16.8" customHeight="1">
      <c r="A389" s="37"/>
      <c r="B389" s="38"/>
      <c r="C389" s="232" t="s">
        <v>171</v>
      </c>
      <c r="D389" s="233" t="s">
        <v>172</v>
      </c>
      <c r="E389" s="234" t="s">
        <v>1</v>
      </c>
      <c r="F389" s="235">
        <v>528.17499999999995</v>
      </c>
      <c r="G389" s="37"/>
      <c r="H389" s="38"/>
    </row>
    <row r="390" s="2" customFormat="1" ht="16.8" customHeight="1">
      <c r="A390" s="37"/>
      <c r="B390" s="38"/>
      <c r="C390" s="236" t="s">
        <v>1</v>
      </c>
      <c r="D390" s="236" t="s">
        <v>1225</v>
      </c>
      <c r="E390" s="18" t="s">
        <v>1</v>
      </c>
      <c r="F390" s="237">
        <v>256.94999999999999</v>
      </c>
      <c r="G390" s="37"/>
      <c r="H390" s="38"/>
    </row>
    <row r="391" s="2" customFormat="1" ht="16.8" customHeight="1">
      <c r="A391" s="37"/>
      <c r="B391" s="38"/>
      <c r="C391" s="236" t="s">
        <v>1</v>
      </c>
      <c r="D391" s="236" t="s">
        <v>1226</v>
      </c>
      <c r="E391" s="18" t="s">
        <v>1</v>
      </c>
      <c r="F391" s="237">
        <v>271.22500000000002</v>
      </c>
      <c r="G391" s="37"/>
      <c r="H391" s="38"/>
    </row>
    <row r="392" s="2" customFormat="1" ht="16.8" customHeight="1">
      <c r="A392" s="37"/>
      <c r="B392" s="38"/>
      <c r="C392" s="236" t="s">
        <v>171</v>
      </c>
      <c r="D392" s="236" t="s">
        <v>1242</v>
      </c>
      <c r="E392" s="18" t="s">
        <v>1</v>
      </c>
      <c r="F392" s="237">
        <v>528.17499999999995</v>
      </c>
      <c r="G392" s="37"/>
      <c r="H392" s="38"/>
    </row>
    <row r="393" s="2" customFormat="1" ht="16.8" customHeight="1">
      <c r="A393" s="37"/>
      <c r="B393" s="38"/>
      <c r="C393" s="238" t="s">
        <v>2151</v>
      </c>
      <c r="D393" s="37"/>
      <c r="E393" s="37"/>
      <c r="F393" s="37"/>
      <c r="G393" s="37"/>
      <c r="H393" s="38"/>
    </row>
    <row r="394" s="2" customFormat="1">
      <c r="A394" s="37"/>
      <c r="B394" s="38"/>
      <c r="C394" s="236" t="s">
        <v>1239</v>
      </c>
      <c r="D394" s="236" t="s">
        <v>1240</v>
      </c>
      <c r="E394" s="18" t="s">
        <v>291</v>
      </c>
      <c r="F394" s="237">
        <v>528.17499999999995</v>
      </c>
      <c r="G394" s="37"/>
      <c r="H394" s="38"/>
    </row>
    <row r="395" s="2" customFormat="1">
      <c r="A395" s="37"/>
      <c r="B395" s="38"/>
      <c r="C395" s="236" t="s">
        <v>1194</v>
      </c>
      <c r="D395" s="236" t="s">
        <v>1195</v>
      </c>
      <c r="E395" s="18" t="s">
        <v>297</v>
      </c>
      <c r="F395" s="237">
        <v>32.377000000000002</v>
      </c>
      <c r="G395" s="37"/>
      <c r="H395" s="38"/>
    </row>
    <row r="396" s="2" customFormat="1" ht="16.8" customHeight="1">
      <c r="A396" s="37"/>
      <c r="B396" s="38"/>
      <c r="C396" s="236" t="s">
        <v>1284</v>
      </c>
      <c r="D396" s="236" t="s">
        <v>1285</v>
      </c>
      <c r="E396" s="18" t="s">
        <v>297</v>
      </c>
      <c r="F396" s="237">
        <v>31.137</v>
      </c>
      <c r="G396" s="37"/>
      <c r="H396" s="38"/>
    </row>
    <row r="397" s="2" customFormat="1" ht="16.8" customHeight="1">
      <c r="A397" s="37"/>
      <c r="B397" s="38"/>
      <c r="C397" s="236" t="s">
        <v>1244</v>
      </c>
      <c r="D397" s="236" t="s">
        <v>1245</v>
      </c>
      <c r="E397" s="18" t="s">
        <v>297</v>
      </c>
      <c r="F397" s="237">
        <v>14.641</v>
      </c>
      <c r="G397" s="37"/>
      <c r="H397" s="38"/>
    </row>
    <row r="398" s="2" customFormat="1" ht="16.8" customHeight="1">
      <c r="A398" s="37"/>
      <c r="B398" s="38"/>
      <c r="C398" s="232" t="s">
        <v>174</v>
      </c>
      <c r="D398" s="233" t="s">
        <v>175</v>
      </c>
      <c r="E398" s="234" t="s">
        <v>1</v>
      </c>
      <c r="F398" s="235">
        <v>655.30899999999997</v>
      </c>
      <c r="G398" s="37"/>
      <c r="H398" s="38"/>
    </row>
    <row r="399" s="2" customFormat="1" ht="16.8" customHeight="1">
      <c r="A399" s="37"/>
      <c r="B399" s="38"/>
      <c r="C399" s="236" t="s">
        <v>1</v>
      </c>
      <c r="D399" s="236" t="s">
        <v>1252</v>
      </c>
      <c r="E399" s="18" t="s">
        <v>1</v>
      </c>
      <c r="F399" s="237">
        <v>244.197</v>
      </c>
      <c r="G399" s="37"/>
      <c r="H399" s="38"/>
    </row>
    <row r="400" s="2" customFormat="1" ht="16.8" customHeight="1">
      <c r="A400" s="37"/>
      <c r="B400" s="38"/>
      <c r="C400" s="236" t="s">
        <v>1</v>
      </c>
      <c r="D400" s="236" t="s">
        <v>1253</v>
      </c>
      <c r="E400" s="18" t="s">
        <v>1</v>
      </c>
      <c r="F400" s="237">
        <v>9.3680000000000003</v>
      </c>
      <c r="G400" s="37"/>
      <c r="H400" s="38"/>
    </row>
    <row r="401" s="2" customFormat="1" ht="16.8" customHeight="1">
      <c r="A401" s="37"/>
      <c r="B401" s="38"/>
      <c r="C401" s="236" t="s">
        <v>1</v>
      </c>
      <c r="D401" s="236" t="s">
        <v>1254</v>
      </c>
      <c r="E401" s="18" t="s">
        <v>1</v>
      </c>
      <c r="F401" s="237">
        <v>242.304</v>
      </c>
      <c r="G401" s="37"/>
      <c r="H401" s="38"/>
    </row>
    <row r="402" s="2" customFormat="1" ht="16.8" customHeight="1">
      <c r="A402" s="37"/>
      <c r="B402" s="38"/>
      <c r="C402" s="236" t="s">
        <v>1</v>
      </c>
      <c r="D402" s="236" t="s">
        <v>1255</v>
      </c>
      <c r="E402" s="18" t="s">
        <v>1</v>
      </c>
      <c r="F402" s="237">
        <v>9.0399999999999991</v>
      </c>
      <c r="G402" s="37"/>
      <c r="H402" s="38"/>
    </row>
    <row r="403" s="2" customFormat="1" ht="16.8" customHeight="1">
      <c r="A403" s="37"/>
      <c r="B403" s="38"/>
      <c r="C403" s="236" t="s">
        <v>1</v>
      </c>
      <c r="D403" s="236" t="s">
        <v>1257</v>
      </c>
      <c r="E403" s="18" t="s">
        <v>1</v>
      </c>
      <c r="F403" s="237">
        <v>150.40000000000001</v>
      </c>
      <c r="G403" s="37"/>
      <c r="H403" s="38"/>
    </row>
    <row r="404" s="2" customFormat="1" ht="16.8" customHeight="1">
      <c r="A404" s="37"/>
      <c r="B404" s="38"/>
      <c r="C404" s="236" t="s">
        <v>174</v>
      </c>
      <c r="D404" s="236" t="s">
        <v>1259</v>
      </c>
      <c r="E404" s="18" t="s">
        <v>1</v>
      </c>
      <c r="F404" s="237">
        <v>655.30899999999997</v>
      </c>
      <c r="G404" s="37"/>
      <c r="H404" s="38"/>
    </row>
    <row r="405" s="2" customFormat="1" ht="16.8" customHeight="1">
      <c r="A405" s="37"/>
      <c r="B405" s="38"/>
      <c r="C405" s="238" t="s">
        <v>2151</v>
      </c>
      <c r="D405" s="37"/>
      <c r="E405" s="37"/>
      <c r="F405" s="37"/>
      <c r="G405" s="37"/>
      <c r="H405" s="38"/>
    </row>
    <row r="406" s="2" customFormat="1">
      <c r="A406" s="37"/>
      <c r="B406" s="38"/>
      <c r="C406" s="236" t="s">
        <v>1249</v>
      </c>
      <c r="D406" s="236" t="s">
        <v>1250</v>
      </c>
      <c r="E406" s="18" t="s">
        <v>281</v>
      </c>
      <c r="F406" s="237">
        <v>655.30899999999997</v>
      </c>
      <c r="G406" s="37"/>
      <c r="H406" s="38"/>
    </row>
    <row r="407" s="2" customFormat="1">
      <c r="A407" s="37"/>
      <c r="B407" s="38"/>
      <c r="C407" s="236" t="s">
        <v>1194</v>
      </c>
      <c r="D407" s="236" t="s">
        <v>1195</v>
      </c>
      <c r="E407" s="18" t="s">
        <v>297</v>
      </c>
      <c r="F407" s="237">
        <v>32.377000000000002</v>
      </c>
      <c r="G407" s="37"/>
      <c r="H407" s="38"/>
    </row>
    <row r="408" s="2" customFormat="1" ht="16.8" customHeight="1">
      <c r="A408" s="37"/>
      <c r="B408" s="38"/>
      <c r="C408" s="236" t="s">
        <v>1284</v>
      </c>
      <c r="D408" s="236" t="s">
        <v>1285</v>
      </c>
      <c r="E408" s="18" t="s">
        <v>297</v>
      </c>
      <c r="F408" s="237">
        <v>31.137</v>
      </c>
      <c r="G408" s="37"/>
      <c r="H408" s="38"/>
    </row>
    <row r="409" s="2" customFormat="1" ht="16.8" customHeight="1">
      <c r="A409" s="37"/>
      <c r="B409" s="38"/>
      <c r="C409" s="236" t="s">
        <v>1261</v>
      </c>
      <c r="D409" s="236" t="s">
        <v>1262</v>
      </c>
      <c r="E409" s="18" t="s">
        <v>297</v>
      </c>
      <c r="F409" s="237">
        <v>17.300000000000001</v>
      </c>
      <c r="G409" s="37"/>
      <c r="H409" s="38"/>
    </row>
    <row r="410" s="2" customFormat="1" ht="16.8" customHeight="1">
      <c r="A410" s="37"/>
      <c r="B410" s="38"/>
      <c r="C410" s="232" t="s">
        <v>176</v>
      </c>
      <c r="D410" s="233" t="s">
        <v>177</v>
      </c>
      <c r="E410" s="234" t="s">
        <v>1</v>
      </c>
      <c r="F410" s="235">
        <v>528.17499999999995</v>
      </c>
      <c r="G410" s="37"/>
      <c r="H410" s="38"/>
    </row>
    <row r="411" s="2" customFormat="1" ht="16.8" customHeight="1">
      <c r="A411" s="37"/>
      <c r="B411" s="38"/>
      <c r="C411" s="236" t="s">
        <v>1</v>
      </c>
      <c r="D411" s="236" t="s">
        <v>1225</v>
      </c>
      <c r="E411" s="18" t="s">
        <v>1</v>
      </c>
      <c r="F411" s="237">
        <v>256.94999999999999</v>
      </c>
      <c r="G411" s="37"/>
      <c r="H411" s="38"/>
    </row>
    <row r="412" s="2" customFormat="1" ht="16.8" customHeight="1">
      <c r="A412" s="37"/>
      <c r="B412" s="38"/>
      <c r="C412" s="236" t="s">
        <v>1</v>
      </c>
      <c r="D412" s="236" t="s">
        <v>1226</v>
      </c>
      <c r="E412" s="18" t="s">
        <v>1</v>
      </c>
      <c r="F412" s="237">
        <v>271.22500000000002</v>
      </c>
      <c r="G412" s="37"/>
      <c r="H412" s="38"/>
    </row>
    <row r="413" s="2" customFormat="1" ht="16.8" customHeight="1">
      <c r="A413" s="37"/>
      <c r="B413" s="38"/>
      <c r="C413" s="236" t="s">
        <v>176</v>
      </c>
      <c r="D413" s="236" t="s">
        <v>1273</v>
      </c>
      <c r="E413" s="18" t="s">
        <v>1</v>
      </c>
      <c r="F413" s="237">
        <v>528.17499999999995</v>
      </c>
      <c r="G413" s="37"/>
      <c r="H413" s="38"/>
    </row>
    <row r="414" s="2" customFormat="1" ht="16.8" customHeight="1">
      <c r="A414" s="37"/>
      <c r="B414" s="38"/>
      <c r="C414" s="238" t="s">
        <v>2151</v>
      </c>
      <c r="D414" s="37"/>
      <c r="E414" s="37"/>
      <c r="F414" s="37"/>
      <c r="G414" s="37"/>
      <c r="H414" s="38"/>
    </row>
    <row r="415" s="2" customFormat="1" ht="16.8" customHeight="1">
      <c r="A415" s="37"/>
      <c r="B415" s="38"/>
      <c r="C415" s="236" t="s">
        <v>1270</v>
      </c>
      <c r="D415" s="236" t="s">
        <v>1271</v>
      </c>
      <c r="E415" s="18" t="s">
        <v>291</v>
      </c>
      <c r="F415" s="237">
        <v>682.67499999999995</v>
      </c>
      <c r="G415" s="37"/>
      <c r="H415" s="38"/>
    </row>
    <row r="416" s="2" customFormat="1">
      <c r="A416" s="37"/>
      <c r="B416" s="38"/>
      <c r="C416" s="236" t="s">
        <v>1194</v>
      </c>
      <c r="D416" s="236" t="s">
        <v>1195</v>
      </c>
      <c r="E416" s="18" t="s">
        <v>297</v>
      </c>
      <c r="F416" s="237">
        <v>32.377000000000002</v>
      </c>
      <c r="G416" s="37"/>
      <c r="H416" s="38"/>
    </row>
    <row r="417" s="2" customFormat="1" ht="16.8" customHeight="1">
      <c r="A417" s="37"/>
      <c r="B417" s="38"/>
      <c r="C417" s="236" t="s">
        <v>1284</v>
      </c>
      <c r="D417" s="236" t="s">
        <v>1285</v>
      </c>
      <c r="E417" s="18" t="s">
        <v>297</v>
      </c>
      <c r="F417" s="237">
        <v>31.137</v>
      </c>
      <c r="G417" s="37"/>
      <c r="H417" s="38"/>
    </row>
    <row r="418" s="2" customFormat="1" ht="16.8" customHeight="1">
      <c r="A418" s="37"/>
      <c r="B418" s="38"/>
      <c r="C418" s="236" t="s">
        <v>1278</v>
      </c>
      <c r="D418" s="236" t="s">
        <v>1279</v>
      </c>
      <c r="E418" s="18" t="s">
        <v>297</v>
      </c>
      <c r="F418" s="237">
        <v>1.8020000000000001</v>
      </c>
      <c r="G418" s="37"/>
      <c r="H418" s="38"/>
    </row>
    <row r="419" s="2" customFormat="1" ht="16.8" customHeight="1">
      <c r="A419" s="37"/>
      <c r="B419" s="38"/>
      <c r="C419" s="232" t="s">
        <v>178</v>
      </c>
      <c r="D419" s="233" t="s">
        <v>179</v>
      </c>
      <c r="E419" s="234" t="s">
        <v>1</v>
      </c>
      <c r="F419" s="235">
        <v>154.5</v>
      </c>
      <c r="G419" s="37"/>
      <c r="H419" s="38"/>
    </row>
    <row r="420" s="2" customFormat="1" ht="16.8" customHeight="1">
      <c r="A420" s="37"/>
      <c r="B420" s="38"/>
      <c r="C420" s="236" t="s">
        <v>1</v>
      </c>
      <c r="D420" s="236" t="s">
        <v>1274</v>
      </c>
      <c r="E420" s="18" t="s">
        <v>1</v>
      </c>
      <c r="F420" s="237">
        <v>136.5</v>
      </c>
      <c r="G420" s="37"/>
      <c r="H420" s="38"/>
    </row>
    <row r="421" s="2" customFormat="1" ht="16.8" customHeight="1">
      <c r="A421" s="37"/>
      <c r="B421" s="38"/>
      <c r="C421" s="236" t="s">
        <v>1</v>
      </c>
      <c r="D421" s="236" t="s">
        <v>1275</v>
      </c>
      <c r="E421" s="18" t="s">
        <v>1</v>
      </c>
      <c r="F421" s="237">
        <v>18</v>
      </c>
      <c r="G421" s="37"/>
      <c r="H421" s="38"/>
    </row>
    <row r="422" s="2" customFormat="1" ht="16.8" customHeight="1">
      <c r="A422" s="37"/>
      <c r="B422" s="38"/>
      <c r="C422" s="236" t="s">
        <v>178</v>
      </c>
      <c r="D422" s="236" t="s">
        <v>1276</v>
      </c>
      <c r="E422" s="18" t="s">
        <v>1</v>
      </c>
      <c r="F422" s="237">
        <v>154.5</v>
      </c>
      <c r="G422" s="37"/>
      <c r="H422" s="38"/>
    </row>
    <row r="423" s="2" customFormat="1" ht="16.8" customHeight="1">
      <c r="A423" s="37"/>
      <c r="B423" s="38"/>
      <c r="C423" s="238" t="s">
        <v>2151</v>
      </c>
      <c r="D423" s="37"/>
      <c r="E423" s="37"/>
      <c r="F423" s="37"/>
      <c r="G423" s="37"/>
      <c r="H423" s="38"/>
    </row>
    <row r="424" s="2" customFormat="1" ht="16.8" customHeight="1">
      <c r="A424" s="37"/>
      <c r="B424" s="38"/>
      <c r="C424" s="236" t="s">
        <v>1270</v>
      </c>
      <c r="D424" s="236" t="s">
        <v>1271</v>
      </c>
      <c r="E424" s="18" t="s">
        <v>291</v>
      </c>
      <c r="F424" s="237">
        <v>682.67499999999995</v>
      </c>
      <c r="G424" s="37"/>
      <c r="H424" s="38"/>
    </row>
    <row r="425" s="2" customFormat="1">
      <c r="A425" s="37"/>
      <c r="B425" s="38"/>
      <c r="C425" s="236" t="s">
        <v>1194</v>
      </c>
      <c r="D425" s="236" t="s">
        <v>1195</v>
      </c>
      <c r="E425" s="18" t="s">
        <v>297</v>
      </c>
      <c r="F425" s="237">
        <v>32.377000000000002</v>
      </c>
      <c r="G425" s="37"/>
      <c r="H425" s="38"/>
    </row>
    <row r="426" s="2" customFormat="1" ht="16.8" customHeight="1">
      <c r="A426" s="37"/>
      <c r="B426" s="38"/>
      <c r="C426" s="236" t="s">
        <v>1284</v>
      </c>
      <c r="D426" s="236" t="s">
        <v>1285</v>
      </c>
      <c r="E426" s="18" t="s">
        <v>297</v>
      </c>
      <c r="F426" s="237">
        <v>31.137</v>
      </c>
      <c r="G426" s="37"/>
      <c r="H426" s="38"/>
    </row>
    <row r="427" s="2" customFormat="1" ht="16.8" customHeight="1">
      <c r="A427" s="37"/>
      <c r="B427" s="38"/>
      <c r="C427" s="236" t="s">
        <v>1278</v>
      </c>
      <c r="D427" s="236" t="s">
        <v>1279</v>
      </c>
      <c r="E427" s="18" t="s">
        <v>297</v>
      </c>
      <c r="F427" s="237">
        <v>1.8020000000000001</v>
      </c>
      <c r="G427" s="37"/>
      <c r="H427" s="38"/>
    </row>
    <row r="428" s="2" customFormat="1" ht="16.8" customHeight="1">
      <c r="A428" s="37"/>
      <c r="B428" s="38"/>
      <c r="C428" s="232" t="s">
        <v>181</v>
      </c>
      <c r="D428" s="233" t="s">
        <v>182</v>
      </c>
      <c r="E428" s="234" t="s">
        <v>1</v>
      </c>
      <c r="F428" s="235">
        <v>13.199999999999999</v>
      </c>
      <c r="G428" s="37"/>
      <c r="H428" s="38"/>
    </row>
    <row r="429" s="2" customFormat="1" ht="16.8" customHeight="1">
      <c r="A429" s="37"/>
      <c r="B429" s="38"/>
      <c r="C429" s="236" t="s">
        <v>1</v>
      </c>
      <c r="D429" s="236" t="s">
        <v>301</v>
      </c>
      <c r="E429" s="18" t="s">
        <v>1</v>
      </c>
      <c r="F429" s="237">
        <v>13.199999999999999</v>
      </c>
      <c r="G429" s="37"/>
      <c r="H429" s="38"/>
    </row>
    <row r="430" s="2" customFormat="1" ht="16.8" customHeight="1">
      <c r="A430" s="37"/>
      <c r="B430" s="38"/>
      <c r="C430" s="236" t="s">
        <v>181</v>
      </c>
      <c r="D430" s="236" t="s">
        <v>302</v>
      </c>
      <c r="E430" s="18" t="s">
        <v>1</v>
      </c>
      <c r="F430" s="237">
        <v>13.199999999999999</v>
      </c>
      <c r="G430" s="37"/>
      <c r="H430" s="38"/>
    </row>
    <row r="431" s="2" customFormat="1" ht="16.8" customHeight="1">
      <c r="A431" s="37"/>
      <c r="B431" s="38"/>
      <c r="C431" s="238" t="s">
        <v>2151</v>
      </c>
      <c r="D431" s="37"/>
      <c r="E431" s="37"/>
      <c r="F431" s="37"/>
      <c r="G431" s="37"/>
      <c r="H431" s="38"/>
    </row>
    <row r="432" s="2" customFormat="1">
      <c r="A432" s="37"/>
      <c r="B432" s="38"/>
      <c r="C432" s="236" t="s">
        <v>295</v>
      </c>
      <c r="D432" s="236" t="s">
        <v>296</v>
      </c>
      <c r="E432" s="18" t="s">
        <v>297</v>
      </c>
      <c r="F432" s="237">
        <v>31.800000000000001</v>
      </c>
      <c r="G432" s="37"/>
      <c r="H432" s="38"/>
    </row>
    <row r="433" s="2" customFormat="1" ht="16.8" customHeight="1">
      <c r="A433" s="37"/>
      <c r="B433" s="38"/>
      <c r="C433" s="236" t="s">
        <v>304</v>
      </c>
      <c r="D433" s="236" t="s">
        <v>305</v>
      </c>
      <c r="E433" s="18" t="s">
        <v>297</v>
      </c>
      <c r="F433" s="237">
        <v>31.800000000000001</v>
      </c>
      <c r="G433" s="37"/>
      <c r="H433" s="38"/>
    </row>
    <row r="434" s="2" customFormat="1" ht="16.8" customHeight="1">
      <c r="A434" s="37"/>
      <c r="B434" s="38"/>
      <c r="C434" s="232" t="s">
        <v>184</v>
      </c>
      <c r="D434" s="233" t="s">
        <v>185</v>
      </c>
      <c r="E434" s="234" t="s">
        <v>1</v>
      </c>
      <c r="F434" s="235">
        <v>73.200000000000003</v>
      </c>
      <c r="G434" s="37"/>
      <c r="H434" s="38"/>
    </row>
    <row r="435" s="2" customFormat="1" ht="16.8" customHeight="1">
      <c r="A435" s="37"/>
      <c r="B435" s="38"/>
      <c r="C435" s="236" t="s">
        <v>1</v>
      </c>
      <c r="D435" s="236" t="s">
        <v>1303</v>
      </c>
      <c r="E435" s="18" t="s">
        <v>1</v>
      </c>
      <c r="F435" s="237">
        <v>58.350000000000001</v>
      </c>
      <c r="G435" s="37"/>
      <c r="H435" s="38"/>
    </row>
    <row r="436" s="2" customFormat="1" ht="16.8" customHeight="1">
      <c r="A436" s="37"/>
      <c r="B436" s="38"/>
      <c r="C436" s="236" t="s">
        <v>1</v>
      </c>
      <c r="D436" s="236" t="s">
        <v>1304</v>
      </c>
      <c r="E436" s="18" t="s">
        <v>1</v>
      </c>
      <c r="F436" s="237">
        <v>14.85</v>
      </c>
      <c r="G436" s="37"/>
      <c r="H436" s="38"/>
    </row>
    <row r="437" s="2" customFormat="1" ht="16.8" customHeight="1">
      <c r="A437" s="37"/>
      <c r="B437" s="38"/>
      <c r="C437" s="236" t="s">
        <v>184</v>
      </c>
      <c r="D437" s="236" t="s">
        <v>288</v>
      </c>
      <c r="E437" s="18" t="s">
        <v>1</v>
      </c>
      <c r="F437" s="237">
        <v>73.200000000000003</v>
      </c>
      <c r="G437" s="37"/>
      <c r="H437" s="38"/>
    </row>
    <row r="438" s="2" customFormat="1" ht="16.8" customHeight="1">
      <c r="A438" s="37"/>
      <c r="B438" s="38"/>
      <c r="C438" s="238" t="s">
        <v>2151</v>
      </c>
      <c r="D438" s="37"/>
      <c r="E438" s="37"/>
      <c r="F438" s="37"/>
      <c r="G438" s="37"/>
      <c r="H438" s="38"/>
    </row>
    <row r="439" s="2" customFormat="1" ht="16.8" customHeight="1">
      <c r="A439" s="37"/>
      <c r="B439" s="38"/>
      <c r="C439" s="236" t="s">
        <v>1300</v>
      </c>
      <c r="D439" s="236" t="s">
        <v>1301</v>
      </c>
      <c r="E439" s="18" t="s">
        <v>291</v>
      </c>
      <c r="F439" s="237">
        <v>156.69999999999999</v>
      </c>
      <c r="G439" s="37"/>
      <c r="H439" s="38"/>
    </row>
    <row r="440" s="2" customFormat="1">
      <c r="A440" s="37"/>
      <c r="B440" s="38"/>
      <c r="C440" s="236" t="s">
        <v>1194</v>
      </c>
      <c r="D440" s="236" t="s">
        <v>1195</v>
      </c>
      <c r="E440" s="18" t="s">
        <v>297</v>
      </c>
      <c r="F440" s="237">
        <v>32.377000000000002</v>
      </c>
      <c r="G440" s="37"/>
      <c r="H440" s="38"/>
    </row>
    <row r="441" s="2" customFormat="1" ht="16.8" customHeight="1">
      <c r="A441" s="37"/>
      <c r="B441" s="38"/>
      <c r="C441" s="236" t="s">
        <v>1307</v>
      </c>
      <c r="D441" s="236" t="s">
        <v>1308</v>
      </c>
      <c r="E441" s="18" t="s">
        <v>297</v>
      </c>
      <c r="F441" s="237">
        <v>1.26</v>
      </c>
      <c r="G441" s="37"/>
      <c r="H441" s="38"/>
    </row>
    <row r="442" s="2" customFormat="1" ht="16.8" customHeight="1">
      <c r="A442" s="37"/>
      <c r="B442" s="38"/>
      <c r="C442" s="232" t="s">
        <v>1298</v>
      </c>
      <c r="D442" s="233" t="s">
        <v>2152</v>
      </c>
      <c r="E442" s="234" t="s">
        <v>1</v>
      </c>
      <c r="F442" s="235">
        <v>45.299999999999997</v>
      </c>
      <c r="G442" s="37"/>
      <c r="H442" s="38"/>
    </row>
    <row r="443" s="2" customFormat="1" ht="16.8" customHeight="1">
      <c r="A443" s="37"/>
      <c r="B443" s="38"/>
      <c r="C443" s="236" t="s">
        <v>1</v>
      </c>
      <c r="D443" s="236" t="s">
        <v>1297</v>
      </c>
      <c r="E443" s="18" t="s">
        <v>1</v>
      </c>
      <c r="F443" s="237">
        <v>45.299999999999997</v>
      </c>
      <c r="G443" s="37"/>
      <c r="H443" s="38"/>
    </row>
    <row r="444" s="2" customFormat="1" ht="16.8" customHeight="1">
      <c r="A444" s="37"/>
      <c r="B444" s="38"/>
      <c r="C444" s="236" t="s">
        <v>1298</v>
      </c>
      <c r="D444" s="236" t="s">
        <v>288</v>
      </c>
      <c r="E444" s="18" t="s">
        <v>1</v>
      </c>
      <c r="F444" s="237">
        <v>45.299999999999997</v>
      </c>
      <c r="G444" s="37"/>
      <c r="H444" s="38"/>
    </row>
    <row r="445" s="2" customFormat="1" ht="16.8" customHeight="1">
      <c r="A445" s="37"/>
      <c r="B445" s="38"/>
      <c r="C445" s="232" t="s">
        <v>154</v>
      </c>
      <c r="D445" s="233" t="s">
        <v>155</v>
      </c>
      <c r="E445" s="234" t="s">
        <v>1</v>
      </c>
      <c r="F445" s="235">
        <v>83.5</v>
      </c>
      <c r="G445" s="37"/>
      <c r="H445" s="38"/>
    </row>
    <row r="446" s="2" customFormat="1" ht="16.8" customHeight="1">
      <c r="A446" s="37"/>
      <c r="B446" s="38"/>
      <c r="C446" s="236" t="s">
        <v>1</v>
      </c>
      <c r="D446" s="236" t="s">
        <v>1305</v>
      </c>
      <c r="E446" s="18" t="s">
        <v>1</v>
      </c>
      <c r="F446" s="237">
        <v>83.5</v>
      </c>
      <c r="G446" s="37"/>
      <c r="H446" s="38"/>
    </row>
    <row r="447" s="2" customFormat="1" ht="16.8" customHeight="1">
      <c r="A447" s="37"/>
      <c r="B447" s="38"/>
      <c r="C447" s="236" t="s">
        <v>154</v>
      </c>
      <c r="D447" s="236" t="s">
        <v>288</v>
      </c>
      <c r="E447" s="18" t="s">
        <v>1</v>
      </c>
      <c r="F447" s="237">
        <v>83.5</v>
      </c>
      <c r="G447" s="37"/>
      <c r="H447" s="38"/>
    </row>
    <row r="448" s="2" customFormat="1" ht="16.8" customHeight="1">
      <c r="A448" s="37"/>
      <c r="B448" s="38"/>
      <c r="C448" s="238" t="s">
        <v>2151</v>
      </c>
      <c r="D448" s="37"/>
      <c r="E448" s="37"/>
      <c r="F448" s="37"/>
      <c r="G448" s="37"/>
      <c r="H448" s="38"/>
    </row>
    <row r="449" s="2" customFormat="1" ht="16.8" customHeight="1">
      <c r="A449" s="37"/>
      <c r="B449" s="38"/>
      <c r="C449" s="236" t="s">
        <v>1300</v>
      </c>
      <c r="D449" s="236" t="s">
        <v>1301</v>
      </c>
      <c r="E449" s="18" t="s">
        <v>291</v>
      </c>
      <c r="F449" s="237">
        <v>156.69999999999999</v>
      </c>
      <c r="G449" s="37"/>
      <c r="H449" s="38"/>
    </row>
    <row r="450" s="2" customFormat="1">
      <c r="A450" s="37"/>
      <c r="B450" s="38"/>
      <c r="C450" s="236" t="s">
        <v>1194</v>
      </c>
      <c r="D450" s="236" t="s">
        <v>1195</v>
      </c>
      <c r="E450" s="18" t="s">
        <v>297</v>
      </c>
      <c r="F450" s="237">
        <v>32.377000000000002</v>
      </c>
      <c r="G450" s="37"/>
      <c r="H450" s="38"/>
    </row>
    <row r="451" s="2" customFormat="1" ht="16.8" customHeight="1">
      <c r="A451" s="37"/>
      <c r="B451" s="38"/>
      <c r="C451" s="236" t="s">
        <v>1307</v>
      </c>
      <c r="D451" s="236" t="s">
        <v>1308</v>
      </c>
      <c r="E451" s="18" t="s">
        <v>297</v>
      </c>
      <c r="F451" s="237">
        <v>1.26</v>
      </c>
      <c r="G451" s="37"/>
      <c r="H451" s="38"/>
    </row>
    <row r="452" s="2" customFormat="1" ht="16.8" customHeight="1">
      <c r="A452" s="37"/>
      <c r="B452" s="38"/>
      <c r="C452" s="232" t="s">
        <v>1292</v>
      </c>
      <c r="D452" s="233" t="s">
        <v>2153</v>
      </c>
      <c r="E452" s="234" t="s">
        <v>1</v>
      </c>
      <c r="F452" s="235">
        <v>21</v>
      </c>
      <c r="G452" s="37"/>
      <c r="H452" s="38"/>
    </row>
    <row r="453" s="2" customFormat="1" ht="16.8" customHeight="1">
      <c r="A453" s="37"/>
      <c r="B453" s="38"/>
      <c r="C453" s="236" t="s">
        <v>1</v>
      </c>
      <c r="D453" s="236" t="s">
        <v>1291</v>
      </c>
      <c r="E453" s="18" t="s">
        <v>1</v>
      </c>
      <c r="F453" s="237">
        <v>21</v>
      </c>
      <c r="G453" s="37"/>
      <c r="H453" s="38"/>
    </row>
    <row r="454" s="2" customFormat="1" ht="16.8" customHeight="1">
      <c r="A454" s="37"/>
      <c r="B454" s="38"/>
      <c r="C454" s="236" t="s">
        <v>1292</v>
      </c>
      <c r="D454" s="236" t="s">
        <v>288</v>
      </c>
      <c r="E454" s="18" t="s">
        <v>1</v>
      </c>
      <c r="F454" s="237">
        <v>21</v>
      </c>
      <c r="G454" s="37"/>
      <c r="H454" s="38"/>
    </row>
    <row r="455" s="2" customFormat="1" ht="16.8" customHeight="1">
      <c r="A455" s="37"/>
      <c r="B455" s="38"/>
      <c r="C455" s="232" t="s">
        <v>187</v>
      </c>
      <c r="D455" s="233" t="s">
        <v>188</v>
      </c>
      <c r="E455" s="234" t="s">
        <v>1</v>
      </c>
      <c r="F455" s="235">
        <v>5.5</v>
      </c>
      <c r="G455" s="37"/>
      <c r="H455" s="38"/>
    </row>
    <row r="456" s="2" customFormat="1" ht="16.8" customHeight="1">
      <c r="A456" s="37"/>
      <c r="B456" s="38"/>
      <c r="C456" s="236" t="s">
        <v>1</v>
      </c>
      <c r="D456" s="236" t="s">
        <v>310</v>
      </c>
      <c r="E456" s="18" t="s">
        <v>1</v>
      </c>
      <c r="F456" s="237">
        <v>5.5</v>
      </c>
      <c r="G456" s="37"/>
      <c r="H456" s="38"/>
    </row>
    <row r="457" s="2" customFormat="1" ht="16.8" customHeight="1">
      <c r="A457" s="37"/>
      <c r="B457" s="38"/>
      <c r="C457" s="236" t="s">
        <v>187</v>
      </c>
      <c r="D457" s="236" t="s">
        <v>302</v>
      </c>
      <c r="E457" s="18" t="s">
        <v>1</v>
      </c>
      <c r="F457" s="237">
        <v>5.5</v>
      </c>
      <c r="G457" s="37"/>
      <c r="H457" s="38"/>
    </row>
    <row r="458" s="2" customFormat="1" ht="16.8" customHeight="1">
      <c r="A458" s="37"/>
      <c r="B458" s="38"/>
      <c r="C458" s="238" t="s">
        <v>2151</v>
      </c>
      <c r="D458" s="37"/>
      <c r="E458" s="37"/>
      <c r="F458" s="37"/>
      <c r="G458" s="37"/>
      <c r="H458" s="38"/>
    </row>
    <row r="459" s="2" customFormat="1" ht="16.8" customHeight="1">
      <c r="A459" s="37"/>
      <c r="B459" s="38"/>
      <c r="C459" s="236" t="s">
        <v>307</v>
      </c>
      <c r="D459" s="236" t="s">
        <v>308</v>
      </c>
      <c r="E459" s="18" t="s">
        <v>297</v>
      </c>
      <c r="F459" s="237">
        <v>5.5</v>
      </c>
      <c r="G459" s="37"/>
      <c r="H459" s="38"/>
    </row>
    <row r="460" s="2" customFormat="1" ht="16.8" customHeight="1">
      <c r="A460" s="37"/>
      <c r="B460" s="38"/>
      <c r="C460" s="236" t="s">
        <v>312</v>
      </c>
      <c r="D460" s="236" t="s">
        <v>313</v>
      </c>
      <c r="E460" s="18" t="s">
        <v>314</v>
      </c>
      <c r="F460" s="237">
        <v>11</v>
      </c>
      <c r="G460" s="37"/>
      <c r="H460" s="38"/>
    </row>
    <row r="461" s="2" customFormat="1" ht="16.8" customHeight="1">
      <c r="A461" s="37"/>
      <c r="B461" s="38"/>
      <c r="C461" s="232" t="s">
        <v>190</v>
      </c>
      <c r="D461" s="233" t="s">
        <v>191</v>
      </c>
      <c r="E461" s="234" t="s">
        <v>1</v>
      </c>
      <c r="F461" s="235">
        <v>33</v>
      </c>
      <c r="G461" s="37"/>
      <c r="H461" s="38"/>
    </row>
    <row r="462" s="2" customFormat="1" ht="16.8" customHeight="1">
      <c r="A462" s="37"/>
      <c r="B462" s="38"/>
      <c r="C462" s="236" t="s">
        <v>1</v>
      </c>
      <c r="D462" s="236" t="s">
        <v>1148</v>
      </c>
      <c r="E462" s="18" t="s">
        <v>1</v>
      </c>
      <c r="F462" s="237">
        <v>28.199999999999999</v>
      </c>
      <c r="G462" s="37"/>
      <c r="H462" s="38"/>
    </row>
    <row r="463" s="2" customFormat="1" ht="16.8" customHeight="1">
      <c r="A463" s="37"/>
      <c r="B463" s="38"/>
      <c r="C463" s="236" t="s">
        <v>1</v>
      </c>
      <c r="D463" s="236" t="s">
        <v>1149</v>
      </c>
      <c r="E463" s="18" t="s">
        <v>1</v>
      </c>
      <c r="F463" s="237">
        <v>4.7999999999999998</v>
      </c>
      <c r="G463" s="37"/>
      <c r="H463" s="38"/>
    </row>
    <row r="464" s="2" customFormat="1" ht="16.8" customHeight="1">
      <c r="A464" s="37"/>
      <c r="B464" s="38"/>
      <c r="C464" s="236" t="s">
        <v>190</v>
      </c>
      <c r="D464" s="236" t="s">
        <v>288</v>
      </c>
      <c r="E464" s="18" t="s">
        <v>1</v>
      </c>
      <c r="F464" s="237">
        <v>33</v>
      </c>
      <c r="G464" s="37"/>
      <c r="H464" s="38"/>
    </row>
    <row r="465" s="2" customFormat="1" ht="16.8" customHeight="1">
      <c r="A465" s="37"/>
      <c r="B465" s="38"/>
      <c r="C465" s="238" t="s">
        <v>2151</v>
      </c>
      <c r="D465" s="37"/>
      <c r="E465" s="37"/>
      <c r="F465" s="37"/>
      <c r="G465" s="37"/>
      <c r="H465" s="38"/>
    </row>
    <row r="466" s="2" customFormat="1">
      <c r="A466" s="37"/>
      <c r="B466" s="38"/>
      <c r="C466" s="236" t="s">
        <v>1145</v>
      </c>
      <c r="D466" s="236" t="s">
        <v>1146</v>
      </c>
      <c r="E466" s="18" t="s">
        <v>281</v>
      </c>
      <c r="F466" s="237">
        <v>33</v>
      </c>
      <c r="G466" s="37"/>
      <c r="H466" s="38"/>
    </row>
    <row r="467" s="2" customFormat="1" ht="16.8" customHeight="1">
      <c r="A467" s="37"/>
      <c r="B467" s="38"/>
      <c r="C467" s="236" t="s">
        <v>1151</v>
      </c>
      <c r="D467" s="236" t="s">
        <v>1152</v>
      </c>
      <c r="E467" s="18" t="s">
        <v>281</v>
      </c>
      <c r="F467" s="237">
        <v>69.299999999999997</v>
      </c>
      <c r="G467" s="37"/>
      <c r="H467" s="38"/>
    </row>
    <row r="468" s="2" customFormat="1" ht="16.8" customHeight="1">
      <c r="A468" s="37"/>
      <c r="B468" s="38"/>
      <c r="C468" s="232" t="s">
        <v>193</v>
      </c>
      <c r="D468" s="233" t="s">
        <v>194</v>
      </c>
      <c r="E468" s="234" t="s">
        <v>1</v>
      </c>
      <c r="F468" s="235">
        <v>24.138000000000002</v>
      </c>
      <c r="G468" s="37"/>
      <c r="H468" s="38"/>
    </row>
    <row r="469" s="2" customFormat="1" ht="16.8" customHeight="1">
      <c r="A469" s="37"/>
      <c r="B469" s="38"/>
      <c r="C469" s="236" t="s">
        <v>1</v>
      </c>
      <c r="D469" s="236" t="s">
        <v>1137</v>
      </c>
      <c r="E469" s="18" t="s">
        <v>1</v>
      </c>
      <c r="F469" s="237">
        <v>15.75</v>
      </c>
      <c r="G469" s="37"/>
      <c r="H469" s="38"/>
    </row>
    <row r="470" s="2" customFormat="1" ht="16.8" customHeight="1">
      <c r="A470" s="37"/>
      <c r="B470" s="38"/>
      <c r="C470" s="236" t="s">
        <v>1</v>
      </c>
      <c r="D470" s="236" t="s">
        <v>1138</v>
      </c>
      <c r="E470" s="18" t="s">
        <v>1</v>
      </c>
      <c r="F470" s="237">
        <v>8.3879999999999999</v>
      </c>
      <c r="G470" s="37"/>
      <c r="H470" s="38"/>
    </row>
    <row r="471" s="2" customFormat="1" ht="16.8" customHeight="1">
      <c r="A471" s="37"/>
      <c r="B471" s="38"/>
      <c r="C471" s="236" t="s">
        <v>193</v>
      </c>
      <c r="D471" s="236" t="s">
        <v>288</v>
      </c>
      <c r="E471" s="18" t="s">
        <v>1</v>
      </c>
      <c r="F471" s="237">
        <v>24.138000000000002</v>
      </c>
      <c r="G471" s="37"/>
      <c r="H471" s="38"/>
    </row>
    <row r="472" s="2" customFormat="1" ht="16.8" customHeight="1">
      <c r="A472" s="37"/>
      <c r="B472" s="38"/>
      <c r="C472" s="238" t="s">
        <v>2151</v>
      </c>
      <c r="D472" s="37"/>
      <c r="E472" s="37"/>
      <c r="F472" s="37"/>
      <c r="G472" s="37"/>
      <c r="H472" s="38"/>
    </row>
    <row r="473" s="2" customFormat="1" ht="16.8" customHeight="1">
      <c r="A473" s="37"/>
      <c r="B473" s="38"/>
      <c r="C473" s="236" t="s">
        <v>1134</v>
      </c>
      <c r="D473" s="236" t="s">
        <v>1135</v>
      </c>
      <c r="E473" s="18" t="s">
        <v>281</v>
      </c>
      <c r="F473" s="237">
        <v>24.138000000000002</v>
      </c>
      <c r="G473" s="37"/>
      <c r="H473" s="38"/>
    </row>
    <row r="474" s="2" customFormat="1" ht="16.8" customHeight="1">
      <c r="A474" s="37"/>
      <c r="B474" s="38"/>
      <c r="C474" s="236" t="s">
        <v>1168</v>
      </c>
      <c r="D474" s="236" t="s">
        <v>1169</v>
      </c>
      <c r="E474" s="18" t="s">
        <v>281</v>
      </c>
      <c r="F474" s="237">
        <v>24.138000000000002</v>
      </c>
      <c r="G474" s="37"/>
      <c r="H474" s="38"/>
    </row>
    <row r="475" s="2" customFormat="1">
      <c r="A475" s="37"/>
      <c r="B475" s="38"/>
      <c r="C475" s="236" t="s">
        <v>1172</v>
      </c>
      <c r="D475" s="236" t="s">
        <v>1173</v>
      </c>
      <c r="E475" s="18" t="s">
        <v>281</v>
      </c>
      <c r="F475" s="237">
        <v>27.759</v>
      </c>
      <c r="G475" s="37"/>
      <c r="H475" s="38"/>
    </row>
    <row r="476" s="2" customFormat="1" ht="16.8" customHeight="1">
      <c r="A476" s="37"/>
      <c r="B476" s="38"/>
      <c r="C476" s="236" t="s">
        <v>1140</v>
      </c>
      <c r="D476" s="236" t="s">
        <v>1141</v>
      </c>
      <c r="E476" s="18" t="s">
        <v>281</v>
      </c>
      <c r="F476" s="237">
        <v>50.689999999999998</v>
      </c>
      <c r="G476" s="37"/>
      <c r="H476" s="38"/>
    </row>
    <row r="477" s="2" customFormat="1" ht="16.8" customHeight="1">
      <c r="A477" s="37"/>
      <c r="B477" s="38"/>
      <c r="C477" s="232" t="s">
        <v>196</v>
      </c>
      <c r="D477" s="233" t="s">
        <v>197</v>
      </c>
      <c r="E477" s="234" t="s">
        <v>1</v>
      </c>
      <c r="F477" s="235">
        <v>5.0910000000000002</v>
      </c>
      <c r="G477" s="37"/>
      <c r="H477" s="38"/>
    </row>
    <row r="478" s="2" customFormat="1" ht="16.8" customHeight="1">
      <c r="A478" s="37"/>
      <c r="B478" s="38"/>
      <c r="C478" s="236" t="s">
        <v>1</v>
      </c>
      <c r="D478" s="236" t="s">
        <v>1159</v>
      </c>
      <c r="E478" s="18" t="s">
        <v>1</v>
      </c>
      <c r="F478" s="237">
        <v>2.9039999999999999</v>
      </c>
      <c r="G478" s="37"/>
      <c r="H478" s="38"/>
    </row>
    <row r="479" s="2" customFormat="1" ht="16.8" customHeight="1">
      <c r="A479" s="37"/>
      <c r="B479" s="38"/>
      <c r="C479" s="236" t="s">
        <v>1</v>
      </c>
      <c r="D479" s="236" t="s">
        <v>1160</v>
      </c>
      <c r="E479" s="18" t="s">
        <v>1</v>
      </c>
      <c r="F479" s="237">
        <v>2.1869999999999998</v>
      </c>
      <c r="G479" s="37"/>
      <c r="H479" s="38"/>
    </row>
    <row r="480" s="2" customFormat="1" ht="16.8" customHeight="1">
      <c r="A480" s="37"/>
      <c r="B480" s="38"/>
      <c r="C480" s="236" t="s">
        <v>196</v>
      </c>
      <c r="D480" s="236" t="s">
        <v>1161</v>
      </c>
      <c r="E480" s="18" t="s">
        <v>1</v>
      </c>
      <c r="F480" s="237">
        <v>5.0910000000000002</v>
      </c>
      <c r="G480" s="37"/>
      <c r="H480" s="38"/>
    </row>
    <row r="481" s="2" customFormat="1" ht="16.8" customHeight="1">
      <c r="A481" s="37"/>
      <c r="B481" s="38"/>
      <c r="C481" s="238" t="s">
        <v>2151</v>
      </c>
      <c r="D481" s="37"/>
      <c r="E481" s="37"/>
      <c r="F481" s="37"/>
      <c r="G481" s="37"/>
      <c r="H481" s="38"/>
    </row>
    <row r="482" s="2" customFormat="1">
      <c r="A482" s="37"/>
      <c r="B482" s="38"/>
      <c r="C482" s="236" t="s">
        <v>1156</v>
      </c>
      <c r="D482" s="236" t="s">
        <v>1157</v>
      </c>
      <c r="E482" s="18" t="s">
        <v>281</v>
      </c>
      <c r="F482" s="237">
        <v>5.0910000000000002</v>
      </c>
      <c r="G482" s="37"/>
      <c r="H482" s="38"/>
    </row>
    <row r="483" s="2" customFormat="1" ht="16.8" customHeight="1">
      <c r="A483" s="37"/>
      <c r="B483" s="38"/>
      <c r="C483" s="236" t="s">
        <v>1163</v>
      </c>
      <c r="D483" s="236" t="s">
        <v>1164</v>
      </c>
      <c r="E483" s="18" t="s">
        <v>281</v>
      </c>
      <c r="F483" s="237">
        <v>5.3460000000000001</v>
      </c>
      <c r="G483" s="37"/>
      <c r="H483" s="38"/>
    </row>
    <row r="484" s="2" customFormat="1" ht="16.8" customHeight="1">
      <c r="A484" s="37"/>
      <c r="B484" s="38"/>
      <c r="C484" s="232" t="s">
        <v>199</v>
      </c>
      <c r="D484" s="233" t="s">
        <v>200</v>
      </c>
      <c r="E484" s="234" t="s">
        <v>1</v>
      </c>
      <c r="F484" s="235">
        <v>39</v>
      </c>
      <c r="G484" s="37"/>
      <c r="H484" s="38"/>
    </row>
    <row r="485" s="2" customFormat="1" ht="16.8" customHeight="1">
      <c r="A485" s="37"/>
      <c r="B485" s="38"/>
      <c r="C485" s="236" t="s">
        <v>1</v>
      </c>
      <c r="D485" s="236" t="s">
        <v>285</v>
      </c>
      <c r="E485" s="18" t="s">
        <v>1</v>
      </c>
      <c r="F485" s="237">
        <v>55.899999999999999</v>
      </c>
      <c r="G485" s="37"/>
      <c r="H485" s="38"/>
    </row>
    <row r="486" s="2" customFormat="1" ht="16.8" customHeight="1">
      <c r="A486" s="37"/>
      <c r="B486" s="38"/>
      <c r="C486" s="236" t="s">
        <v>1</v>
      </c>
      <c r="D486" s="236" t="s">
        <v>286</v>
      </c>
      <c r="E486" s="18" t="s">
        <v>1</v>
      </c>
      <c r="F486" s="237">
        <v>-21.800000000000001</v>
      </c>
      <c r="G486" s="37"/>
      <c r="H486" s="38"/>
    </row>
    <row r="487" s="2" customFormat="1" ht="16.8" customHeight="1">
      <c r="A487" s="37"/>
      <c r="B487" s="38"/>
      <c r="C487" s="236" t="s">
        <v>1</v>
      </c>
      <c r="D487" s="236" t="s">
        <v>287</v>
      </c>
      <c r="E487" s="18" t="s">
        <v>1</v>
      </c>
      <c r="F487" s="237">
        <v>4.9000000000000004</v>
      </c>
      <c r="G487" s="37"/>
      <c r="H487" s="38"/>
    </row>
    <row r="488" s="2" customFormat="1" ht="16.8" customHeight="1">
      <c r="A488" s="37"/>
      <c r="B488" s="38"/>
      <c r="C488" s="236" t="s">
        <v>199</v>
      </c>
      <c r="D488" s="236" t="s">
        <v>288</v>
      </c>
      <c r="E488" s="18" t="s">
        <v>1</v>
      </c>
      <c r="F488" s="237">
        <v>39</v>
      </c>
      <c r="G488" s="37"/>
      <c r="H488" s="38"/>
    </row>
    <row r="489" s="2" customFormat="1" ht="16.8" customHeight="1">
      <c r="A489" s="37"/>
      <c r="B489" s="38"/>
      <c r="C489" s="238" t="s">
        <v>2151</v>
      </c>
      <c r="D489" s="37"/>
      <c r="E489" s="37"/>
      <c r="F489" s="37"/>
      <c r="G489" s="37"/>
      <c r="H489" s="38"/>
    </row>
    <row r="490" s="2" customFormat="1" ht="16.8" customHeight="1">
      <c r="A490" s="37"/>
      <c r="B490" s="38"/>
      <c r="C490" s="236" t="s">
        <v>279</v>
      </c>
      <c r="D490" s="236" t="s">
        <v>280</v>
      </c>
      <c r="E490" s="18" t="s">
        <v>281</v>
      </c>
      <c r="F490" s="237">
        <v>39</v>
      </c>
      <c r="G490" s="37"/>
      <c r="H490" s="38"/>
    </row>
    <row r="491" s="2" customFormat="1" ht="16.8" customHeight="1">
      <c r="A491" s="37"/>
      <c r="B491" s="38"/>
      <c r="C491" s="236" t="s">
        <v>385</v>
      </c>
      <c r="D491" s="236" t="s">
        <v>386</v>
      </c>
      <c r="E491" s="18" t="s">
        <v>281</v>
      </c>
      <c r="F491" s="237">
        <v>39</v>
      </c>
      <c r="G491" s="37"/>
      <c r="H491" s="38"/>
    </row>
    <row r="492" s="2" customFormat="1" ht="16.8" customHeight="1">
      <c r="A492" s="37"/>
      <c r="B492" s="38"/>
      <c r="C492" s="236" t="s">
        <v>388</v>
      </c>
      <c r="D492" s="236" t="s">
        <v>389</v>
      </c>
      <c r="E492" s="18" t="s">
        <v>281</v>
      </c>
      <c r="F492" s="237">
        <v>39</v>
      </c>
      <c r="G492" s="37"/>
      <c r="H492" s="38"/>
    </row>
    <row r="493" s="2" customFormat="1" ht="16.8" customHeight="1">
      <c r="A493" s="37"/>
      <c r="B493" s="38"/>
      <c r="C493" s="236" t="s">
        <v>987</v>
      </c>
      <c r="D493" s="236" t="s">
        <v>988</v>
      </c>
      <c r="E493" s="18" t="s">
        <v>281</v>
      </c>
      <c r="F493" s="237">
        <v>39</v>
      </c>
      <c r="G493" s="37"/>
      <c r="H493" s="38"/>
    </row>
    <row r="494" s="2" customFormat="1" ht="16.8" customHeight="1">
      <c r="A494" s="37"/>
      <c r="B494" s="38"/>
      <c r="C494" s="236" t="s">
        <v>392</v>
      </c>
      <c r="D494" s="236" t="s">
        <v>393</v>
      </c>
      <c r="E494" s="18" t="s">
        <v>281</v>
      </c>
      <c r="F494" s="237">
        <v>40.170000000000002</v>
      </c>
      <c r="G494" s="37"/>
      <c r="H494" s="38"/>
    </row>
    <row r="495" s="2" customFormat="1" ht="16.8" customHeight="1">
      <c r="A495" s="37"/>
      <c r="B495" s="38"/>
      <c r="C495" s="232" t="s">
        <v>202</v>
      </c>
      <c r="D495" s="233" t="s">
        <v>203</v>
      </c>
      <c r="E495" s="234" t="s">
        <v>1</v>
      </c>
      <c r="F495" s="235">
        <v>32.200000000000003</v>
      </c>
      <c r="G495" s="37"/>
      <c r="H495" s="38"/>
    </row>
    <row r="496" s="2" customFormat="1" ht="16.8" customHeight="1">
      <c r="A496" s="37"/>
      <c r="B496" s="38"/>
      <c r="C496" s="236" t="s">
        <v>1</v>
      </c>
      <c r="D496" s="236" t="s">
        <v>1322</v>
      </c>
      <c r="E496" s="18" t="s">
        <v>1</v>
      </c>
      <c r="F496" s="237">
        <v>18.699999999999999</v>
      </c>
      <c r="G496" s="37"/>
      <c r="H496" s="38"/>
    </row>
    <row r="497" s="2" customFormat="1" ht="16.8" customHeight="1">
      <c r="A497" s="37"/>
      <c r="B497" s="38"/>
      <c r="C497" s="236" t="s">
        <v>1</v>
      </c>
      <c r="D497" s="236" t="s">
        <v>1323</v>
      </c>
      <c r="E497" s="18" t="s">
        <v>1</v>
      </c>
      <c r="F497" s="237">
        <v>13.5</v>
      </c>
      <c r="G497" s="37"/>
      <c r="H497" s="38"/>
    </row>
    <row r="498" s="2" customFormat="1" ht="16.8" customHeight="1">
      <c r="A498" s="37"/>
      <c r="B498" s="38"/>
      <c r="C498" s="236" t="s">
        <v>202</v>
      </c>
      <c r="D498" s="236" t="s">
        <v>1324</v>
      </c>
      <c r="E498" s="18" t="s">
        <v>1</v>
      </c>
      <c r="F498" s="237">
        <v>32.200000000000003</v>
      </c>
      <c r="G498" s="37"/>
      <c r="H498" s="38"/>
    </row>
    <row r="499" s="2" customFormat="1" ht="16.8" customHeight="1">
      <c r="A499" s="37"/>
      <c r="B499" s="38"/>
      <c r="C499" s="238" t="s">
        <v>2151</v>
      </c>
      <c r="D499" s="37"/>
      <c r="E499" s="37"/>
      <c r="F499" s="37"/>
      <c r="G499" s="37"/>
      <c r="H499" s="38"/>
    </row>
    <row r="500" s="2" customFormat="1" ht="16.8" customHeight="1">
      <c r="A500" s="37"/>
      <c r="B500" s="38"/>
      <c r="C500" s="236" t="s">
        <v>1319</v>
      </c>
      <c r="D500" s="236" t="s">
        <v>1320</v>
      </c>
      <c r="E500" s="18" t="s">
        <v>281</v>
      </c>
      <c r="F500" s="237">
        <v>32.200000000000003</v>
      </c>
      <c r="G500" s="37"/>
      <c r="H500" s="38"/>
    </row>
    <row r="501" s="2" customFormat="1" ht="16.8" customHeight="1">
      <c r="A501" s="37"/>
      <c r="B501" s="38"/>
      <c r="C501" s="236" t="s">
        <v>1326</v>
      </c>
      <c r="D501" s="236" t="s">
        <v>1327</v>
      </c>
      <c r="E501" s="18" t="s">
        <v>281</v>
      </c>
      <c r="F501" s="237">
        <v>32.200000000000003</v>
      </c>
      <c r="G501" s="37"/>
      <c r="H501" s="38"/>
    </row>
    <row r="502" s="2" customFormat="1" ht="16.8" customHeight="1">
      <c r="A502" s="37"/>
      <c r="B502" s="38"/>
      <c r="C502" s="236" t="s">
        <v>1330</v>
      </c>
      <c r="D502" s="236" t="s">
        <v>1331</v>
      </c>
      <c r="E502" s="18" t="s">
        <v>281</v>
      </c>
      <c r="F502" s="237">
        <v>44.674999999999997</v>
      </c>
      <c r="G502" s="37"/>
      <c r="H502" s="38"/>
    </row>
    <row r="503" s="2" customFormat="1" ht="16.8" customHeight="1">
      <c r="A503" s="37"/>
      <c r="B503" s="38"/>
      <c r="C503" s="236" t="s">
        <v>1334</v>
      </c>
      <c r="D503" s="236" t="s">
        <v>1335</v>
      </c>
      <c r="E503" s="18" t="s">
        <v>281</v>
      </c>
      <c r="F503" s="237">
        <v>33.810000000000002</v>
      </c>
      <c r="G503" s="37"/>
      <c r="H503" s="38"/>
    </row>
    <row r="504" s="2" customFormat="1" ht="16.8" customHeight="1">
      <c r="A504" s="37"/>
      <c r="B504" s="38"/>
      <c r="C504" s="232" t="s">
        <v>205</v>
      </c>
      <c r="D504" s="233" t="s">
        <v>206</v>
      </c>
      <c r="E504" s="234" t="s">
        <v>1</v>
      </c>
      <c r="F504" s="235">
        <v>12.475</v>
      </c>
      <c r="G504" s="37"/>
      <c r="H504" s="38"/>
    </row>
    <row r="505" s="2" customFormat="1" ht="16.8" customHeight="1">
      <c r="A505" s="37"/>
      <c r="B505" s="38"/>
      <c r="C505" s="236" t="s">
        <v>1</v>
      </c>
      <c r="D505" s="236" t="s">
        <v>1351</v>
      </c>
      <c r="E505" s="18" t="s">
        <v>1</v>
      </c>
      <c r="F505" s="237">
        <v>10.945</v>
      </c>
      <c r="G505" s="37"/>
      <c r="H505" s="38"/>
    </row>
    <row r="506" s="2" customFormat="1" ht="16.8" customHeight="1">
      <c r="A506" s="37"/>
      <c r="B506" s="38"/>
      <c r="C506" s="236" t="s">
        <v>1</v>
      </c>
      <c r="D506" s="236" t="s">
        <v>1352</v>
      </c>
      <c r="E506" s="18" t="s">
        <v>1</v>
      </c>
      <c r="F506" s="237">
        <v>1.53</v>
      </c>
      <c r="G506" s="37"/>
      <c r="H506" s="38"/>
    </row>
    <row r="507" s="2" customFormat="1" ht="16.8" customHeight="1">
      <c r="A507" s="37"/>
      <c r="B507" s="38"/>
      <c r="C507" s="236" t="s">
        <v>205</v>
      </c>
      <c r="D507" s="236" t="s">
        <v>288</v>
      </c>
      <c r="E507" s="18" t="s">
        <v>1</v>
      </c>
      <c r="F507" s="237">
        <v>12.475</v>
      </c>
      <c r="G507" s="37"/>
      <c r="H507" s="38"/>
    </row>
    <row r="508" s="2" customFormat="1" ht="16.8" customHeight="1">
      <c r="A508" s="37"/>
      <c r="B508" s="38"/>
      <c r="C508" s="238" t="s">
        <v>2151</v>
      </c>
      <c r="D508" s="37"/>
      <c r="E508" s="37"/>
      <c r="F508" s="37"/>
      <c r="G508" s="37"/>
      <c r="H508" s="38"/>
    </row>
    <row r="509" s="2" customFormat="1" ht="16.8" customHeight="1">
      <c r="A509" s="37"/>
      <c r="B509" s="38"/>
      <c r="C509" s="236" t="s">
        <v>1348</v>
      </c>
      <c r="D509" s="236" t="s">
        <v>1349</v>
      </c>
      <c r="E509" s="18" t="s">
        <v>281</v>
      </c>
      <c r="F509" s="237">
        <v>12.475</v>
      </c>
      <c r="G509" s="37"/>
      <c r="H509" s="38"/>
    </row>
    <row r="510" s="2" customFormat="1" ht="16.8" customHeight="1">
      <c r="A510" s="37"/>
      <c r="B510" s="38"/>
      <c r="C510" s="236" t="s">
        <v>1330</v>
      </c>
      <c r="D510" s="236" t="s">
        <v>1331</v>
      </c>
      <c r="E510" s="18" t="s">
        <v>281</v>
      </c>
      <c r="F510" s="237">
        <v>44.674999999999997</v>
      </c>
      <c r="G510" s="37"/>
      <c r="H510" s="38"/>
    </row>
    <row r="511" s="2" customFormat="1" ht="16.8" customHeight="1">
      <c r="A511" s="37"/>
      <c r="B511" s="38"/>
      <c r="C511" s="236" t="s">
        <v>1344</v>
      </c>
      <c r="D511" s="236" t="s">
        <v>1345</v>
      </c>
      <c r="E511" s="18" t="s">
        <v>281</v>
      </c>
      <c r="F511" s="237">
        <v>12.475</v>
      </c>
      <c r="G511" s="37"/>
      <c r="H511" s="38"/>
    </row>
    <row r="512" s="2" customFormat="1" ht="16.8" customHeight="1">
      <c r="A512" s="37"/>
      <c r="B512" s="38"/>
      <c r="C512" s="236" t="s">
        <v>1339</v>
      </c>
      <c r="D512" s="236" t="s">
        <v>1340</v>
      </c>
      <c r="E512" s="18" t="s">
        <v>281</v>
      </c>
      <c r="F512" s="237">
        <v>13.099</v>
      </c>
      <c r="G512" s="37"/>
      <c r="H512" s="38"/>
    </row>
    <row r="513" s="2" customFormat="1" ht="16.8" customHeight="1">
      <c r="A513" s="37"/>
      <c r="B513" s="38"/>
      <c r="C513" s="232" t="s">
        <v>208</v>
      </c>
      <c r="D513" s="233" t="s">
        <v>209</v>
      </c>
      <c r="E513" s="234" t="s">
        <v>1</v>
      </c>
      <c r="F513" s="235">
        <v>42.5</v>
      </c>
      <c r="G513" s="37"/>
      <c r="H513" s="38"/>
    </row>
    <row r="514" s="2" customFormat="1" ht="16.8" customHeight="1">
      <c r="A514" s="37"/>
      <c r="B514" s="38"/>
      <c r="C514" s="236" t="s">
        <v>1</v>
      </c>
      <c r="D514" s="236" t="s">
        <v>1357</v>
      </c>
      <c r="E514" s="18" t="s">
        <v>1</v>
      </c>
      <c r="F514" s="237">
        <v>42.5</v>
      </c>
      <c r="G514" s="37"/>
      <c r="H514" s="38"/>
    </row>
    <row r="515" s="2" customFormat="1" ht="16.8" customHeight="1">
      <c r="A515" s="37"/>
      <c r="B515" s="38"/>
      <c r="C515" s="236" t="s">
        <v>208</v>
      </c>
      <c r="D515" s="236" t="s">
        <v>1358</v>
      </c>
      <c r="E515" s="18" t="s">
        <v>1</v>
      </c>
      <c r="F515" s="237">
        <v>42.5</v>
      </c>
      <c r="G515" s="37"/>
      <c r="H515" s="38"/>
    </row>
    <row r="516" s="2" customFormat="1" ht="16.8" customHeight="1">
      <c r="A516" s="37"/>
      <c r="B516" s="38"/>
      <c r="C516" s="238" t="s">
        <v>2151</v>
      </c>
      <c r="D516" s="37"/>
      <c r="E516" s="37"/>
      <c r="F516" s="37"/>
      <c r="G516" s="37"/>
      <c r="H516" s="38"/>
    </row>
    <row r="517" s="2" customFormat="1" ht="16.8" customHeight="1">
      <c r="A517" s="37"/>
      <c r="B517" s="38"/>
      <c r="C517" s="236" t="s">
        <v>1354</v>
      </c>
      <c r="D517" s="236" t="s">
        <v>1355</v>
      </c>
      <c r="E517" s="18" t="s">
        <v>281</v>
      </c>
      <c r="F517" s="237">
        <v>42.5</v>
      </c>
      <c r="G517" s="37"/>
      <c r="H517" s="38"/>
    </row>
    <row r="518" s="2" customFormat="1" ht="16.8" customHeight="1">
      <c r="A518" s="37"/>
      <c r="B518" s="38"/>
      <c r="C518" s="236" t="s">
        <v>1360</v>
      </c>
      <c r="D518" s="236" t="s">
        <v>1361</v>
      </c>
      <c r="E518" s="18" t="s">
        <v>281</v>
      </c>
      <c r="F518" s="237">
        <v>67.099999999999994</v>
      </c>
      <c r="G518" s="37"/>
      <c r="H518" s="38"/>
    </row>
    <row r="519" s="2" customFormat="1" ht="16.8" customHeight="1">
      <c r="A519" s="37"/>
      <c r="B519" s="38"/>
      <c r="C519" s="236" t="s">
        <v>1366</v>
      </c>
      <c r="D519" s="236" t="s">
        <v>1367</v>
      </c>
      <c r="E519" s="18" t="s">
        <v>281</v>
      </c>
      <c r="F519" s="237">
        <v>85</v>
      </c>
      <c r="G519" s="37"/>
      <c r="H519" s="38"/>
    </row>
    <row r="520" s="2" customFormat="1" ht="16.8" customHeight="1">
      <c r="A520" s="37"/>
      <c r="B520" s="38"/>
      <c r="C520" s="236" t="s">
        <v>1140</v>
      </c>
      <c r="D520" s="236" t="s">
        <v>1141</v>
      </c>
      <c r="E520" s="18" t="s">
        <v>281</v>
      </c>
      <c r="F520" s="237">
        <v>89.25</v>
      </c>
      <c r="G520" s="37"/>
      <c r="H520" s="38"/>
    </row>
    <row r="521" s="2" customFormat="1" ht="16.8" customHeight="1">
      <c r="A521" s="37"/>
      <c r="B521" s="38"/>
      <c r="C521" s="232" t="s">
        <v>211</v>
      </c>
      <c r="D521" s="233" t="s">
        <v>212</v>
      </c>
      <c r="E521" s="234" t="s">
        <v>1</v>
      </c>
      <c r="F521" s="235">
        <v>6</v>
      </c>
      <c r="G521" s="37"/>
      <c r="H521" s="38"/>
    </row>
    <row r="522" s="2" customFormat="1" ht="16.8" customHeight="1">
      <c r="A522" s="37"/>
      <c r="B522" s="38"/>
      <c r="C522" s="236" t="s">
        <v>1</v>
      </c>
      <c r="D522" s="236" t="s">
        <v>1382</v>
      </c>
      <c r="E522" s="18" t="s">
        <v>1</v>
      </c>
      <c r="F522" s="237">
        <v>6</v>
      </c>
      <c r="G522" s="37"/>
      <c r="H522" s="38"/>
    </row>
    <row r="523" s="2" customFormat="1" ht="16.8" customHeight="1">
      <c r="A523" s="37"/>
      <c r="B523" s="38"/>
      <c r="C523" s="236" t="s">
        <v>211</v>
      </c>
      <c r="D523" s="236" t="s">
        <v>288</v>
      </c>
      <c r="E523" s="18" t="s">
        <v>1</v>
      </c>
      <c r="F523" s="237">
        <v>6</v>
      </c>
      <c r="G523" s="37"/>
      <c r="H523" s="38"/>
    </row>
    <row r="524" s="2" customFormat="1" ht="16.8" customHeight="1">
      <c r="A524" s="37"/>
      <c r="B524" s="38"/>
      <c r="C524" s="238" t="s">
        <v>2151</v>
      </c>
      <c r="D524" s="37"/>
      <c r="E524" s="37"/>
      <c r="F524" s="37"/>
      <c r="G524" s="37"/>
      <c r="H524" s="38"/>
    </row>
    <row r="525" s="2" customFormat="1" ht="16.8" customHeight="1">
      <c r="A525" s="37"/>
      <c r="B525" s="38"/>
      <c r="C525" s="236" t="s">
        <v>1379</v>
      </c>
      <c r="D525" s="236" t="s">
        <v>1380</v>
      </c>
      <c r="E525" s="18" t="s">
        <v>291</v>
      </c>
      <c r="F525" s="237">
        <v>6</v>
      </c>
      <c r="G525" s="37"/>
      <c r="H525" s="38"/>
    </row>
    <row r="526" s="2" customFormat="1" ht="16.8" customHeight="1">
      <c r="A526" s="37"/>
      <c r="B526" s="38"/>
      <c r="C526" s="236" t="s">
        <v>1360</v>
      </c>
      <c r="D526" s="236" t="s">
        <v>1361</v>
      </c>
      <c r="E526" s="18" t="s">
        <v>281</v>
      </c>
      <c r="F526" s="237">
        <v>67.099999999999994</v>
      </c>
      <c r="G526" s="37"/>
      <c r="H526" s="38"/>
    </row>
    <row r="527" s="2" customFormat="1" ht="16.8" customHeight="1">
      <c r="A527" s="37"/>
      <c r="B527" s="38"/>
      <c r="C527" s="232" t="s">
        <v>214</v>
      </c>
      <c r="D527" s="233" t="s">
        <v>215</v>
      </c>
      <c r="E527" s="234" t="s">
        <v>1</v>
      </c>
      <c r="F527" s="235">
        <v>16.5</v>
      </c>
      <c r="G527" s="37"/>
      <c r="H527" s="38"/>
    </row>
    <row r="528" s="2" customFormat="1" ht="16.8" customHeight="1">
      <c r="A528" s="37"/>
      <c r="B528" s="38"/>
      <c r="C528" s="236" t="s">
        <v>1</v>
      </c>
      <c r="D528" s="236" t="s">
        <v>1387</v>
      </c>
      <c r="E528" s="18" t="s">
        <v>1</v>
      </c>
      <c r="F528" s="237">
        <v>6.5</v>
      </c>
      <c r="G528" s="37"/>
      <c r="H528" s="38"/>
    </row>
    <row r="529" s="2" customFormat="1" ht="16.8" customHeight="1">
      <c r="A529" s="37"/>
      <c r="B529" s="38"/>
      <c r="C529" s="236" t="s">
        <v>1</v>
      </c>
      <c r="D529" s="236" t="s">
        <v>1388</v>
      </c>
      <c r="E529" s="18" t="s">
        <v>1</v>
      </c>
      <c r="F529" s="237">
        <v>10</v>
      </c>
      <c r="G529" s="37"/>
      <c r="H529" s="38"/>
    </row>
    <row r="530" s="2" customFormat="1" ht="16.8" customHeight="1">
      <c r="A530" s="37"/>
      <c r="B530" s="38"/>
      <c r="C530" s="236" t="s">
        <v>214</v>
      </c>
      <c r="D530" s="236" t="s">
        <v>288</v>
      </c>
      <c r="E530" s="18" t="s">
        <v>1</v>
      </c>
      <c r="F530" s="237">
        <v>16.5</v>
      </c>
      <c r="G530" s="37"/>
      <c r="H530" s="38"/>
    </row>
    <row r="531" s="2" customFormat="1" ht="16.8" customHeight="1">
      <c r="A531" s="37"/>
      <c r="B531" s="38"/>
      <c r="C531" s="238" t="s">
        <v>2151</v>
      </c>
      <c r="D531" s="37"/>
      <c r="E531" s="37"/>
      <c r="F531" s="37"/>
      <c r="G531" s="37"/>
      <c r="H531" s="38"/>
    </row>
    <row r="532" s="2" customFormat="1" ht="16.8" customHeight="1">
      <c r="A532" s="37"/>
      <c r="B532" s="38"/>
      <c r="C532" s="236" t="s">
        <v>1384</v>
      </c>
      <c r="D532" s="236" t="s">
        <v>1385</v>
      </c>
      <c r="E532" s="18" t="s">
        <v>291</v>
      </c>
      <c r="F532" s="237">
        <v>16.5</v>
      </c>
      <c r="G532" s="37"/>
      <c r="H532" s="38"/>
    </row>
    <row r="533" s="2" customFormat="1" ht="16.8" customHeight="1">
      <c r="A533" s="37"/>
      <c r="B533" s="38"/>
      <c r="C533" s="236" t="s">
        <v>1360</v>
      </c>
      <c r="D533" s="236" t="s">
        <v>1361</v>
      </c>
      <c r="E533" s="18" t="s">
        <v>281</v>
      </c>
      <c r="F533" s="237">
        <v>67.099999999999994</v>
      </c>
      <c r="G533" s="37"/>
      <c r="H533" s="38"/>
    </row>
    <row r="534" s="2" customFormat="1" ht="16.8" customHeight="1">
      <c r="A534" s="37"/>
      <c r="B534" s="38"/>
      <c r="C534" s="232" t="s">
        <v>217</v>
      </c>
      <c r="D534" s="233" t="s">
        <v>218</v>
      </c>
      <c r="E534" s="234" t="s">
        <v>1</v>
      </c>
      <c r="F534" s="235">
        <v>51</v>
      </c>
      <c r="G534" s="37"/>
      <c r="H534" s="38"/>
    </row>
    <row r="535" s="2" customFormat="1" ht="16.8" customHeight="1">
      <c r="A535" s="37"/>
      <c r="B535" s="38"/>
      <c r="C535" s="236" t="s">
        <v>1</v>
      </c>
      <c r="D535" s="236" t="s">
        <v>293</v>
      </c>
      <c r="E535" s="18" t="s">
        <v>1</v>
      </c>
      <c r="F535" s="237">
        <v>47.5</v>
      </c>
      <c r="G535" s="37"/>
      <c r="H535" s="38"/>
    </row>
    <row r="536" s="2" customFormat="1" ht="16.8" customHeight="1">
      <c r="A536" s="37"/>
      <c r="B536" s="38"/>
      <c r="C536" s="236" t="s">
        <v>1</v>
      </c>
      <c r="D536" s="236" t="s">
        <v>294</v>
      </c>
      <c r="E536" s="18" t="s">
        <v>1</v>
      </c>
      <c r="F536" s="237">
        <v>3.5</v>
      </c>
      <c r="G536" s="37"/>
      <c r="H536" s="38"/>
    </row>
    <row r="537" s="2" customFormat="1" ht="16.8" customHeight="1">
      <c r="A537" s="37"/>
      <c r="B537" s="38"/>
      <c r="C537" s="236" t="s">
        <v>217</v>
      </c>
      <c r="D537" s="236" t="s">
        <v>288</v>
      </c>
      <c r="E537" s="18" t="s">
        <v>1</v>
      </c>
      <c r="F537" s="237">
        <v>51</v>
      </c>
      <c r="G537" s="37"/>
      <c r="H537" s="38"/>
    </row>
    <row r="538" s="2" customFormat="1" ht="16.8" customHeight="1">
      <c r="A538" s="37"/>
      <c r="B538" s="38"/>
      <c r="C538" s="238" t="s">
        <v>2151</v>
      </c>
      <c r="D538" s="37"/>
      <c r="E538" s="37"/>
      <c r="F538" s="37"/>
      <c r="G538" s="37"/>
      <c r="H538" s="38"/>
    </row>
    <row r="539" s="2" customFormat="1" ht="16.8" customHeight="1">
      <c r="A539" s="37"/>
      <c r="B539" s="38"/>
      <c r="C539" s="236" t="s">
        <v>289</v>
      </c>
      <c r="D539" s="236" t="s">
        <v>290</v>
      </c>
      <c r="E539" s="18" t="s">
        <v>291</v>
      </c>
      <c r="F539" s="237">
        <v>51</v>
      </c>
      <c r="G539" s="37"/>
      <c r="H539" s="38"/>
    </row>
    <row r="540" s="2" customFormat="1" ht="16.8" customHeight="1">
      <c r="A540" s="37"/>
      <c r="B540" s="38"/>
      <c r="C540" s="236" t="s">
        <v>861</v>
      </c>
      <c r="D540" s="236" t="s">
        <v>862</v>
      </c>
      <c r="E540" s="18" t="s">
        <v>291</v>
      </c>
      <c r="F540" s="237">
        <v>51</v>
      </c>
      <c r="G540" s="37"/>
      <c r="H540" s="38"/>
    </row>
    <row r="541" s="2" customFormat="1" ht="16.8" customHeight="1">
      <c r="A541" s="37"/>
      <c r="B541" s="38"/>
      <c r="C541" s="236" t="s">
        <v>983</v>
      </c>
      <c r="D541" s="236" t="s">
        <v>984</v>
      </c>
      <c r="E541" s="18" t="s">
        <v>291</v>
      </c>
      <c r="F541" s="237">
        <v>51</v>
      </c>
      <c r="G541" s="37"/>
      <c r="H541" s="38"/>
    </row>
    <row r="542" s="2" customFormat="1" ht="16.8" customHeight="1">
      <c r="A542" s="37"/>
      <c r="B542" s="38"/>
      <c r="C542" s="236" t="s">
        <v>866</v>
      </c>
      <c r="D542" s="236" t="s">
        <v>867</v>
      </c>
      <c r="E542" s="18" t="s">
        <v>291</v>
      </c>
      <c r="F542" s="237">
        <v>52.020000000000003</v>
      </c>
      <c r="G542" s="37"/>
      <c r="H542" s="38"/>
    </row>
    <row r="543" s="2" customFormat="1" ht="16.8" customHeight="1">
      <c r="A543" s="37"/>
      <c r="B543" s="38"/>
      <c r="C543" s="232" t="s">
        <v>220</v>
      </c>
      <c r="D543" s="233" t="s">
        <v>221</v>
      </c>
      <c r="E543" s="234" t="s">
        <v>1</v>
      </c>
      <c r="F543" s="235">
        <v>677.84900000000005</v>
      </c>
      <c r="G543" s="37"/>
      <c r="H543" s="38"/>
    </row>
    <row r="544" s="2" customFormat="1" ht="16.8" customHeight="1">
      <c r="A544" s="37"/>
      <c r="B544" s="38"/>
      <c r="C544" s="236" t="s">
        <v>1</v>
      </c>
      <c r="D544" s="236" t="s">
        <v>1479</v>
      </c>
      <c r="E544" s="18" t="s">
        <v>1</v>
      </c>
      <c r="F544" s="237">
        <v>250.952</v>
      </c>
      <c r="G544" s="37"/>
      <c r="H544" s="38"/>
    </row>
    <row r="545" s="2" customFormat="1" ht="16.8" customHeight="1">
      <c r="A545" s="37"/>
      <c r="B545" s="38"/>
      <c r="C545" s="236" t="s">
        <v>1</v>
      </c>
      <c r="D545" s="236" t="s">
        <v>1253</v>
      </c>
      <c r="E545" s="18" t="s">
        <v>1</v>
      </c>
      <c r="F545" s="237">
        <v>9.3680000000000003</v>
      </c>
      <c r="G545" s="37"/>
      <c r="H545" s="38"/>
    </row>
    <row r="546" s="2" customFormat="1" ht="16.8" customHeight="1">
      <c r="A546" s="37"/>
      <c r="B546" s="38"/>
      <c r="C546" s="236" t="s">
        <v>1</v>
      </c>
      <c r="D546" s="236" t="s">
        <v>1480</v>
      </c>
      <c r="E546" s="18" t="s">
        <v>1</v>
      </c>
      <c r="F546" s="237">
        <v>249.029</v>
      </c>
      <c r="G546" s="37"/>
      <c r="H546" s="38"/>
    </row>
    <row r="547" s="2" customFormat="1" ht="16.8" customHeight="1">
      <c r="A547" s="37"/>
      <c r="B547" s="38"/>
      <c r="C547" s="236" t="s">
        <v>1</v>
      </c>
      <c r="D547" s="236" t="s">
        <v>1255</v>
      </c>
      <c r="E547" s="18" t="s">
        <v>1</v>
      </c>
      <c r="F547" s="237">
        <v>9.0399999999999991</v>
      </c>
      <c r="G547" s="37"/>
      <c r="H547" s="38"/>
    </row>
    <row r="548" s="2" customFormat="1" ht="16.8" customHeight="1">
      <c r="A548" s="37"/>
      <c r="B548" s="38"/>
      <c r="C548" s="236" t="s">
        <v>1</v>
      </c>
      <c r="D548" s="236" t="s">
        <v>1481</v>
      </c>
      <c r="E548" s="18" t="s">
        <v>1</v>
      </c>
      <c r="F548" s="237">
        <v>159.46000000000001</v>
      </c>
      <c r="G548" s="37"/>
      <c r="H548" s="38"/>
    </row>
    <row r="549" s="2" customFormat="1" ht="16.8" customHeight="1">
      <c r="A549" s="37"/>
      <c r="B549" s="38"/>
      <c r="C549" s="236" t="s">
        <v>220</v>
      </c>
      <c r="D549" s="236" t="s">
        <v>303</v>
      </c>
      <c r="E549" s="18" t="s">
        <v>1</v>
      </c>
      <c r="F549" s="237">
        <v>677.84900000000005</v>
      </c>
      <c r="G549" s="37"/>
      <c r="H549" s="38"/>
    </row>
    <row r="550" s="2" customFormat="1" ht="16.8" customHeight="1">
      <c r="A550" s="37"/>
      <c r="B550" s="38"/>
      <c r="C550" s="238" t="s">
        <v>2151</v>
      </c>
      <c r="D550" s="37"/>
      <c r="E550" s="37"/>
      <c r="F550" s="37"/>
      <c r="G550" s="37"/>
      <c r="H550" s="38"/>
    </row>
    <row r="551" s="2" customFormat="1" ht="16.8" customHeight="1">
      <c r="A551" s="37"/>
      <c r="B551" s="38"/>
      <c r="C551" s="236" t="s">
        <v>1476</v>
      </c>
      <c r="D551" s="236" t="s">
        <v>1477</v>
      </c>
      <c r="E551" s="18" t="s">
        <v>281</v>
      </c>
      <c r="F551" s="237">
        <v>677.84900000000005</v>
      </c>
      <c r="G551" s="37"/>
      <c r="H551" s="38"/>
    </row>
    <row r="552" s="2" customFormat="1" ht="16.8" customHeight="1">
      <c r="A552" s="37"/>
      <c r="B552" s="38"/>
      <c r="C552" s="236" t="s">
        <v>1557</v>
      </c>
      <c r="D552" s="236" t="s">
        <v>1558</v>
      </c>
      <c r="E552" s="18" t="s">
        <v>281</v>
      </c>
      <c r="F552" s="237">
        <v>677.84900000000005</v>
      </c>
      <c r="G552" s="37"/>
      <c r="H552" s="38"/>
    </row>
    <row r="553" s="2" customFormat="1" ht="16.8" customHeight="1">
      <c r="A553" s="37"/>
      <c r="B553" s="38"/>
      <c r="C553" s="236" t="s">
        <v>1561</v>
      </c>
      <c r="D553" s="236" t="s">
        <v>1562</v>
      </c>
      <c r="E553" s="18" t="s">
        <v>281</v>
      </c>
      <c r="F553" s="237">
        <v>745.63400000000001</v>
      </c>
      <c r="G553" s="37"/>
      <c r="H553" s="38"/>
    </row>
    <row r="554" s="2" customFormat="1" ht="16.8" customHeight="1">
      <c r="A554" s="37"/>
      <c r="B554" s="38"/>
      <c r="C554" s="232" t="s">
        <v>223</v>
      </c>
      <c r="D554" s="233" t="s">
        <v>224</v>
      </c>
      <c r="E554" s="234" t="s">
        <v>1</v>
      </c>
      <c r="F554" s="235">
        <v>2531.8200000000002</v>
      </c>
      <c r="G554" s="37"/>
      <c r="H554" s="38"/>
    </row>
    <row r="555" s="2" customFormat="1" ht="16.8" customHeight="1">
      <c r="A555" s="37"/>
      <c r="B555" s="38"/>
      <c r="C555" s="236" t="s">
        <v>1</v>
      </c>
      <c r="D555" s="236" t="s">
        <v>1734</v>
      </c>
      <c r="E555" s="18" t="s">
        <v>1</v>
      </c>
      <c r="F555" s="237">
        <v>379.69999999999999</v>
      </c>
      <c r="G555" s="37"/>
      <c r="H555" s="38"/>
    </row>
    <row r="556" s="2" customFormat="1" ht="16.8" customHeight="1">
      <c r="A556" s="37"/>
      <c r="B556" s="38"/>
      <c r="C556" s="236" t="s">
        <v>1</v>
      </c>
      <c r="D556" s="236" t="s">
        <v>1735</v>
      </c>
      <c r="E556" s="18" t="s">
        <v>1</v>
      </c>
      <c r="F556" s="237">
        <v>384.60000000000002</v>
      </c>
      <c r="G556" s="37"/>
      <c r="H556" s="38"/>
    </row>
    <row r="557" s="2" customFormat="1" ht="16.8" customHeight="1">
      <c r="A557" s="37"/>
      <c r="B557" s="38"/>
      <c r="C557" s="236" t="s">
        <v>1</v>
      </c>
      <c r="D557" s="236" t="s">
        <v>1736</v>
      </c>
      <c r="E557" s="18" t="s">
        <v>1</v>
      </c>
      <c r="F557" s="237">
        <v>3.238</v>
      </c>
      <c r="G557" s="37"/>
      <c r="H557" s="38"/>
    </row>
    <row r="558" s="2" customFormat="1" ht="16.8" customHeight="1">
      <c r="A558" s="37"/>
      <c r="B558" s="38"/>
      <c r="C558" s="236" t="s">
        <v>1</v>
      </c>
      <c r="D558" s="236" t="s">
        <v>1737</v>
      </c>
      <c r="E558" s="18" t="s">
        <v>1</v>
      </c>
      <c r="F558" s="237">
        <v>88.5</v>
      </c>
      <c r="G558" s="37"/>
      <c r="H558" s="38"/>
    </row>
    <row r="559" s="2" customFormat="1" ht="16.8" customHeight="1">
      <c r="A559" s="37"/>
      <c r="B559" s="38"/>
      <c r="C559" s="236" t="s">
        <v>1</v>
      </c>
      <c r="D559" s="236" t="s">
        <v>1739</v>
      </c>
      <c r="E559" s="18" t="s">
        <v>1</v>
      </c>
      <c r="F559" s="237">
        <v>66.239999999999995</v>
      </c>
      <c r="G559" s="37"/>
      <c r="H559" s="38"/>
    </row>
    <row r="560" s="2" customFormat="1" ht="16.8" customHeight="1">
      <c r="A560" s="37"/>
      <c r="B560" s="38"/>
      <c r="C560" s="236" t="s">
        <v>1</v>
      </c>
      <c r="D560" s="236" t="s">
        <v>1740</v>
      </c>
      <c r="E560" s="18" t="s">
        <v>1</v>
      </c>
      <c r="F560" s="237">
        <v>167.661</v>
      </c>
      <c r="G560" s="37"/>
      <c r="H560" s="38"/>
    </row>
    <row r="561" s="2" customFormat="1" ht="16.8" customHeight="1">
      <c r="A561" s="37"/>
      <c r="B561" s="38"/>
      <c r="C561" s="236" t="s">
        <v>1</v>
      </c>
      <c r="D561" s="236" t="s">
        <v>1741</v>
      </c>
      <c r="E561" s="18" t="s">
        <v>1</v>
      </c>
      <c r="F561" s="237">
        <v>91.224999999999994</v>
      </c>
      <c r="G561" s="37"/>
      <c r="H561" s="38"/>
    </row>
    <row r="562" s="2" customFormat="1" ht="16.8" customHeight="1">
      <c r="A562" s="37"/>
      <c r="B562" s="38"/>
      <c r="C562" s="236" t="s">
        <v>1</v>
      </c>
      <c r="D562" s="236" t="s">
        <v>1742</v>
      </c>
      <c r="E562" s="18" t="s">
        <v>1</v>
      </c>
      <c r="F562" s="237">
        <v>100.807</v>
      </c>
      <c r="G562" s="37"/>
      <c r="H562" s="38"/>
    </row>
    <row r="563" s="2" customFormat="1" ht="16.8" customHeight="1">
      <c r="A563" s="37"/>
      <c r="B563" s="38"/>
      <c r="C563" s="236" t="s">
        <v>1</v>
      </c>
      <c r="D563" s="236" t="s">
        <v>1743</v>
      </c>
      <c r="E563" s="18" t="s">
        <v>1</v>
      </c>
      <c r="F563" s="237">
        <v>96.403999999999996</v>
      </c>
      <c r="G563" s="37"/>
      <c r="H563" s="38"/>
    </row>
    <row r="564" s="2" customFormat="1" ht="16.8" customHeight="1">
      <c r="A564" s="37"/>
      <c r="B564" s="38"/>
      <c r="C564" s="236" t="s">
        <v>1</v>
      </c>
      <c r="D564" s="236" t="s">
        <v>1744</v>
      </c>
      <c r="E564" s="18" t="s">
        <v>1</v>
      </c>
      <c r="F564" s="237">
        <v>110.265</v>
      </c>
      <c r="G564" s="37"/>
      <c r="H564" s="38"/>
    </row>
    <row r="565" s="2" customFormat="1" ht="16.8" customHeight="1">
      <c r="A565" s="37"/>
      <c r="B565" s="38"/>
      <c r="C565" s="236" t="s">
        <v>1</v>
      </c>
      <c r="D565" s="236" t="s">
        <v>1745</v>
      </c>
      <c r="E565" s="18" t="s">
        <v>1</v>
      </c>
      <c r="F565" s="237">
        <v>101.477</v>
      </c>
      <c r="G565" s="37"/>
      <c r="H565" s="38"/>
    </row>
    <row r="566" s="2" customFormat="1" ht="16.8" customHeight="1">
      <c r="A566" s="37"/>
      <c r="B566" s="38"/>
      <c r="C566" s="236" t="s">
        <v>1</v>
      </c>
      <c r="D566" s="236" t="s">
        <v>1746</v>
      </c>
      <c r="E566" s="18" t="s">
        <v>1</v>
      </c>
      <c r="F566" s="237">
        <v>119.268</v>
      </c>
      <c r="G566" s="37"/>
      <c r="H566" s="38"/>
    </row>
    <row r="567" s="2" customFormat="1" ht="16.8" customHeight="1">
      <c r="A567" s="37"/>
      <c r="B567" s="38"/>
      <c r="C567" s="236" t="s">
        <v>1</v>
      </c>
      <c r="D567" s="236" t="s">
        <v>1747</v>
      </c>
      <c r="E567" s="18" t="s">
        <v>1</v>
      </c>
      <c r="F567" s="237">
        <v>117.06</v>
      </c>
      <c r="G567" s="37"/>
      <c r="H567" s="38"/>
    </row>
    <row r="568" s="2" customFormat="1" ht="16.8" customHeight="1">
      <c r="A568" s="37"/>
      <c r="B568" s="38"/>
      <c r="C568" s="236" t="s">
        <v>1</v>
      </c>
      <c r="D568" s="236" t="s">
        <v>1748</v>
      </c>
      <c r="E568" s="18" t="s">
        <v>1</v>
      </c>
      <c r="F568" s="237">
        <v>105.706</v>
      </c>
      <c r="G568" s="37"/>
      <c r="H568" s="38"/>
    </row>
    <row r="569" s="2" customFormat="1" ht="16.8" customHeight="1">
      <c r="A569" s="37"/>
      <c r="B569" s="38"/>
      <c r="C569" s="236" t="s">
        <v>1</v>
      </c>
      <c r="D569" s="236" t="s">
        <v>1749</v>
      </c>
      <c r="E569" s="18" t="s">
        <v>1</v>
      </c>
      <c r="F569" s="237">
        <v>101.64</v>
      </c>
      <c r="G569" s="37"/>
      <c r="H569" s="38"/>
    </row>
    <row r="570" s="2" customFormat="1" ht="16.8" customHeight="1">
      <c r="A570" s="37"/>
      <c r="B570" s="38"/>
      <c r="C570" s="236" t="s">
        <v>1</v>
      </c>
      <c r="D570" s="236" t="s">
        <v>1750</v>
      </c>
      <c r="E570" s="18" t="s">
        <v>1</v>
      </c>
      <c r="F570" s="237">
        <v>134.75299999999999</v>
      </c>
      <c r="G570" s="37"/>
      <c r="H570" s="38"/>
    </row>
    <row r="571" s="2" customFormat="1" ht="16.8" customHeight="1">
      <c r="A571" s="37"/>
      <c r="B571" s="38"/>
      <c r="C571" s="236" t="s">
        <v>1</v>
      </c>
      <c r="D571" s="236" t="s">
        <v>1751</v>
      </c>
      <c r="E571" s="18" t="s">
        <v>1</v>
      </c>
      <c r="F571" s="237">
        <v>94.673000000000002</v>
      </c>
      <c r="G571" s="37"/>
      <c r="H571" s="38"/>
    </row>
    <row r="572" s="2" customFormat="1" ht="16.8" customHeight="1">
      <c r="A572" s="37"/>
      <c r="B572" s="38"/>
      <c r="C572" s="236" t="s">
        <v>1</v>
      </c>
      <c r="D572" s="236" t="s">
        <v>1752</v>
      </c>
      <c r="E572" s="18" t="s">
        <v>1</v>
      </c>
      <c r="F572" s="237">
        <v>117.203</v>
      </c>
      <c r="G572" s="37"/>
      <c r="H572" s="38"/>
    </row>
    <row r="573" s="2" customFormat="1" ht="16.8" customHeight="1">
      <c r="A573" s="37"/>
      <c r="B573" s="38"/>
      <c r="C573" s="236" t="s">
        <v>1</v>
      </c>
      <c r="D573" s="236" t="s">
        <v>1753</v>
      </c>
      <c r="E573" s="18" t="s">
        <v>1</v>
      </c>
      <c r="F573" s="237">
        <v>47</v>
      </c>
      <c r="G573" s="37"/>
      <c r="H573" s="38"/>
    </row>
    <row r="574" s="2" customFormat="1" ht="16.8" customHeight="1">
      <c r="A574" s="37"/>
      <c r="B574" s="38"/>
      <c r="C574" s="236" t="s">
        <v>1</v>
      </c>
      <c r="D574" s="236" t="s">
        <v>1754</v>
      </c>
      <c r="E574" s="18" t="s">
        <v>1</v>
      </c>
      <c r="F574" s="237">
        <v>51</v>
      </c>
      <c r="G574" s="37"/>
      <c r="H574" s="38"/>
    </row>
    <row r="575" s="2" customFormat="1" ht="16.8" customHeight="1">
      <c r="A575" s="37"/>
      <c r="B575" s="38"/>
      <c r="C575" s="236" t="s">
        <v>1</v>
      </c>
      <c r="D575" s="236" t="s">
        <v>1755</v>
      </c>
      <c r="E575" s="18" t="s">
        <v>1</v>
      </c>
      <c r="F575" s="237">
        <v>53.399999999999999</v>
      </c>
      <c r="G575" s="37"/>
      <c r="H575" s="38"/>
    </row>
    <row r="576" s="2" customFormat="1" ht="16.8" customHeight="1">
      <c r="A576" s="37"/>
      <c r="B576" s="38"/>
      <c r="C576" s="236" t="s">
        <v>223</v>
      </c>
      <c r="D576" s="236" t="s">
        <v>303</v>
      </c>
      <c r="E576" s="18" t="s">
        <v>1</v>
      </c>
      <c r="F576" s="237">
        <v>2531.8200000000002</v>
      </c>
      <c r="G576" s="37"/>
      <c r="H576" s="38"/>
    </row>
    <row r="577" s="2" customFormat="1" ht="16.8" customHeight="1">
      <c r="A577" s="37"/>
      <c r="B577" s="38"/>
      <c r="C577" s="238" t="s">
        <v>2151</v>
      </c>
      <c r="D577" s="37"/>
      <c r="E577" s="37"/>
      <c r="F577" s="37"/>
      <c r="G577" s="37"/>
      <c r="H577" s="38"/>
    </row>
    <row r="578" s="2" customFormat="1" ht="16.8" customHeight="1">
      <c r="A578" s="37"/>
      <c r="B578" s="38"/>
      <c r="C578" s="236" t="s">
        <v>1731</v>
      </c>
      <c r="D578" s="236" t="s">
        <v>1732</v>
      </c>
      <c r="E578" s="18" t="s">
        <v>281</v>
      </c>
      <c r="F578" s="237">
        <v>2531.8200000000002</v>
      </c>
      <c r="G578" s="37"/>
      <c r="H578" s="38"/>
    </row>
    <row r="579" s="2" customFormat="1" ht="16.8" customHeight="1">
      <c r="A579" s="37"/>
      <c r="B579" s="38"/>
      <c r="C579" s="236" t="s">
        <v>1758</v>
      </c>
      <c r="D579" s="236" t="s">
        <v>1759</v>
      </c>
      <c r="E579" s="18" t="s">
        <v>281</v>
      </c>
      <c r="F579" s="237">
        <v>2531.8200000000002</v>
      </c>
      <c r="G579" s="37"/>
      <c r="H579" s="38"/>
    </row>
    <row r="580" s="2" customFormat="1" ht="16.8" customHeight="1">
      <c r="A580" s="37"/>
      <c r="B580" s="38"/>
      <c r="C580" s="232" t="s">
        <v>226</v>
      </c>
      <c r="D580" s="233" t="s">
        <v>227</v>
      </c>
      <c r="E580" s="234" t="s">
        <v>1</v>
      </c>
      <c r="F580" s="235">
        <v>1216.5699999999999</v>
      </c>
      <c r="G580" s="37"/>
      <c r="H580" s="38"/>
    </row>
    <row r="581" s="2" customFormat="1" ht="16.8" customHeight="1">
      <c r="A581" s="37"/>
      <c r="B581" s="38"/>
      <c r="C581" s="236" t="s">
        <v>1</v>
      </c>
      <c r="D581" s="236" t="s">
        <v>874</v>
      </c>
      <c r="E581" s="18" t="s">
        <v>1</v>
      </c>
      <c r="F581" s="237">
        <v>1175.2000000000001</v>
      </c>
      <c r="G581" s="37"/>
      <c r="H581" s="38"/>
    </row>
    <row r="582" s="2" customFormat="1" ht="16.8" customHeight="1">
      <c r="A582" s="37"/>
      <c r="B582" s="38"/>
      <c r="C582" s="236" t="s">
        <v>1</v>
      </c>
      <c r="D582" s="236" t="s">
        <v>875</v>
      </c>
      <c r="E582" s="18" t="s">
        <v>1</v>
      </c>
      <c r="F582" s="237">
        <v>41.369999999999997</v>
      </c>
      <c r="G582" s="37"/>
      <c r="H582" s="38"/>
    </row>
    <row r="583" s="2" customFormat="1" ht="16.8" customHeight="1">
      <c r="A583" s="37"/>
      <c r="B583" s="38"/>
      <c r="C583" s="236" t="s">
        <v>226</v>
      </c>
      <c r="D583" s="236" t="s">
        <v>288</v>
      </c>
      <c r="E583" s="18" t="s">
        <v>1</v>
      </c>
      <c r="F583" s="237">
        <v>1216.5699999999999</v>
      </c>
      <c r="G583" s="37"/>
      <c r="H583" s="38"/>
    </row>
    <row r="584" s="2" customFormat="1" ht="16.8" customHeight="1">
      <c r="A584" s="37"/>
      <c r="B584" s="38"/>
      <c r="C584" s="238" t="s">
        <v>2151</v>
      </c>
      <c r="D584" s="37"/>
      <c r="E584" s="37"/>
      <c r="F584" s="37"/>
      <c r="G584" s="37"/>
      <c r="H584" s="38"/>
    </row>
    <row r="585" s="2" customFormat="1">
      <c r="A585" s="37"/>
      <c r="B585" s="38"/>
      <c r="C585" s="236" t="s">
        <v>871</v>
      </c>
      <c r="D585" s="236" t="s">
        <v>872</v>
      </c>
      <c r="E585" s="18" t="s">
        <v>281</v>
      </c>
      <c r="F585" s="237">
        <v>1216.5699999999999</v>
      </c>
      <c r="G585" s="37"/>
      <c r="H585" s="38"/>
    </row>
    <row r="586" s="2" customFormat="1">
      <c r="A586" s="37"/>
      <c r="B586" s="38"/>
      <c r="C586" s="236" t="s">
        <v>877</v>
      </c>
      <c r="D586" s="236" t="s">
        <v>878</v>
      </c>
      <c r="E586" s="18" t="s">
        <v>281</v>
      </c>
      <c r="F586" s="237">
        <v>109491.3</v>
      </c>
      <c r="G586" s="37"/>
      <c r="H586" s="38"/>
    </row>
    <row r="587" s="2" customFormat="1">
      <c r="A587" s="37"/>
      <c r="B587" s="38"/>
      <c r="C587" s="236" t="s">
        <v>886</v>
      </c>
      <c r="D587" s="236" t="s">
        <v>887</v>
      </c>
      <c r="E587" s="18" t="s">
        <v>281</v>
      </c>
      <c r="F587" s="237">
        <v>1216.5699999999999</v>
      </c>
      <c r="G587" s="37"/>
      <c r="H587" s="38"/>
    </row>
    <row r="588" s="2" customFormat="1" ht="16.8" customHeight="1">
      <c r="A588" s="37"/>
      <c r="B588" s="38"/>
      <c r="C588" s="236" t="s">
        <v>890</v>
      </c>
      <c r="D588" s="236" t="s">
        <v>891</v>
      </c>
      <c r="E588" s="18" t="s">
        <v>281</v>
      </c>
      <c r="F588" s="237">
        <v>1216.5699999999999</v>
      </c>
      <c r="G588" s="37"/>
      <c r="H588" s="38"/>
    </row>
    <row r="589" s="2" customFormat="1" ht="16.8" customHeight="1">
      <c r="A589" s="37"/>
      <c r="B589" s="38"/>
      <c r="C589" s="236" t="s">
        <v>894</v>
      </c>
      <c r="D589" s="236" t="s">
        <v>895</v>
      </c>
      <c r="E589" s="18" t="s">
        <v>281</v>
      </c>
      <c r="F589" s="237">
        <v>109491.3</v>
      </c>
      <c r="G589" s="37"/>
      <c r="H589" s="38"/>
    </row>
    <row r="590" s="2" customFormat="1" ht="16.8" customHeight="1">
      <c r="A590" s="37"/>
      <c r="B590" s="38"/>
      <c r="C590" s="236" t="s">
        <v>898</v>
      </c>
      <c r="D590" s="236" t="s">
        <v>899</v>
      </c>
      <c r="E590" s="18" t="s">
        <v>281</v>
      </c>
      <c r="F590" s="237">
        <v>1216.5699999999999</v>
      </c>
      <c r="G590" s="37"/>
      <c r="H590" s="38"/>
    </row>
    <row r="591" s="2" customFormat="1" ht="16.8" customHeight="1">
      <c r="A591" s="37"/>
      <c r="B591" s="38"/>
      <c r="C591" s="236" t="s">
        <v>991</v>
      </c>
      <c r="D591" s="236" t="s">
        <v>992</v>
      </c>
      <c r="E591" s="18" t="s">
        <v>281</v>
      </c>
      <c r="F591" s="237">
        <v>1216.5699999999999</v>
      </c>
      <c r="G591" s="37"/>
      <c r="H591" s="38"/>
    </row>
    <row r="592" s="2" customFormat="1" ht="7.44" customHeight="1">
      <c r="A592" s="37"/>
      <c r="B592" s="59"/>
      <c r="C592" s="60"/>
      <c r="D592" s="60"/>
      <c r="E592" s="60"/>
      <c r="F592" s="60"/>
      <c r="G592" s="60"/>
      <c r="H592" s="38"/>
    </row>
    <row r="593" s="2" customFormat="1">
      <c r="A593" s="37"/>
      <c r="B593" s="37"/>
      <c r="C593" s="37"/>
      <c r="D593" s="37"/>
      <c r="E593" s="37"/>
      <c r="F593" s="37"/>
      <c r="G593" s="37"/>
      <c r="H593" s="37"/>
    </row>
  </sheetData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DESKTOP-A37M82P\Švehla</dc:creator>
  <cp:lastModifiedBy>DESKTOP-A37M82P\Švehla</cp:lastModifiedBy>
  <dcterms:created xsi:type="dcterms:W3CDTF">2025-10-17T09:41:14Z</dcterms:created>
  <dcterms:modified xsi:type="dcterms:W3CDTF">2025-10-17T09:41:21Z</dcterms:modified>
</cp:coreProperties>
</file>