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.NP - Stávajicí a nový stav" sheetId="2" r:id="rId2"/>
    <sheet name="2.NP a Střecha - Stávajic..." sheetId="3" r:id="rId3"/>
    <sheet name="FVE - Fotovoltaika" sheetId="4" r:id="rId4"/>
    <sheet name="ELE - Elektroinstalace" sheetId="5" r:id="rId5"/>
    <sheet name="VZT - Vzduchotechnika" sheetId="6" r:id="rId6"/>
    <sheet name="VRN - Vedlejší rozpočtové...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'1.NP - Stávajicí a nový stav'!$C$125:$K$299</definedName>
    <definedName name="_xlnm.Print_Area" localSheetId="1">'1.NP - Stávajicí a nový stav'!$C$82:$J$107,'1.NP - Stávajicí a nový stav'!$C$113:$K$299</definedName>
    <definedName name="_xlnm.Print_Titles" localSheetId="1">'1.NP - Stávajicí a nový stav'!$125:$125</definedName>
    <definedName name="_xlnm._FilterDatabase" localSheetId="2" hidden="1">'2.NP a Střecha - Stávajic...'!$C$128:$K$344</definedName>
    <definedName name="_xlnm.Print_Area" localSheetId="2">'2.NP a Střecha - Stávajic...'!$C$82:$J$110,'2.NP a Střecha - Stávajic...'!$C$116:$K$344</definedName>
    <definedName name="_xlnm.Print_Titles" localSheetId="2">'2.NP a Střecha - Stávajic...'!$128:$128</definedName>
    <definedName name="_xlnm._FilterDatabase" localSheetId="3" hidden="1">'FVE - Fotovoltaika'!$C$118:$K$141</definedName>
    <definedName name="_xlnm.Print_Area" localSheetId="3">'FVE - Fotovoltaika'!$C$82:$J$100,'FVE - Fotovoltaika'!$C$106:$K$141</definedName>
    <definedName name="_xlnm.Print_Titles" localSheetId="3">'FVE - Fotovoltaika'!$118:$118</definedName>
    <definedName name="_xlnm._FilterDatabase" localSheetId="4" hidden="1">'ELE - Elektroinstalace'!$C$122:$K$194</definedName>
    <definedName name="_xlnm.Print_Area" localSheetId="4">'ELE - Elektroinstalace'!$C$82:$J$104,'ELE - Elektroinstalace'!$C$110:$K$194</definedName>
    <definedName name="_xlnm.Print_Titles" localSheetId="4">'ELE - Elektroinstalace'!$122:$122</definedName>
    <definedName name="_xlnm._FilterDatabase" localSheetId="5" hidden="1">'VZT - Vzduchotechnika'!$C$120:$K$187</definedName>
    <definedName name="_xlnm.Print_Area" localSheetId="5">'VZT - Vzduchotechnika'!$C$82:$J$102,'VZT - Vzduchotechnika'!$C$108:$K$187</definedName>
    <definedName name="_xlnm.Print_Titles" localSheetId="5">'VZT - Vzduchotechnika'!$120:$120</definedName>
    <definedName name="_xlnm._FilterDatabase" localSheetId="6" hidden="1">'VRN - Vedlejší rozpočtové...'!$C$121:$K$140</definedName>
    <definedName name="_xlnm.Print_Area" localSheetId="6">'VRN - Vedlejší rozpočtové...'!$C$82:$J$103,'VRN - Vedlejší rozpočtové...'!$C$109:$K$140</definedName>
    <definedName name="_xlnm.Print_Titles" localSheetId="6">'VRN - Vedlejší rozpočtové...'!$121:$121</definedName>
    <definedName name="_xlnm.Print_Area" localSheetId="7">'Seznam figur'!$C$4:$G$130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0"/>
  <c i="7" r="J35"/>
  <c i="1" r="AX100"/>
  <c i="7"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119"/>
  <c r="J17"/>
  <c r="J15"/>
  <c r="E15"/>
  <c r="F118"/>
  <c r="J14"/>
  <c r="J12"/>
  <c r="J116"/>
  <c r="E7"/>
  <c r="E112"/>
  <c i="6" r="J37"/>
  <c r="J36"/>
  <c i="1" r="AY99"/>
  <c i="6" r="J35"/>
  <c i="1" r="AX99"/>
  <c i="6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115"/>
  <c r="E7"/>
  <c r="E111"/>
  <c i="5" r="J37"/>
  <c r="J36"/>
  <c i="1" r="AY98"/>
  <c i="5" r="J35"/>
  <c i="1" r="AX98"/>
  <c i="5"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91"/>
  <c r="J14"/>
  <c r="J12"/>
  <c r="J89"/>
  <c r="E7"/>
  <c r="E85"/>
  <c i="4" r="J37"/>
  <c r="J36"/>
  <c i="1" r="AY97"/>
  <c i="4" r="J35"/>
  <c i="1" r="AX97"/>
  <c i="4"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113"/>
  <c r="E7"/>
  <c r="E85"/>
  <c i="3" r="J37"/>
  <c r="J36"/>
  <c i="1" r="AY96"/>
  <c i="3" r="J35"/>
  <c i="1" r="AX96"/>
  <c i="3"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81"/>
  <c r="BH281"/>
  <c r="BG281"/>
  <c r="BF281"/>
  <c r="T281"/>
  <c r="R281"/>
  <c r="P281"/>
  <c r="BI280"/>
  <c r="BH280"/>
  <c r="BG280"/>
  <c r="BF280"/>
  <c r="T280"/>
  <c r="R280"/>
  <c r="P280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27"/>
  <c r="BH227"/>
  <c r="BG227"/>
  <c r="BF227"/>
  <c r="T227"/>
  <c r="R227"/>
  <c r="P22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T178"/>
  <c r="R179"/>
  <c r="R178"/>
  <c r="P179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J126"/>
  <c r="J125"/>
  <c r="F123"/>
  <c r="E121"/>
  <c r="J92"/>
  <c r="J91"/>
  <c r="F89"/>
  <c r="E87"/>
  <c r="J18"/>
  <c r="E18"/>
  <c r="F126"/>
  <c r="J17"/>
  <c r="J15"/>
  <c r="E15"/>
  <c r="F91"/>
  <c r="J14"/>
  <c r="J12"/>
  <c r="J123"/>
  <c r="E7"/>
  <c r="E119"/>
  <c i="2" r="J37"/>
  <c r="J36"/>
  <c i="1" r="AY95"/>
  <c i="2" r="J35"/>
  <c i="1" r="AX95"/>
  <c i="2"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4"/>
  <c r="BH254"/>
  <c r="BG254"/>
  <c r="BF254"/>
  <c r="T254"/>
  <c r="R254"/>
  <c r="P254"/>
  <c r="BI253"/>
  <c r="BH253"/>
  <c r="BG253"/>
  <c r="BF253"/>
  <c r="T253"/>
  <c r="R253"/>
  <c r="P253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R160"/>
  <c r="P160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29"/>
  <c r="BH129"/>
  <c r="BG129"/>
  <c r="BF129"/>
  <c r="T129"/>
  <c r="R129"/>
  <c r="P129"/>
  <c r="J123"/>
  <c r="J122"/>
  <c r="F120"/>
  <c r="E118"/>
  <c r="J92"/>
  <c r="J91"/>
  <c r="F89"/>
  <c r="E87"/>
  <c r="J18"/>
  <c r="E18"/>
  <c r="F92"/>
  <c r="J17"/>
  <c r="J15"/>
  <c r="E15"/>
  <c r="F122"/>
  <c r="J14"/>
  <c r="J12"/>
  <c r="J120"/>
  <c r="E7"/>
  <c r="E116"/>
  <c i="1" r="L90"/>
  <c r="AM90"/>
  <c r="AM89"/>
  <c r="L89"/>
  <c r="AM87"/>
  <c r="L87"/>
  <c r="L85"/>
  <c r="L84"/>
  <c i="2" r="BK293"/>
  <c r="J285"/>
  <c r="BK270"/>
  <c r="BK268"/>
  <c r="BK214"/>
  <c r="J199"/>
  <c r="J187"/>
  <c r="BK179"/>
  <c r="BK171"/>
  <c r="BK129"/>
  <c r="J229"/>
  <c r="J206"/>
  <c r="J190"/>
  <c r="J175"/>
  <c r="J169"/>
  <c r="BK154"/>
  <c r="J299"/>
  <c r="BK296"/>
  <c r="J289"/>
  <c r="BK284"/>
  <c r="J276"/>
  <c r="J266"/>
  <c r="J243"/>
  <c r="BK237"/>
  <c r="BK220"/>
  <c r="BK212"/>
  <c r="J204"/>
  <c r="BK199"/>
  <c r="J185"/>
  <c r="BK160"/>
  <c r="BK147"/>
  <c r="J296"/>
  <c r="BK289"/>
  <c r="BK280"/>
  <c r="BK264"/>
  <c r="BK234"/>
  <c r="BK226"/>
  <c r="BK218"/>
  <c r="BK190"/>
  <c r="BK185"/>
  <c i="3" r="BK338"/>
  <c r="BK327"/>
  <c r="J315"/>
  <c r="BK305"/>
  <c r="BK296"/>
  <c r="BK260"/>
  <c r="J216"/>
  <c r="BK206"/>
  <c r="BK188"/>
  <c r="BK176"/>
  <c r="BK143"/>
  <c r="BK136"/>
  <c r="J338"/>
  <c r="J319"/>
  <c r="BK307"/>
  <c r="J300"/>
  <c r="BK272"/>
  <c r="BK258"/>
  <c r="J254"/>
  <c r="BK212"/>
  <c r="BK200"/>
  <c r="J184"/>
  <c r="J167"/>
  <c r="BK160"/>
  <c r="J150"/>
  <c r="J132"/>
  <c r="J336"/>
  <c r="BK319"/>
  <c r="BK298"/>
  <c r="BK271"/>
  <c r="J256"/>
  <c r="J250"/>
  <c r="J210"/>
  <c r="BK196"/>
  <c r="BK184"/>
  <c r="BK175"/>
  <c r="BK169"/>
  <c r="J143"/>
  <c r="J136"/>
  <c r="BK341"/>
  <c r="J293"/>
  <c r="J272"/>
  <c r="BK250"/>
  <c r="J227"/>
  <c r="J208"/>
  <c r="J198"/>
  <c r="BK179"/>
  <c r="BK165"/>
  <c r="BK150"/>
  <c r="BK132"/>
  <c i="4" r="J137"/>
  <c r="J134"/>
  <c r="J131"/>
  <c r="BK125"/>
  <c r="J121"/>
  <c r="BK137"/>
  <c r="BK134"/>
  <c r="BK127"/>
  <c r="J124"/>
  <c r="BK139"/>
  <c r="BK130"/>
  <c r="BK123"/>
  <c i="5" r="BK192"/>
  <c r="BK187"/>
  <c r="BK183"/>
  <c r="J180"/>
  <c r="BK171"/>
  <c r="BK166"/>
  <c r="BK156"/>
  <c r="BK153"/>
  <c r="BK149"/>
  <c r="BK146"/>
  <c r="BK142"/>
  <c r="BK136"/>
  <c r="J133"/>
  <c r="BK129"/>
  <c r="J125"/>
  <c r="J191"/>
  <c r="J183"/>
  <c r="BK178"/>
  <c r="BK175"/>
  <c r="J171"/>
  <c r="BK167"/>
  <c r="BK163"/>
  <c r="J160"/>
  <c r="J155"/>
  <c r="BK147"/>
  <c r="BK141"/>
  <c r="J129"/>
  <c r="J192"/>
  <c r="J188"/>
  <c r="BK180"/>
  <c r="BK176"/>
  <c r="BK170"/>
  <c r="J167"/>
  <c r="J161"/>
  <c r="BK154"/>
  <c r="BK151"/>
  <c r="J146"/>
  <c r="J142"/>
  <c r="J136"/>
  <c r="J132"/>
  <c r="BK125"/>
  <c i="6" r="BK182"/>
  <c r="J174"/>
  <c r="J168"/>
  <c r="J164"/>
  <c r="BK154"/>
  <c r="J138"/>
  <c r="BK186"/>
  <c r="J179"/>
  <c r="BK164"/>
  <c r="BK162"/>
  <c r="BK150"/>
  <c r="J142"/>
  <c r="BK133"/>
  <c r="J127"/>
  <c r="J184"/>
  <c r="J178"/>
  <c r="BK172"/>
  <c r="J167"/>
  <c r="BK160"/>
  <c r="J155"/>
  <c r="BK149"/>
  <c r="J146"/>
  <c r="J139"/>
  <c r="BK136"/>
  <c r="BK131"/>
  <c r="J126"/>
  <c r="BK187"/>
  <c r="J177"/>
  <c r="J169"/>
  <c r="J163"/>
  <c r="J160"/>
  <c r="BK155"/>
  <c r="J150"/>
  <c r="BK145"/>
  <c r="J137"/>
  <c r="J134"/>
  <c r="J129"/>
  <c r="BK126"/>
  <c i="7" r="J134"/>
  <c r="BK131"/>
  <c r="BK126"/>
  <c r="BK125"/>
  <c r="BK134"/>
  <c r="J126"/>
  <c r="J136"/>
  <c r="BK130"/>
  <c i="2" r="J291"/>
  <c r="BK287"/>
  <c r="J280"/>
  <c r="BK266"/>
  <c r="BK229"/>
  <c r="BK201"/>
  <c r="J192"/>
  <c r="J181"/>
  <c r="J173"/>
  <c r="J144"/>
  <c r="BK243"/>
  <c r="BK227"/>
  <c r="BK204"/>
  <c r="J184"/>
  <c r="BK173"/>
  <c r="J163"/>
  <c r="J152"/>
  <c r="BK297"/>
  <c r="BK295"/>
  <c r="BK291"/>
  <c r="J287"/>
  <c r="J282"/>
  <c r="J270"/>
  <c r="J241"/>
  <c r="J234"/>
  <c r="BK222"/>
  <c r="J214"/>
  <c r="BK210"/>
  <c r="BK197"/>
  <c r="BK181"/>
  <c r="BK152"/>
  <c r="BK299"/>
  <c r="J293"/>
  <c r="BK281"/>
  <c r="J272"/>
  <c r="J253"/>
  <c r="J239"/>
  <c r="J237"/>
  <c r="J227"/>
  <c r="J220"/>
  <c r="J216"/>
  <c r="BK192"/>
  <c r="J179"/>
  <c r="BK177"/>
  <c r="BK169"/>
  <c r="J149"/>
  <c r="J147"/>
  <c i="3" r="J344"/>
  <c r="BK336"/>
  <c r="BK325"/>
  <c r="BK311"/>
  <c r="BK304"/>
  <c r="J280"/>
  <c r="BK252"/>
  <c r="BK208"/>
  <c r="J190"/>
  <c r="BK177"/>
  <c r="J148"/>
  <c r="J139"/>
  <c r="BK340"/>
  <c r="J323"/>
  <c r="J311"/>
  <c r="J302"/>
  <c r="BK293"/>
  <c r="J260"/>
  <c r="BK256"/>
  <c r="J204"/>
  <c r="J188"/>
  <c r="J172"/>
  <c r="J165"/>
  <c r="BK154"/>
  <c r="BK148"/>
  <c r="BK344"/>
  <c r="J332"/>
  <c r="J305"/>
  <c r="J294"/>
  <c r="J269"/>
  <c r="BK254"/>
  <c r="J242"/>
  <c r="J238"/>
  <c r="J202"/>
  <c r="BK186"/>
  <c r="J179"/>
  <c r="J176"/>
  <c r="BK172"/>
  <c r="BK152"/>
  <c r="BK139"/>
  <c r="BK133"/>
  <c r="BK294"/>
  <c r="BK280"/>
  <c r="BK268"/>
  <c r="BK240"/>
  <c r="BK214"/>
  <c r="J212"/>
  <c r="J206"/>
  <c r="BK190"/>
  <c r="BK173"/>
  <c r="J162"/>
  <c r="BK145"/>
  <c i="4" r="J140"/>
  <c r="J135"/>
  <c r="BK132"/>
  <c r="BK126"/>
  <c r="J122"/>
  <c r="J139"/>
  <c r="BK135"/>
  <c r="BK133"/>
  <c r="J126"/>
  <c r="J123"/>
  <c r="BK141"/>
  <c r="BK131"/>
  <c r="J127"/>
  <c i="5" r="BK193"/>
  <c r="J189"/>
  <c r="BK184"/>
  <c r="J181"/>
  <c r="J175"/>
  <c r="BK172"/>
  <c r="BK164"/>
  <c r="BK159"/>
  <c r="BK155"/>
  <c r="BK152"/>
  <c r="J148"/>
  <c r="J144"/>
  <c r="J141"/>
  <c r="J134"/>
  <c r="BK131"/>
  <c r="J126"/>
  <c r="J193"/>
  <c r="BK189"/>
  <c r="BK186"/>
  <c r="BK179"/>
  <c r="J176"/>
  <c r="BK173"/>
  <c r="BK168"/>
  <c r="J162"/>
  <c r="J158"/>
  <c r="J151"/>
  <c r="BK145"/>
  <c r="BK137"/>
  <c r="BK126"/>
  <c r="J190"/>
  <c r="BK182"/>
  <c r="J179"/>
  <c r="J173"/>
  <c r="BK169"/>
  <c r="J166"/>
  <c r="BK158"/>
  <c r="J153"/>
  <c r="J149"/>
  <c r="BK143"/>
  <c r="J137"/>
  <c r="BK133"/>
  <c r="J127"/>
  <c i="6" r="J183"/>
  <c r="BK175"/>
  <c r="J172"/>
  <c r="J166"/>
  <c r="J159"/>
  <c r="BK140"/>
  <c r="BK130"/>
  <c r="J182"/>
  <c r="J175"/>
  <c r="BK169"/>
  <c r="BK156"/>
  <c r="J149"/>
  <c r="BK141"/>
  <c r="BK139"/>
  <c r="J128"/>
  <c r="J187"/>
  <c r="BK179"/>
  <c r="J176"/>
  <c r="BK170"/>
  <c r="BK166"/>
  <c r="BK158"/>
  <c r="J153"/>
  <c r="BK147"/>
  <c r="J145"/>
  <c r="J143"/>
  <c r="BK138"/>
  <c r="J135"/>
  <c r="J130"/>
  <c r="BK125"/>
  <c r="J186"/>
  <c r="BK184"/>
  <c r="J171"/>
  <c r="BK168"/>
  <c r="J162"/>
  <c r="BK159"/>
  <c r="BK157"/>
  <c r="J154"/>
  <c r="BK148"/>
  <c r="BK144"/>
  <c r="J136"/>
  <c r="J133"/>
  <c r="BK128"/>
  <c i="7" r="BK136"/>
  <c r="BK132"/>
  <c r="J125"/>
  <c r="BK139"/>
  <c r="J130"/>
  <c r="J139"/>
  <c r="J133"/>
  <c i="2" r="J297"/>
  <c r="BK282"/>
  <c r="BK272"/>
  <c r="BK253"/>
  <c r="BK216"/>
  <c r="J210"/>
  <c r="J197"/>
  <c r="BK184"/>
  <c r="BK175"/>
  <c r="BK149"/>
  <c r="BK254"/>
  <c r="J226"/>
  <c r="J194"/>
  <c r="J177"/>
  <c r="J171"/>
  <c r="J160"/>
  <c i="1" r="AS94"/>
  <c i="2" r="BK285"/>
  <c r="J281"/>
  <c r="J268"/>
  <c r="J264"/>
  <c r="BK239"/>
  <c r="BK231"/>
  <c r="J218"/>
  <c r="BK206"/>
  <c r="J201"/>
  <c r="BK194"/>
  <c r="BK163"/>
  <c r="J154"/>
  <c r="BK144"/>
  <c r="J295"/>
  <c r="J284"/>
  <c r="BK276"/>
  <c r="J254"/>
  <c r="BK241"/>
  <c r="J231"/>
  <c r="J222"/>
  <c r="J212"/>
  <c r="BK187"/>
  <c r="J129"/>
  <c i="3" r="J343"/>
  <c r="BK332"/>
  <c r="BK323"/>
  <c r="J307"/>
  <c r="BK300"/>
  <c r="BK269"/>
  <c r="BK227"/>
  <c r="J214"/>
  <c r="J192"/>
  <c r="J186"/>
  <c r="BK167"/>
  <c r="J141"/>
  <c r="J341"/>
  <c r="J325"/>
  <c r="BK315"/>
  <c r="J304"/>
  <c r="J298"/>
  <c r="J268"/>
  <c r="BK238"/>
  <c r="BK202"/>
  <c r="BK198"/>
  <c r="J182"/>
  <c r="J169"/>
  <c r="BK162"/>
  <c r="J152"/>
  <c r="J145"/>
  <c r="J340"/>
  <c r="J327"/>
  <c r="BK302"/>
  <c r="BK281"/>
  <c r="J258"/>
  <c r="J252"/>
  <c r="J240"/>
  <c r="BK204"/>
  <c r="BK192"/>
  <c r="BK182"/>
  <c r="J177"/>
  <c r="J173"/>
  <c r="J154"/>
  <c r="BK141"/>
  <c r="BK343"/>
  <c r="J296"/>
  <c r="J281"/>
  <c r="J271"/>
  <c r="BK242"/>
  <c r="BK216"/>
  <c r="BK210"/>
  <c r="J200"/>
  <c r="J196"/>
  <c r="J175"/>
  <c r="J160"/>
  <c r="J133"/>
  <c i="4" r="J141"/>
  <c r="J136"/>
  <c r="J133"/>
  <c r="J130"/>
  <c r="BK124"/>
  <c r="BK140"/>
  <c r="BK136"/>
  <c r="J128"/>
  <c r="J125"/>
  <c r="BK121"/>
  <c r="J132"/>
  <c r="BK128"/>
  <c r="BK122"/>
  <c i="5" r="BK190"/>
  <c r="J186"/>
  <c r="J182"/>
  <c r="BK177"/>
  <c r="J174"/>
  <c r="J169"/>
  <c r="J163"/>
  <c r="BK161"/>
  <c r="BK160"/>
  <c r="J157"/>
  <c r="J154"/>
  <c r="BK150"/>
  <c r="J147"/>
  <c r="J143"/>
  <c r="J138"/>
  <c r="BK135"/>
  <c r="BK132"/>
  <c r="BK127"/>
  <c r="J194"/>
  <c r="BK188"/>
  <c r="J184"/>
  <c r="BK181"/>
  <c r="J177"/>
  <c r="BK174"/>
  <c r="J170"/>
  <c r="J164"/>
  <c r="J159"/>
  <c r="BK157"/>
  <c r="J150"/>
  <c r="BK144"/>
  <c r="J135"/>
  <c r="BK194"/>
  <c r="BK191"/>
  <c r="J187"/>
  <c r="J178"/>
  <c r="J172"/>
  <c r="J168"/>
  <c r="BK162"/>
  <c r="J156"/>
  <c r="J152"/>
  <c r="BK148"/>
  <c r="J145"/>
  <c r="BK138"/>
  <c r="BK134"/>
  <c r="J131"/>
  <c i="6" r="BK176"/>
  <c r="J173"/>
  <c r="BK167"/>
  <c r="J161"/>
  <c r="BK143"/>
  <c r="BK134"/>
  <c r="BK185"/>
  <c r="BK177"/>
  <c r="BK174"/>
  <c r="BK163"/>
  <c r="BK153"/>
  <c r="J147"/>
  <c r="J140"/>
  <c r="BK132"/>
  <c r="BK124"/>
  <c r="BK183"/>
  <c r="BK173"/>
  <c r="BK171"/>
  <c r="J165"/>
  <c r="J157"/>
  <c r="BK151"/>
  <c r="J148"/>
  <c r="J144"/>
  <c r="BK142"/>
  <c r="BK137"/>
  <c r="J132"/>
  <c r="BK129"/>
  <c r="J124"/>
  <c r="J185"/>
  <c r="BK178"/>
  <c r="J170"/>
  <c r="BK165"/>
  <c r="BK161"/>
  <c r="J158"/>
  <c r="J156"/>
  <c r="J151"/>
  <c r="BK146"/>
  <c r="J141"/>
  <c r="BK135"/>
  <c r="J131"/>
  <c r="BK127"/>
  <c r="J125"/>
  <c i="7" r="BK133"/>
  <c r="J128"/>
  <c r="J131"/>
  <c r="BK138"/>
  <c r="BK128"/>
  <c r="J138"/>
  <c r="J132"/>
  <c i="2" l="1" r="T128"/>
  <c r="T183"/>
  <c r="P225"/>
  <c r="R236"/>
  <c r="T236"/>
  <c r="T242"/>
  <c r="R267"/>
  <c r="T292"/>
  <c i="3" r="P131"/>
  <c r="R131"/>
  <c r="BK164"/>
  <c r="J164"/>
  <c r="J99"/>
  <c r="R164"/>
  <c r="BK171"/>
  <c r="J171"/>
  <c r="J100"/>
  <c r="T171"/>
  <c r="BK181"/>
  <c r="J181"/>
  <c r="J103"/>
  <c r="R181"/>
  <c r="BK191"/>
  <c r="J191"/>
  <c r="J104"/>
  <c r="T191"/>
  <c r="P201"/>
  <c r="T201"/>
  <c r="P241"/>
  <c r="BK255"/>
  <c r="J255"/>
  <c r="J107"/>
  <c r="R255"/>
  <c r="BK295"/>
  <c r="J295"/>
  <c r="J108"/>
  <c r="R295"/>
  <c r="BK306"/>
  <c r="J306"/>
  <c r="J109"/>
  <c r="R306"/>
  <c i="4" r="P120"/>
  <c r="T120"/>
  <c r="P129"/>
  <c r="T129"/>
  <c r="P138"/>
  <c r="T138"/>
  <c i="5" r="P124"/>
  <c r="R124"/>
  <c r="P130"/>
  <c r="R130"/>
  <c r="BK140"/>
  <c r="J140"/>
  <c r="J101"/>
  <c r="P140"/>
  <c r="T140"/>
  <c r="P165"/>
  <c r="R165"/>
  <c r="BK185"/>
  <c r="J185"/>
  <c r="J103"/>
  <c r="P185"/>
  <c r="T185"/>
  <c i="6" r="R123"/>
  <c r="R152"/>
  <c r="P181"/>
  <c r="P180"/>
  <c i="7" r="P124"/>
  <c r="BK129"/>
  <c r="J129"/>
  <c r="J100"/>
  <c r="R129"/>
  <c i="6" r="P123"/>
  <c r="BK152"/>
  <c r="J152"/>
  <c r="J99"/>
  <c r="T152"/>
  <c r="R181"/>
  <c r="R180"/>
  <c i="7" r="R124"/>
  <c r="P137"/>
  <c i="2" r="P128"/>
  <c r="BK183"/>
  <c r="J183"/>
  <c r="J99"/>
  <c r="P183"/>
  <c r="BK225"/>
  <c r="J225"/>
  <c r="J100"/>
  <c r="T225"/>
  <c r="BK236"/>
  <c r="J236"/>
  <c r="J103"/>
  <c r="BK242"/>
  <c r="J242"/>
  <c r="J104"/>
  <c r="R242"/>
  <c r="P267"/>
  <c r="BK292"/>
  <c r="J292"/>
  <c r="J106"/>
  <c r="P292"/>
  <c r="BK128"/>
  <c r="R128"/>
  <c r="R183"/>
  <c r="R225"/>
  <c r="P236"/>
  <c r="P242"/>
  <c r="BK267"/>
  <c r="J267"/>
  <c r="J105"/>
  <c r="T267"/>
  <c r="R292"/>
  <c i="3" r="BK131"/>
  <c r="J131"/>
  <c r="J98"/>
  <c r="T131"/>
  <c r="T130"/>
  <c r="P164"/>
  <c r="T164"/>
  <c r="P171"/>
  <c r="R171"/>
  <c r="P181"/>
  <c r="T181"/>
  <c r="P191"/>
  <c r="R191"/>
  <c r="BK201"/>
  <c r="J201"/>
  <c r="J105"/>
  <c r="R201"/>
  <c r="BK241"/>
  <c r="J241"/>
  <c r="J106"/>
  <c r="R241"/>
  <c r="T241"/>
  <c r="P255"/>
  <c r="T255"/>
  <c r="P295"/>
  <c r="T295"/>
  <c r="P306"/>
  <c r="T306"/>
  <c i="4" r="BK120"/>
  <c r="J120"/>
  <c r="J97"/>
  <c r="R120"/>
  <c r="BK129"/>
  <c r="J129"/>
  <c r="J98"/>
  <c r="R129"/>
  <c r="BK138"/>
  <c r="J138"/>
  <c r="J99"/>
  <c r="R138"/>
  <c i="5" r="BK124"/>
  <c r="J124"/>
  <c r="J97"/>
  <c r="T124"/>
  <c r="BK130"/>
  <c r="J130"/>
  <c r="J99"/>
  <c r="T130"/>
  <c r="R140"/>
  <c r="R139"/>
  <c r="BK165"/>
  <c r="J165"/>
  <c r="J102"/>
  <c r="T165"/>
  <c r="R185"/>
  <c i="6" r="BK123"/>
  <c r="BK122"/>
  <c r="J122"/>
  <c r="J97"/>
  <c r="T123"/>
  <c r="T122"/>
  <c r="P152"/>
  <c r="BK181"/>
  <c r="J181"/>
  <c r="J101"/>
  <c r="T181"/>
  <c r="T180"/>
  <c i="7" r="BK124"/>
  <c r="J124"/>
  <c r="J98"/>
  <c r="T124"/>
  <c r="P129"/>
  <c r="T129"/>
  <c r="BK137"/>
  <c r="J137"/>
  <c r="J102"/>
  <c r="R137"/>
  <c r="T137"/>
  <c i="5" r="BK128"/>
  <c r="J128"/>
  <c r="J98"/>
  <c i="7" r="BK135"/>
  <c r="J135"/>
  <c r="J101"/>
  <c r="BK127"/>
  <c r="J127"/>
  <c r="J99"/>
  <c i="2" r="BK233"/>
  <c r="J233"/>
  <c r="J101"/>
  <c i="3" r="BK178"/>
  <c r="J178"/>
  <c r="J101"/>
  <c i="7" r="J89"/>
  <c r="BE133"/>
  <c r="BE134"/>
  <c r="BE138"/>
  <c i="6" r="J123"/>
  <c r="J98"/>
  <c i="7" r="F92"/>
  <c r="BE128"/>
  <c r="BE130"/>
  <c r="BE132"/>
  <c r="E85"/>
  <c r="F91"/>
  <c r="BE126"/>
  <c r="BE131"/>
  <c r="BE136"/>
  <c r="BE125"/>
  <c r="BE139"/>
  <c i="6" r="J89"/>
  <c r="J92"/>
  <c r="BE129"/>
  <c r="BE131"/>
  <c r="BE133"/>
  <c r="BE137"/>
  <c r="BE138"/>
  <c r="BE141"/>
  <c r="BE146"/>
  <c r="BE163"/>
  <c r="BE166"/>
  <c r="BE167"/>
  <c r="BE169"/>
  <c r="BE173"/>
  <c r="BE174"/>
  <c r="BE179"/>
  <c r="BE182"/>
  <c r="BE183"/>
  <c r="BE187"/>
  <c r="E85"/>
  <c r="J91"/>
  <c r="BE126"/>
  <c r="BE132"/>
  <c r="BE136"/>
  <c r="BE139"/>
  <c r="BE140"/>
  <c r="BE149"/>
  <c r="BE150"/>
  <c r="BE153"/>
  <c r="BE155"/>
  <c r="BE162"/>
  <c r="BE168"/>
  <c r="BE186"/>
  <c r="F92"/>
  <c r="BE125"/>
  <c r="BE130"/>
  <c r="BE134"/>
  <c r="BE135"/>
  <c r="BE143"/>
  <c r="BE145"/>
  <c r="BE148"/>
  <c r="BE154"/>
  <c r="BE158"/>
  <c r="BE160"/>
  <c r="BE161"/>
  <c r="BE164"/>
  <c r="BE165"/>
  <c r="BE170"/>
  <c r="BE171"/>
  <c r="BE172"/>
  <c r="BE178"/>
  <c r="F91"/>
  <c r="BE124"/>
  <c r="BE127"/>
  <c r="BE128"/>
  <c r="BE142"/>
  <c r="BE144"/>
  <c r="BE147"/>
  <c r="BE151"/>
  <c r="BE156"/>
  <c r="BE157"/>
  <c r="BE159"/>
  <c r="BE175"/>
  <c r="BE176"/>
  <c r="BE177"/>
  <c r="BE184"/>
  <c r="BE185"/>
  <c i="5" r="J91"/>
  <c r="J92"/>
  <c r="F119"/>
  <c r="BE127"/>
  <c r="BE129"/>
  <c r="BE132"/>
  <c r="BE135"/>
  <c r="BE137"/>
  <c r="BE144"/>
  <c r="BE147"/>
  <c r="BE150"/>
  <c r="BE157"/>
  <c r="BE168"/>
  <c r="BE174"/>
  <c r="BE175"/>
  <c r="BE178"/>
  <c r="BE179"/>
  <c r="BE181"/>
  <c r="BE193"/>
  <c r="BE194"/>
  <c r="E113"/>
  <c r="J117"/>
  <c r="F120"/>
  <c r="BE125"/>
  <c r="BE133"/>
  <c r="BE136"/>
  <c r="BE143"/>
  <c r="BE146"/>
  <c r="BE154"/>
  <c r="BE161"/>
  <c r="BE162"/>
  <c r="BE166"/>
  <c r="BE169"/>
  <c r="BE172"/>
  <c r="BE177"/>
  <c r="BE180"/>
  <c r="BE182"/>
  <c r="BE187"/>
  <c r="BE190"/>
  <c r="BE192"/>
  <c r="BE126"/>
  <c r="BE131"/>
  <c r="BE134"/>
  <c r="BE138"/>
  <c r="BE141"/>
  <c r="BE142"/>
  <c r="BE145"/>
  <c r="BE148"/>
  <c r="BE149"/>
  <c r="BE151"/>
  <c r="BE152"/>
  <c r="BE153"/>
  <c r="BE155"/>
  <c r="BE156"/>
  <c r="BE158"/>
  <c r="BE159"/>
  <c r="BE160"/>
  <c r="BE163"/>
  <c r="BE164"/>
  <c r="BE167"/>
  <c r="BE170"/>
  <c r="BE171"/>
  <c r="BE173"/>
  <c r="BE176"/>
  <c r="BE183"/>
  <c r="BE184"/>
  <c r="BE186"/>
  <c r="BE188"/>
  <c r="BE189"/>
  <c r="BE191"/>
  <c i="4" r="BE122"/>
  <c r="BE127"/>
  <c r="BE128"/>
  <c r="BE133"/>
  <c r="BE134"/>
  <c r="BE135"/>
  <c r="BE136"/>
  <c r="J89"/>
  <c r="J91"/>
  <c r="J92"/>
  <c r="E109"/>
  <c r="F115"/>
  <c r="BE124"/>
  <c r="BE126"/>
  <c r="BE130"/>
  <c r="BE131"/>
  <c r="BE132"/>
  <c r="BE137"/>
  <c r="BE140"/>
  <c r="F92"/>
  <c r="BE121"/>
  <c r="BE123"/>
  <c r="BE125"/>
  <c r="BE139"/>
  <c r="BE141"/>
  <c i="3" r="J89"/>
  <c r="BE141"/>
  <c r="BE152"/>
  <c r="BE167"/>
  <c r="BE176"/>
  <c r="BE182"/>
  <c r="BE186"/>
  <c r="BE200"/>
  <c r="BE202"/>
  <c r="BE227"/>
  <c r="BE252"/>
  <c r="BE258"/>
  <c r="BE268"/>
  <c r="BE340"/>
  <c i="2" r="J128"/>
  <c r="J98"/>
  <c i="3" r="F92"/>
  <c r="F125"/>
  <c r="BE143"/>
  <c r="BE148"/>
  <c r="BE165"/>
  <c r="BE188"/>
  <c r="BE198"/>
  <c r="BE204"/>
  <c r="BE216"/>
  <c r="BE271"/>
  <c r="BE272"/>
  <c r="BE293"/>
  <c r="BE296"/>
  <c r="BE300"/>
  <c r="BE304"/>
  <c r="BE315"/>
  <c r="BE325"/>
  <c r="BE343"/>
  <c r="E85"/>
  <c r="BE132"/>
  <c r="BE133"/>
  <c r="BE136"/>
  <c r="BE139"/>
  <c r="BE172"/>
  <c r="BE175"/>
  <c r="BE177"/>
  <c r="BE192"/>
  <c r="BE206"/>
  <c r="BE208"/>
  <c r="BE242"/>
  <c r="BE250"/>
  <c r="BE260"/>
  <c r="BE269"/>
  <c r="BE280"/>
  <c r="BE294"/>
  <c r="BE298"/>
  <c r="BE305"/>
  <c r="BE319"/>
  <c r="BE336"/>
  <c r="BE145"/>
  <c r="BE150"/>
  <c r="BE154"/>
  <c r="BE160"/>
  <c r="BE162"/>
  <c r="BE169"/>
  <c r="BE173"/>
  <c r="BE179"/>
  <c r="BE184"/>
  <c r="BE190"/>
  <c r="BE196"/>
  <c r="BE210"/>
  <c r="BE212"/>
  <c r="BE214"/>
  <c r="BE238"/>
  <c r="BE240"/>
  <c r="BE254"/>
  <c r="BE256"/>
  <c r="BE281"/>
  <c r="BE302"/>
  <c r="BE307"/>
  <c r="BE311"/>
  <c r="BE323"/>
  <c r="BE327"/>
  <c r="BE332"/>
  <c r="BE338"/>
  <c r="BE341"/>
  <c r="BE344"/>
  <c i="2" r="J89"/>
  <c r="BE152"/>
  <c r="BE171"/>
  <c r="BE175"/>
  <c r="BE197"/>
  <c r="BE199"/>
  <c r="BE201"/>
  <c r="BE206"/>
  <c r="BE227"/>
  <c r="BE229"/>
  <c r="BE243"/>
  <c r="BE264"/>
  <c r="BE266"/>
  <c r="BE268"/>
  <c r="BE270"/>
  <c r="BE272"/>
  <c r="BE280"/>
  <c r="BE287"/>
  <c r="BE291"/>
  <c r="BE293"/>
  <c r="BE299"/>
  <c r="BE129"/>
  <c r="BE147"/>
  <c r="BE169"/>
  <c r="BE173"/>
  <c r="BE177"/>
  <c r="BE179"/>
  <c r="BE190"/>
  <c r="BE214"/>
  <c r="BE226"/>
  <c r="BE234"/>
  <c r="BE282"/>
  <c r="BE284"/>
  <c r="BE289"/>
  <c r="BE295"/>
  <c r="BE296"/>
  <c r="E85"/>
  <c r="F91"/>
  <c r="F123"/>
  <c r="BE181"/>
  <c r="BE192"/>
  <c r="BE194"/>
  <c r="BE210"/>
  <c r="BE212"/>
  <c r="BE216"/>
  <c r="BE218"/>
  <c r="BE222"/>
  <c r="BE231"/>
  <c r="BE239"/>
  <c r="BE253"/>
  <c r="BE144"/>
  <c r="BE149"/>
  <c r="BE154"/>
  <c r="BE160"/>
  <c r="BE163"/>
  <c r="BE184"/>
  <c r="BE185"/>
  <c r="BE187"/>
  <c r="BE204"/>
  <c r="BE220"/>
  <c r="BE237"/>
  <c r="BE241"/>
  <c r="BE254"/>
  <c r="BE276"/>
  <c r="BE281"/>
  <c r="BE285"/>
  <c r="BE297"/>
  <c r="J34"/>
  <c i="1" r="AW95"/>
  <c i="3" r="J34"/>
  <c i="1" r="AW96"/>
  <c i="3" r="F37"/>
  <c i="1" r="BD96"/>
  <c i="5" r="F36"/>
  <c i="1" r="BC98"/>
  <c i="6" r="J34"/>
  <c i="1" r="AW99"/>
  <c i="6" r="F36"/>
  <c i="1" r="BC99"/>
  <c i="7" r="J34"/>
  <c i="1" r="AW100"/>
  <c i="2" r="F37"/>
  <c i="1" r="BD95"/>
  <c i="2" r="F36"/>
  <c i="1" r="BC95"/>
  <c i="3" r="F36"/>
  <c i="1" r="BC96"/>
  <c i="4" r="F37"/>
  <c i="1" r="BD97"/>
  <c i="4" r="J34"/>
  <c i="1" r="AW97"/>
  <c i="5" r="J34"/>
  <c i="1" r="AW98"/>
  <c i="5" r="F34"/>
  <c i="1" r="BA98"/>
  <c i="6" r="F34"/>
  <c i="1" r="BA99"/>
  <c i="6" r="F35"/>
  <c i="1" r="BB99"/>
  <c i="7" r="F37"/>
  <c i="1" r="BD100"/>
  <c i="2" r="F35"/>
  <c i="1" r="BB95"/>
  <c i="2" r="F34"/>
  <c i="1" r="BA95"/>
  <c i="3" r="F35"/>
  <c i="1" r="BB96"/>
  <c i="3" r="F34"/>
  <c i="1" r="BA96"/>
  <c i="4" r="F35"/>
  <c i="1" r="BB97"/>
  <c i="4" r="F36"/>
  <c i="1" r="BC97"/>
  <c i="4" r="F34"/>
  <c i="1" r="BA97"/>
  <c i="5" r="F37"/>
  <c i="1" r="BD98"/>
  <c i="5" r="F35"/>
  <c i="1" r="BB98"/>
  <c i="6" r="F37"/>
  <c i="1" r="BD99"/>
  <c i="7" r="F35"/>
  <c i="1" r="BB100"/>
  <c i="7" r="F34"/>
  <c i="1" r="BA100"/>
  <c i="7" r="F36"/>
  <c i="1" r="BC100"/>
  <c i="7" l="1" r="T123"/>
  <c r="T122"/>
  <c i="6" r="T121"/>
  <c i="4" r="R119"/>
  <c i="3" r="T180"/>
  <c i="2" r="R127"/>
  <c i="7" r="R123"/>
  <c r="R122"/>
  <c i="6" r="P122"/>
  <c r="P121"/>
  <c i="1" r="AU99"/>
  <c i="7" r="P123"/>
  <c r="P122"/>
  <c i="1" r="AU100"/>
  <c i="5" r="P139"/>
  <c i="4" r="T119"/>
  <c r="P119"/>
  <c i="1" r="AU97"/>
  <c i="3" r="P180"/>
  <c r="T129"/>
  <c i="5" r="T139"/>
  <c r="T123"/>
  <c r="P123"/>
  <c i="1" r="AU98"/>
  <c i="2" r="T127"/>
  <c r="P235"/>
  <c r="BK127"/>
  <c r="J127"/>
  <c r="J97"/>
  <c r="P127"/>
  <c r="P126"/>
  <c i="1" r="AU95"/>
  <c i="6" r="R122"/>
  <c r="R121"/>
  <c i="5" r="R123"/>
  <c i="3" r="R180"/>
  <c r="R129"/>
  <c r="R130"/>
  <c r="P130"/>
  <c r="P129"/>
  <c i="1" r="AU96"/>
  <c i="2" r="T235"/>
  <c r="R235"/>
  <c r="BK235"/>
  <c r="J235"/>
  <c r="J102"/>
  <c i="3" r="BK130"/>
  <c r="J130"/>
  <c r="J97"/>
  <c i="4" r="BK119"/>
  <c r="J119"/>
  <c i="6" r="BK180"/>
  <c r="J180"/>
  <c r="J100"/>
  <c i="7" r="BK123"/>
  <c r="BK122"/>
  <c r="J122"/>
  <c r="J96"/>
  <c i="3" r="BK180"/>
  <c r="J180"/>
  <c r="J102"/>
  <c i="5" r="BK139"/>
  <c r="J139"/>
  <c r="J100"/>
  <c i="4" r="J30"/>
  <c i="1" r="AG97"/>
  <c i="3" r="F33"/>
  <c i="1" r="AZ96"/>
  <c i="4" r="F33"/>
  <c i="1" r="AZ97"/>
  <c i="5" r="F33"/>
  <c i="1" r="AZ98"/>
  <c i="6" r="F33"/>
  <c i="1" r="AZ99"/>
  <c r="BB94"/>
  <c r="W31"/>
  <c r="BC94"/>
  <c r="AY94"/>
  <c r="BD94"/>
  <c r="W33"/>
  <c r="BA94"/>
  <c r="W30"/>
  <c i="3" r="J33"/>
  <c i="1" r="AV96"/>
  <c r="AT96"/>
  <c i="2" r="J33"/>
  <c i="1" r="AV95"/>
  <c r="AT95"/>
  <c i="2" r="F33"/>
  <c i="1" r="AZ95"/>
  <c i="4" r="J33"/>
  <c i="1" r="AV97"/>
  <c r="AT97"/>
  <c r="AN97"/>
  <c i="5" r="J33"/>
  <c i="1" r="AV98"/>
  <c r="AT98"/>
  <c i="6" r="J33"/>
  <c i="1" r="AV99"/>
  <c r="AT99"/>
  <c i="7" r="J33"/>
  <c i="1" r="AV100"/>
  <c r="AT100"/>
  <c i="7" r="F33"/>
  <c i="1" r="AZ100"/>
  <c i="2" l="1" r="T126"/>
  <c r="R126"/>
  <c i="5" r="BK123"/>
  <c r="J123"/>
  <c r="J96"/>
  <c i="2" r="BK126"/>
  <c r="J126"/>
  <c i="4" r="J96"/>
  <c i="7" r="J123"/>
  <c r="J97"/>
  <c i="3" r="BK129"/>
  <c r="J129"/>
  <c r="J96"/>
  <c i="6" r="BK121"/>
  <c r="J121"/>
  <c r="J96"/>
  <c i="4" r="J39"/>
  <c i="1" r="AU94"/>
  <c i="2" r="J30"/>
  <c i="1" r="AG95"/>
  <c r="W32"/>
  <c i="7" r="J30"/>
  <c i="1" r="AG100"/>
  <c r="AW94"/>
  <c r="AK30"/>
  <c r="AX94"/>
  <c r="AZ94"/>
  <c r="W29"/>
  <c i="2" l="1" r="J39"/>
  <c i="7" r="J39"/>
  <c i="2" r="J96"/>
  <c i="1" r="AN95"/>
  <c r="AN100"/>
  <c i="3" r="J30"/>
  <c i="1" r="AG96"/>
  <c i="5" r="J30"/>
  <c i="1" r="AG98"/>
  <c i="6" r="J30"/>
  <c i="1" r="AG99"/>
  <c r="AG94"/>
  <c r="AK26"/>
  <c r="AV94"/>
  <c r="AK29"/>
  <c r="AK35"/>
  <c i="6" l="1" r="J39"/>
  <c i="5" r="J39"/>
  <c i="3" r="J39"/>
  <c i="1" r="AN99"/>
  <c r="AN96"/>
  <c r="AN98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<sst xmlns="http://schemas.openxmlformats.org/spreadsheetml/2006/main">
  <si>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</si>
  <si>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</si>
  <si>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</si>
  <si>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</si>
  <si>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</si>
  <si>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{a42dbb69-001e-4ac3-8948-3189b4fb19d5}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</si>
  <si>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</si>
  <si>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</si>
  <si>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</si>
  <si>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</si>
  <si>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</si>
  <si>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</si>
  <si>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</si>
  <si>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</si>
  <si>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2024-02-05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</si>
  <si>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</si>
  <si>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</si>
  <si>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ČLA Trutnov - final</t>
  </si>
  <si>
    <t>KSO:</t>
  </si>
  <si>
    <t>CC-CZ:</t>
  </si>
  <si>
    <t>Místo:</t>
  </si>
  <si>
    <t>Svoboda nad Úpou</t>
  </si>
  <si>
    <t>Datum:</t>
  </si>
  <si>
    <t>5. 2. 2024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</si>
  <si>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</si>
  <si>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</si>
  <si>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</si>
  <si>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</si>
  <si>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</si>
  <si>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</si>
  <si>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</si>
  <si>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</si>
  <si>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</si>
  <si>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</si>
  <si>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</si>
  <si>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</si>
  <si>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Michael Hlušek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</si>
  <si>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</si>
  <si>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</si>
  <si>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</si>
  <si>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</si>
  <si>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</si>
  <si>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</si>
  <si>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</si>
  <si>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</si>
  <si>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</si>
  <si>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</si>
  <si>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</si>
  <si>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</si>
  <si>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</si>
  <si>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</si>
  <si>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</si>
  <si>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</si>
  <si>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</si>
  <si>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</si>
  <si>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</si>
  <si>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</si>
  <si>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</si>
  <si>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</si>
  <si>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</si>
  <si>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</si>
  <si>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</si>
  <si>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</si>
  <si>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</si>
  <si>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</si>
  <si>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</si>
  <si>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</si>
  <si>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</si>
  <si>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</si>
  <si>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</si>
  <si>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</si>
  <si>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</si>
  <si>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</si>
  <si>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</si>
  <si>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</si>
  <si>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</si>
  <si>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</si>
  <si>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</si>
  <si>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</si>
  <si>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</si>
  <si>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</si>
  <si>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</si>
  <si>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</si>
  <si>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1.NP</t>
  </si>
  <si>
    <t>Stávajicí a nový stav</t>
  </si>
  <si>
    <t>STA</t>
  </si>
  <si>
    <t>1</t>
  </si>
  <si>
    <t>{adafdf05-fa26-483f-a208-d258ae2b84bf}</t>
  </si>
  <si>
    <t>2</t>
  </si>
  <si>
    <t>2.NP a Střecha</t>
  </si>
  <si>
    <t>{f34d5a3b-89ee-4df5-b04d-778ed4f24c6c}</t>
  </si>
  <si>
    <t>FVE</t>
  </si>
  <si>
    <t>Fotovoltaika</t>
  </si>
  <si>
    <t>{105ef046-6485-46a9-8241-ac1dd29e108e}</t>
  </si>
  <si>
    <t>ELE</t>
  </si>
  <si>
    <t>Elektroinstalace</t>
  </si>
  <si>
    <t>{e3941b99-15f4-4b31-9d75-f212acccaca5}</t>
  </si>
  <si>
    <t>VZT</t>
  </si>
  <si>
    <t>Vzduchotechnika</t>
  </si>
  <si>
    <t>{4cfc372b-39ef-44a8-be53-fde9f019d879}</t>
  </si>
  <si>
    <t>VRN</t>
  </si>
  <si>
    <t>Vedlejší rozpočtové náklady</t>
  </si>
  <si>
    <t>{5aa373c4-8275-40f3-8a70-74c0be451847}</t>
  </si>
  <si>
    <t>KZS_podhled</t>
  </si>
  <si>
    <t>Kontaktní zateplovací systém - podhled</t>
  </si>
  <si>
    <t>m2</t>
  </si>
  <si>
    <t>58,08</t>
  </si>
  <si>
    <t>KZS_stěny</t>
  </si>
  <si>
    <t>Kontaktní zateplovací systém - stěny</t>
  </si>
  <si>
    <t>370,076</t>
  </si>
  <si>
    <t>KRYCÍ LIST SOUPISU PRACÍ</t>
  </si>
  <si>
    <t>leš_konzola</t>
  </si>
  <si>
    <t>Lešení konzola</t>
  </si>
  <si>
    <t>230</t>
  </si>
  <si>
    <t>leš_řad</t>
  </si>
  <si>
    <t>Lešení řadové</t>
  </si>
  <si>
    <t>1102</t>
  </si>
  <si>
    <t>leš_vnitř</t>
  </si>
  <si>
    <t>Lešení uvnitř</t>
  </si>
  <si>
    <t>761</t>
  </si>
  <si>
    <t>mv_uvnitř</t>
  </si>
  <si>
    <t>Minerální vata - uvnitř na stropě</t>
  </si>
  <si>
    <t>365</t>
  </si>
  <si>
    <t>Objekt:</t>
  </si>
  <si>
    <t>1.NP - Stávajicí a nový stav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</si>
  <si>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</si>
  <si>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</si>
  <si>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</si>
  <si>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</si>
  <si>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</si>
  <si>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</si>
  <si>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</si>
  <si>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</si>
  <si>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</si>
  <si>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</si>
  <si>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</si>
  <si>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</si>
  <si>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766 - Konstrukce truhlářské</t>
  </si>
  <si>
    <t xml:space="preserve">    767 - Konstrukce zámečnické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</si>
  <si>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</si>
  <si>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</si>
  <si>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</si>
  <si>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</si>
  <si>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</si>
  <si>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</si>
  <si>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</si>
  <si>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</si>
  <si>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</si>
  <si>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</si>
  <si>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</si>
  <si>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</si>
  <si>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</si>
  <si>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</si>
  <si>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</si>
  <si>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</si>
  <si>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</si>
  <si>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</si>
  <si>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</si>
  <si>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</si>
  <si>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</si>
  <si>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</si>
  <si>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</si>
  <si>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CS ÚRS 2024 02</t>
  </si>
  <si>
    <t>4</t>
  </si>
  <si>
    <t>-847107693</t>
  </si>
  <si>
    <t>VV</t>
  </si>
  <si>
    <t>"ozn. 10 - 1.NP" 5*(3*2+1,8)</t>
  </si>
  <si>
    <t>"ozn. 11 - 1.NP" 1*(2,75*2+1,8)</t>
  </si>
  <si>
    <t>"ozn. 15 - 1.NP" 3*(2*2+0,9)</t>
  </si>
  <si>
    <t>"ozn. 16 - 1.NP" 1*(1,5*2+1,5)</t>
  </si>
  <si>
    <t>"ozn. 17 - 1.NP" 1*(1,25*2+1,5)</t>
  </si>
  <si>
    <t>"ozn. 18 - 1.NP" 4*(1,5*2+0,9)</t>
  </si>
  <si>
    <t>"ozn. 19 - 1.NP" 4*(0,75*2+1,5)</t>
  </si>
  <si>
    <t>"ozn. 20 - 1.NP" 1*(1,8*2+1,2)</t>
  </si>
  <si>
    <t>Mezisoučet</t>
  </si>
  <si>
    <t>3</t>
  </si>
  <si>
    <t>"ozn. 01" 5*(2,9*2+3,3)</t>
  </si>
  <si>
    <t>"ozn. 02" 3,25*2+3,2</t>
  </si>
  <si>
    <t>"ozn. 03" 1*(2,7*2+2,7)</t>
  </si>
  <si>
    <t>"ozn. 04" 1,1*2+3,2</t>
  </si>
  <si>
    <t>Součet</t>
  </si>
  <si>
    <t>621211041</t>
  </si>
  <si>
    <t>Montáž kontaktního zateplení vnějších podhledů lepením a mechanickým kotvením polystyrénových desek do betonu nebo zdiva tl přes 160 do 200 mm</t>
  </si>
  <si>
    <t>1100023180</t>
  </si>
  <si>
    <t>"1.NP" (1,14+0,18)*44</t>
  </si>
  <si>
    <t>M</t>
  </si>
  <si>
    <t>28376080</t>
  </si>
  <si>
    <t>deska EPS grafitová fasádní λ=0,030-0,031 tl 180mm</t>
  </si>
  <si>
    <t>8</t>
  </si>
  <si>
    <t>-1525080991</t>
  </si>
  <si>
    <t>58,08*1,05 'Přepočtené koeficientem množství</t>
  </si>
  <si>
    <t>621221121</t>
  </si>
  <si>
    <t>Montáž kontaktního zateplení vnějších podhledů lepením a mechanickým kotvením desek z minerální vlny s kolmou orientací do zdiva a betonu tl přes 80 do 120 mm</t>
  </si>
  <si>
    <t>1637731825</t>
  </si>
  <si>
    <t>"vnitřní strop 1.NP" 365</t>
  </si>
  <si>
    <t>5</t>
  </si>
  <si>
    <t>63153708</t>
  </si>
  <si>
    <t>deska tepelně izolační minerální univerzální λ=0,036-0,037 tl 120mm</t>
  </si>
  <si>
    <t>-1921295419</t>
  </si>
  <si>
    <t>365*1,05 'Přepočtené koeficientem množství</t>
  </si>
  <si>
    <t>622211041</t>
  </si>
  <si>
    <t>Montáž kontaktního zateplení vnějších stěn lepením a mechanickým kotvením polystyrénových desek do betonu a zdiva tl přes 160 do 200 mm</t>
  </si>
  <si>
    <t>1768709458</t>
  </si>
  <si>
    <t>"1.NP" (9,7*2+44*2)*4,34+0,525*44</t>
  </si>
  <si>
    <t>"odpočet otvorů" -(2,75*1,8+2,9*3,3*5+1,8*1,2+1,1*3,15+3,25*3,2+3*1,8*5+1,5*1,5+1,25*1,5+0,75*1,5+1,5*0,9*4+2*0,9*3)</t>
  </si>
  <si>
    <t>"odpočet terénu" -(43,75*1,15)</t>
  </si>
  <si>
    <t>"sokl" (43,75*0,4)*2+(10,06*0,4)*2</t>
  </si>
  <si>
    <t>7</t>
  </si>
  <si>
    <t>28376450</t>
  </si>
  <si>
    <t>deska XPS hrana polodrážková a hladký povrch 300kPA λ=0,035 tl 180mm</t>
  </si>
  <si>
    <t>-1603789204</t>
  </si>
  <si>
    <t>"sokl" (44,11*0,4)*2+(10,06*0,4)*2</t>
  </si>
  <si>
    <t>43,336*1,05 'Přepočtené koeficientem množství</t>
  </si>
  <si>
    <t>-1990214561</t>
  </si>
  <si>
    <t>"odpočet terénu a soklu" -(43,75*1,15+(43,75*0,4)*2+(10,06*0,4)*2)</t>
  </si>
  <si>
    <t>283,98*1,05 'Přepočtené koeficientem množství</t>
  </si>
  <si>
    <t>9</t>
  </si>
  <si>
    <t>621131121</t>
  </si>
  <si>
    <t>Penetrační nátěr vnějších podhledů nanášený ručně</t>
  </si>
  <si>
    <t>156748100</t>
  </si>
  <si>
    <t>10</t>
  </si>
  <si>
    <t>621521022</t>
  </si>
  <si>
    <t>Tenkovrstvá silikátová zatíraná omítka zrnitost 2,0 mm vnějších podhledů</t>
  </si>
  <si>
    <t>-359160272</t>
  </si>
  <si>
    <t>11</t>
  </si>
  <si>
    <t>622131121</t>
  </si>
  <si>
    <t>Penetrační nátěr vnějších stěn nanášený ručně</t>
  </si>
  <si>
    <t>-832265293</t>
  </si>
  <si>
    <t>622521022</t>
  </si>
  <si>
    <t>Tenkovrstvá silikátová zatíraná omítka zrnitost 2,0 mm vnějších stěn</t>
  </si>
  <si>
    <t>169799614</t>
  </si>
  <si>
    <t>13</t>
  </si>
  <si>
    <t>611131121</t>
  </si>
  <si>
    <t>Penetrační disperzní nátěr vnitřních stropů nanášený ručně</t>
  </si>
  <si>
    <t>525778858</t>
  </si>
  <si>
    <t>14</t>
  </si>
  <si>
    <t>611311121</t>
  </si>
  <si>
    <t>Vápenná omítka hladká jednovrstvá vnitřních stropů rovných nanášená ručně</t>
  </si>
  <si>
    <t>-599615284</t>
  </si>
  <si>
    <t>15</t>
  </si>
  <si>
    <t>629995101</t>
  </si>
  <si>
    <t>Očištění vnějších ploch tlakovou vodou</t>
  </si>
  <si>
    <t>-1105011603</t>
  </si>
  <si>
    <t>KZS_stěny+KZS_podhled</t>
  </si>
  <si>
    <t>Ostatní konstrukce a práce, bourání</t>
  </si>
  <si>
    <t>16</t>
  </si>
  <si>
    <t>001R</t>
  </si>
  <si>
    <t>Odstranění a následná montáž přístřešku na popelnice</t>
  </si>
  <si>
    <t>kpl</t>
  </si>
  <si>
    <t>R</t>
  </si>
  <si>
    <t>-572025148</t>
  </si>
  <si>
    <t>17</t>
  </si>
  <si>
    <t>941111111</t>
  </si>
  <si>
    <t>Montáž lešení řadového trubkového lehkého s podlahami zatížení do 200 kg/m2 š od 0,6 do 0,9 m v do 10 m</t>
  </si>
  <si>
    <t>1122228367</t>
  </si>
  <si>
    <t>46*9,5*2+12*9,5*2</t>
  </si>
  <si>
    <t>18</t>
  </si>
  <si>
    <t>941111211</t>
  </si>
  <si>
    <t>Příplatek k lešení řadovému trubkovému lehkému s podlahami do 200 kg/m2 š od 0,6 do 0,9 m v do 10 m za každý den použití</t>
  </si>
  <si>
    <t>-861547182</t>
  </si>
  <si>
    <t>1102*150 'Přepočtené koeficientem množství</t>
  </si>
  <si>
    <t>19</t>
  </si>
  <si>
    <t>941111811</t>
  </si>
  <si>
    <t>Demontáž lešení řadového trubkového lehkého s podlahami zatížení do 200 kg/m2 š od 0,6 do 0,9 m v do 10 m</t>
  </si>
  <si>
    <t>1835265178</t>
  </si>
  <si>
    <t>20</t>
  </si>
  <si>
    <t>942321111</t>
  </si>
  <si>
    <t>Montáž konzol š od 0,5 do 1,1 m u dílcového pracovního lešení v do 10 m</t>
  </si>
  <si>
    <t>729601664</t>
  </si>
  <si>
    <t>46*5</t>
  </si>
  <si>
    <t>942321211</t>
  </si>
  <si>
    <t>Příplatek ke konzole š od 0,5 do 1,1 m u dílcového lešení v do 10 m za každý den použití</t>
  </si>
  <si>
    <t>511088905</t>
  </si>
  <si>
    <t>230*150 'Přepočtené koeficientem množství</t>
  </si>
  <si>
    <t>22</t>
  </si>
  <si>
    <t>942321811</t>
  </si>
  <si>
    <t>Demontáž konzol š od 0,5 do 1,1 m u dílcového pracovního lešení v do 10 m</t>
  </si>
  <si>
    <t>809691674</t>
  </si>
  <si>
    <t>23</t>
  </si>
  <si>
    <t>944511111</t>
  </si>
  <si>
    <t>Montáž ochranné sítě z textilie z umělých vláken</t>
  </si>
  <si>
    <t>488357168</t>
  </si>
  <si>
    <t>24</t>
  </si>
  <si>
    <t>944511211</t>
  </si>
  <si>
    <t>Příplatek k ochranné síti za každý den použití</t>
  </si>
  <si>
    <t>-1657978067</t>
  </si>
  <si>
    <t>25</t>
  </si>
  <si>
    <t>944511811</t>
  </si>
  <si>
    <t>Demontáž ochranné sítě z textilie z umělých vláken</t>
  </si>
  <si>
    <t>-475368059</t>
  </si>
  <si>
    <t>26</t>
  </si>
  <si>
    <t>949101112</t>
  </si>
  <si>
    <t>Lešení pomocné pro objekty pozemních staveb s lešeňovou podlahou v přes 1,9 do 3,5 m zatížení do 150 kg/m2</t>
  </si>
  <si>
    <t>-1466942107</t>
  </si>
  <si>
    <t>"1.NP" 365</t>
  </si>
  <si>
    <t>"2.NP" 396</t>
  </si>
  <si>
    <t>27</t>
  </si>
  <si>
    <t>968072456</t>
  </si>
  <si>
    <t>Vybourání kovových dveřních zárubní pl přes 2 m2</t>
  </si>
  <si>
    <t>1583902333</t>
  </si>
  <si>
    <t>"1.NP - stávající stav" 1,1*3,15</t>
  </si>
  <si>
    <t>28</t>
  </si>
  <si>
    <t>968072559</t>
  </si>
  <si>
    <t>Vybourání kovových vrat pl přes 5 m2</t>
  </si>
  <si>
    <t>-212878980</t>
  </si>
  <si>
    <t>"1.NP - stávající stav" 2,7*2,72+3,2*3,25</t>
  </si>
  <si>
    <t>29</t>
  </si>
  <si>
    <t>968062245</t>
  </si>
  <si>
    <t>Vybourání dřevěných rámů oken jednoduchých včetně křídel pl do 2 m2</t>
  </si>
  <si>
    <t>1749212234</t>
  </si>
  <si>
    <t>"1.NP - stávající stav - demontáž včetně odvětrávacího průduchu" 1,25*1,5+0,75*1,5+(1,5*0,9)*4+(2*0,9)*3</t>
  </si>
  <si>
    <t>30</t>
  </si>
  <si>
    <t>968062246</t>
  </si>
  <si>
    <t>Vybourání dřevěných rámů oken jednoduchých včetně křídel pl do 4 m2</t>
  </si>
  <si>
    <t>-2138572459</t>
  </si>
  <si>
    <t>"1.NP - stávající stav" 1,5*1,5</t>
  </si>
  <si>
    <t>31</t>
  </si>
  <si>
    <t>968062247</t>
  </si>
  <si>
    <t>Vybourání dřevěných rámů oken jednoduchých včetně křídel pl přes 4 m2</t>
  </si>
  <si>
    <t>1501059159</t>
  </si>
  <si>
    <t>"1.NP - stávající stav" 2,75*1,8+(3*1,8)*5</t>
  </si>
  <si>
    <t>32</t>
  </si>
  <si>
    <t>993111111</t>
  </si>
  <si>
    <t>Dovoz a odvoz lešení řadového do 10 km včetně naložení a složení</t>
  </si>
  <si>
    <t>1073131839</t>
  </si>
  <si>
    <t>leš_řad+leš_vnitř+leš_konzola</t>
  </si>
  <si>
    <t>33</t>
  </si>
  <si>
    <t>993111119</t>
  </si>
  <si>
    <t>Příplatek k ceně dovozu a odvozu lešení řadového ZKD 10 km přes 10 km</t>
  </si>
  <si>
    <t>1356796931</t>
  </si>
  <si>
    <t>2093*4 'Přepočtené koeficientem množství</t>
  </si>
  <si>
    <t>997</t>
  </si>
  <si>
    <t>Přesun sutě</t>
  </si>
  <si>
    <t>34</t>
  </si>
  <si>
    <t>997013501</t>
  </si>
  <si>
    <t>Odvoz suti a vybouraných hmot na skládku nebo meziskládku do 1 km se složením</t>
  </si>
  <si>
    <t>t</t>
  </si>
  <si>
    <t>1110886697</t>
  </si>
  <si>
    <t>35</t>
  </si>
  <si>
    <t>997013509</t>
  </si>
  <si>
    <t>Příplatek k odvozu suti a vybouraných hmot na skládku ZKD 1 km přes 1 km</t>
  </si>
  <si>
    <t>1338340413</t>
  </si>
  <si>
    <t>4,8*5 'Přepočtené koeficientem množství</t>
  </si>
  <si>
    <t>36</t>
  </si>
  <si>
    <t>997013631</t>
  </si>
  <si>
    <t>Poplatek za uložení na skládce (skládkovné) stavebního odpadu směsného kód odpadu 17 09 04</t>
  </si>
  <si>
    <t>1911327122</t>
  </si>
  <si>
    <t>4,8*0,7 'Přepočtené koeficientem množství</t>
  </si>
  <si>
    <t>37</t>
  </si>
  <si>
    <t>997013811</t>
  </si>
  <si>
    <t>Poplatek za uložení na skládce (skládkovné) stavebního odpadu dřevěného kód odpadu 17 02 01</t>
  </si>
  <si>
    <t>209542192</t>
  </si>
  <si>
    <t>4,8*0,3 'Přepočtené koeficientem množství</t>
  </si>
  <si>
    <t>998</t>
  </si>
  <si>
    <t>Přesun hmot</t>
  </si>
  <si>
    <t>38</t>
  </si>
  <si>
    <t>998011001</t>
  </si>
  <si>
    <t>Přesun hmot pro budovy zděné v do 6 m</t>
  </si>
  <si>
    <t>-935473070</t>
  </si>
  <si>
    <t>PSV</t>
  </si>
  <si>
    <t>Práce a dodávky PSV</t>
  </si>
  <si>
    <t>713</t>
  </si>
  <si>
    <t>Izolace tepelné</t>
  </si>
  <si>
    <t>39</t>
  </si>
  <si>
    <t>713111128</t>
  </si>
  <si>
    <t>Montáž izolace tepelné spodem stropů lepením celoplošně s mechanickým kotvením rohoží, pásů, dílců, desek</t>
  </si>
  <si>
    <t>-2145908185</t>
  </si>
  <si>
    <t>"u vrat" 13,2</t>
  </si>
  <si>
    <t>40</t>
  </si>
  <si>
    <t>28372309</t>
  </si>
  <si>
    <t>deska EPS 100 pro konstrukce s běžným zatížením λ=0,037 tl 100mm</t>
  </si>
  <si>
    <t>391403590</t>
  </si>
  <si>
    <t>13,2*1,05 'Přepočtené koeficientem množství</t>
  </si>
  <si>
    <t>41</t>
  </si>
  <si>
    <t>998713201</t>
  </si>
  <si>
    <t>Přesun hmot procentní pro izolace tepelné v objektech v do 6 m</t>
  </si>
  <si>
    <t>%</t>
  </si>
  <si>
    <t>-2147286694</t>
  </si>
  <si>
    <t>766</t>
  </si>
  <si>
    <t>Konstrukce truhlářské</t>
  </si>
  <si>
    <t>42</t>
  </si>
  <si>
    <t>766622132</t>
  </si>
  <si>
    <t>Montáž plastových oken plochy přes 1 m2 otevíravých v do 2,5 m s rámem do zdiva</t>
  </si>
  <si>
    <t>545874938</t>
  </si>
  <si>
    <t>"ozn. 10 - 1.NP" 5*(3*1,8)</t>
  </si>
  <si>
    <t>"ozn. 11 - 1.NP" 1*(2,75*1,8)</t>
  </si>
  <si>
    <t>"ozn. 15 - 1.NP" 3*(2*0,9)</t>
  </si>
  <si>
    <t>"ozn. 16 - 1.NP" 1*(1,5*1,5)</t>
  </si>
  <si>
    <t>"ozn. 17 - 1.NP" 1*(1,25*1,5)</t>
  </si>
  <si>
    <t>"ozn. 18 - 1.NP" 4*(1,5*0,9)</t>
  </si>
  <si>
    <t>"ozn. 19 - 1.NP" 4*(0,75*1,5)</t>
  </si>
  <si>
    <t>"ozn. 20 - 1.NP" 1*(1,8*1,2)</t>
  </si>
  <si>
    <t>43</t>
  </si>
  <si>
    <t>61140054</t>
  </si>
  <si>
    <t>okno plastové otevíravé/sklopné trojsklo přes plochu 1m2 v 1,5-2,5m</t>
  </si>
  <si>
    <t>-1179680840</t>
  </si>
  <si>
    <t>44</t>
  </si>
  <si>
    <t>766691510</t>
  </si>
  <si>
    <t>Montáž těsnění oken a balkónových dveří polyuretanovou páskou</t>
  </si>
  <si>
    <t>-1121034529</t>
  </si>
  <si>
    <t>"ozn. 10 - 1.NP" 5*(3*2+1,8*2)</t>
  </si>
  <si>
    <t>"ozn. 11 - 1.NP" 1*(2,75*2+1,8*2)</t>
  </si>
  <si>
    <t>"ozn. 15 - 1.NP" 3*(2*2+0,9*2)</t>
  </si>
  <si>
    <t>"ozn. 16 - 1.NP" 1*(1,5*2+1,5*2)</t>
  </si>
  <si>
    <t>"ozn. 17 - 1.NP" 1*(1,25*2+1,5*2)</t>
  </si>
  <si>
    <t>"ozn. 18 - 1.NP" 4*(1,5*2+0,9*2)</t>
  </si>
  <si>
    <t>"ozn. 19 - 1.NP" 4*(0,75*2+1,5*2)</t>
  </si>
  <si>
    <t>"ozn. 20 - 1.NP" 1*(1,8*2+1,2*2)</t>
  </si>
  <si>
    <t>45</t>
  </si>
  <si>
    <t>59071110</t>
  </si>
  <si>
    <t>páska okenní těsnící PUR jednostranně lepící impregnovaná 1,5-3x10mm</t>
  </si>
  <si>
    <t>-1292095766</t>
  </si>
  <si>
    <t>129,2*1,1 'Přepočtené koeficientem množství</t>
  </si>
  <si>
    <t>46</t>
  </si>
  <si>
    <t>998766201</t>
  </si>
  <si>
    <t>Přesun hmot procentní pro kce truhlářské v objektech v do 6 m</t>
  </si>
  <si>
    <t>-1059100105</t>
  </si>
  <si>
    <t>767</t>
  </si>
  <si>
    <t>Konstrukce zámečnické</t>
  </si>
  <si>
    <t>47</t>
  </si>
  <si>
    <t>767640112</t>
  </si>
  <si>
    <t>Montáž dveří ocelových nebo hliníkových vchodových jednokřídlových s nadsvětlíkem</t>
  </si>
  <si>
    <t>kus</t>
  </si>
  <si>
    <t>-1712795781</t>
  </si>
  <si>
    <t>"ozn. 04" 1</t>
  </si>
  <si>
    <t>48</t>
  </si>
  <si>
    <t>R001</t>
  </si>
  <si>
    <t>dveře jednokřídlé Al plné s nadsvětlíkem, bezpečnostní třídy RC2</t>
  </si>
  <si>
    <t>-280127658</t>
  </si>
  <si>
    <t>"ozn. 04" 1,1*3,2</t>
  </si>
  <si>
    <t>49</t>
  </si>
  <si>
    <t>767651113</t>
  </si>
  <si>
    <t>Montáž vrat garážových sekčních zajížděcích pod strop pl přes 9 do 13 m2</t>
  </si>
  <si>
    <t>-1999738302</t>
  </si>
  <si>
    <t>"ozn. 01" 5</t>
  </si>
  <si>
    <t>"ozn. 03" 1</t>
  </si>
  <si>
    <t>50</t>
  </si>
  <si>
    <t>55345801</t>
  </si>
  <si>
    <t>vrata průmyslová sekční z ocelových lamel, zateplená PUR tl 42mm</t>
  </si>
  <si>
    <t>815838056</t>
  </si>
  <si>
    <t>"ozn. 01" 5*(2,9*3,3)</t>
  </si>
  <si>
    <t>"ozn. 03" 1*(2,7*2,7)</t>
  </si>
  <si>
    <t>51</t>
  </si>
  <si>
    <t>767651126</t>
  </si>
  <si>
    <t>Montáž vrat garážových sekčních elektrického stropního pohonu</t>
  </si>
  <si>
    <t>405095823</t>
  </si>
  <si>
    <t>52</t>
  </si>
  <si>
    <t>55345877</t>
  </si>
  <si>
    <t>pohon garážových sekčních a výklopných vrat o síle 800N max. 25 cyklů denně</t>
  </si>
  <si>
    <t>508750722</t>
  </si>
  <si>
    <t>53</t>
  </si>
  <si>
    <t>767651230</t>
  </si>
  <si>
    <t>Montáž vrat garážových otvíravých do ocelové zárubně pl přes 9 do 13 m2</t>
  </si>
  <si>
    <t>2070061310</t>
  </si>
  <si>
    <t>"ozn. 02" 1</t>
  </si>
  <si>
    <t>54</t>
  </si>
  <si>
    <t>55344712</t>
  </si>
  <si>
    <t>vrata ocelová otočná zateplená U =1,4W/(m2K) 3,5x 3,5m</t>
  </si>
  <si>
    <t>-529034481</t>
  </si>
  <si>
    <t>55</t>
  </si>
  <si>
    <t>767651813</t>
  </si>
  <si>
    <t>Demontáž vrat garážových sekčních zajížděcích pod strop pl přes 9 do 13 m2</t>
  </si>
  <si>
    <t>1710965940</t>
  </si>
  <si>
    <t>"1.NP - stávající stav" 5</t>
  </si>
  <si>
    <t>56</t>
  </si>
  <si>
    <t>767661811</t>
  </si>
  <si>
    <t>Demontáž mříží pevných nebo otevíravých</t>
  </si>
  <si>
    <t>-1723442147</t>
  </si>
  <si>
    <t>57</t>
  </si>
  <si>
    <t>767996801</t>
  </si>
  <si>
    <t>Demontáž atypických zámečnických konstrukcí rozebráním hm jednotlivých dílů do 50 kg</t>
  </si>
  <si>
    <t>kg</t>
  </si>
  <si>
    <t>33730229</t>
  </si>
  <si>
    <t>"1.NP - stávající stav - stožár antény" 40</t>
  </si>
  <si>
    <t>58</t>
  </si>
  <si>
    <t>998767201</t>
  </si>
  <si>
    <t>Přesun hmot procentní pro zámečnické konstrukce v objektech v do 6 m</t>
  </si>
  <si>
    <t>-1880368136</t>
  </si>
  <si>
    <t>781</t>
  </si>
  <si>
    <t>Dokončovací práce - obklady</t>
  </si>
  <si>
    <t>59</t>
  </si>
  <si>
    <t>781121011</t>
  </si>
  <si>
    <t>Nátěr penetrační na stěnu</t>
  </si>
  <si>
    <t>-521670601</t>
  </si>
  <si>
    <t>44*1+15*1*2</t>
  </si>
  <si>
    <t>60</t>
  </si>
  <si>
    <t>781151012</t>
  </si>
  <si>
    <t>Lokální vyrovnání podkladu stěrkou do tl 3 mm pl přes 0,1 do 0,25 m2</t>
  </si>
  <si>
    <t>-2143091018</t>
  </si>
  <si>
    <t>61</t>
  </si>
  <si>
    <t>781731111</t>
  </si>
  <si>
    <t>Montáž obkladů vnějších z obkladaček nebo obkladových pásků cihelných do 50 ks/m2 kladených do malty</t>
  </si>
  <si>
    <t>165729521</t>
  </si>
  <si>
    <t>62</t>
  </si>
  <si>
    <t>59623115</t>
  </si>
  <si>
    <t>pásek obkladový cihlový hladký 240x71x14mm burgund</t>
  </si>
  <si>
    <t>-1665503810</t>
  </si>
  <si>
    <t>74*52,8 'Přepočtené koeficientem množství</t>
  </si>
  <si>
    <t>63</t>
  </si>
  <si>
    <t>998781201</t>
  </si>
  <si>
    <t>Přesun hmot procentní pro obklady keramické v objektech v do 6 m</t>
  </si>
  <si>
    <t>1160581418</t>
  </si>
  <si>
    <t>krytina</t>
  </si>
  <si>
    <t>Plocha krytiny celkem</t>
  </si>
  <si>
    <t>900,96</t>
  </si>
  <si>
    <t>94,424</t>
  </si>
  <si>
    <t>mv_celkem</t>
  </si>
  <si>
    <t>Minerální vata celkem</t>
  </si>
  <si>
    <t>240,215</t>
  </si>
  <si>
    <t>podhled_skl_e</t>
  </si>
  <si>
    <t>provětr_fasáda</t>
  </si>
  <si>
    <t>Provětrávaná fasáda</t>
  </si>
  <si>
    <t>184,055</t>
  </si>
  <si>
    <t>rovná_šindel</t>
  </si>
  <si>
    <t>Demontáž šindele na střeše ve sklonu 6 stupňů</t>
  </si>
  <si>
    <t>554</t>
  </si>
  <si>
    <t>stěna_skl_e</t>
  </si>
  <si>
    <t>Stěna skladba E</t>
  </si>
  <si>
    <t>31,5</t>
  </si>
  <si>
    <t>2.NP a Střecha - Stávajicí a nový stav</t>
  </si>
  <si>
    <t>šikmá_šindel</t>
  </si>
  <si>
    <t>demontáž šikmé části stávajicí krytiny</t>
  </si>
  <si>
    <t>346,96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</si>
  <si>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</si>
  <si>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</si>
  <si>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</si>
  <si>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786 - Dokončovací práce - čalounické úpravy</t>
  </si>
  <si>
    <t>814112163</t>
  </si>
  <si>
    <t>621211021</t>
  </si>
  <si>
    <t>Montáž kontaktního zateplení vnějších podhledů lepením a mechanickým kotvením polystyrénových desek do betonu nebo zdiva tl přes 80 do 120 mm</t>
  </si>
  <si>
    <t>-530276273</t>
  </si>
  <si>
    <t>"2.NP" 3,5*4</t>
  </si>
  <si>
    <t>622211021</t>
  </si>
  <si>
    <t>Montáž kontaktního zateplení vnějších stěn lepením a mechanickým kotvením polystyrénových desek do betonu a zdiva tl přes 80 do 120 mm</t>
  </si>
  <si>
    <t>46645939</t>
  </si>
  <si>
    <t>"2.NP" 3,5*4,5*2</t>
  </si>
  <si>
    <t>28376075</t>
  </si>
  <si>
    <t>deska EPS grafitová fasádní λ=0,030-0,031 tl 80mm</t>
  </si>
  <si>
    <t>1559343018</t>
  </si>
  <si>
    <t>45,5*1,105 'Přepočtené koeficientem množství</t>
  </si>
  <si>
    <t>249919161</t>
  </si>
  <si>
    <t>535425468</t>
  </si>
  <si>
    <t>-1155730292</t>
  </si>
  <si>
    <t>"2.NP" ((1,8+0,75+4,5+1,05+4,5+1,5+2,4+1,175+2,4+1,325+1,8)*2,5)*1,1+(1,14+0,18)*(1,8+1,325+2,4+1,175+2,4+1,5+4,5+1,05+4,5+0,75+1,8)</t>
  </si>
  <si>
    <t>-739928438</t>
  </si>
  <si>
    <t>94,424*1,1 'Přepočtené koeficientem množství</t>
  </si>
  <si>
    <t>1088695436</t>
  </si>
  <si>
    <t>-1376736997</t>
  </si>
  <si>
    <t>622221151</t>
  </si>
  <si>
    <t>Montáž kontaktního zateplení vnějších stěn lepením a mechanickým kotvením desek z minerální vlny s kolmou orientací do zdiva a betonu tl přes 200 do 240 mm</t>
  </si>
  <si>
    <t>174915559</t>
  </si>
  <si>
    <t>"skladba g - 2.NP" (7,8*6)*2</t>
  </si>
  <si>
    <t>"odpočet otvorů" -(1,3*2,4*12)</t>
  </si>
  <si>
    <t>mv_u_oken</t>
  </si>
  <si>
    <t>"skladba i, c - 2.NP" (11,5+12)*(1,3*3+0,7+0,55)+(2,15+1,8*4+2,1*3+0,85)*(2,10+0,22+1,5)</t>
  </si>
  <si>
    <t>63153730</t>
  </si>
  <si>
    <t>deska tepelně izolační minerální univerzální λ=0,036-0,037 tl 200mm</t>
  </si>
  <si>
    <t>623871358</t>
  </si>
  <si>
    <t>240,215*1,1 'Přepočtené koeficientem množství</t>
  </si>
  <si>
    <t>-1385371105</t>
  </si>
  <si>
    <t>KZS_stěny+podhled_skl_e+stěna_skl_e+mv_celkem</t>
  </si>
  <si>
    <t>D+M budky pro netopýry</t>
  </si>
  <si>
    <t>-819483203</t>
  </si>
  <si>
    <t>"střecha" 4</t>
  </si>
  <si>
    <t>-2143823564</t>
  </si>
  <si>
    <t>"2.NP - stávající stav" 1,5*2,4+1,8*2,1*4+1,8*2,4*2+2,4*1,5*2+1,3*2,2*12</t>
  </si>
  <si>
    <t>1383786367</t>
  </si>
  <si>
    <t>"2.NP - stávající stav" 4,5*2,4*2+3*1,5*2</t>
  </si>
  <si>
    <t>1143612449</t>
  </si>
  <si>
    <t>-325584643</t>
  </si>
  <si>
    <t>13,717*5 'Přepočtené koeficientem množství</t>
  </si>
  <si>
    <t>997013645</t>
  </si>
  <si>
    <t>Poplatek za uložení na skládce (skládkovné) odpadu asfaltového bez dehtu kód odpadu 17 03 02</t>
  </si>
  <si>
    <t>1577945742</t>
  </si>
  <si>
    <t>828090969</t>
  </si>
  <si>
    <t>997013814</t>
  </si>
  <si>
    <t>Poplatek za uložení na skládce (skládkovné) stavebního odpadu izolací kód odpadu 17 06 04</t>
  </si>
  <si>
    <t>522041484</t>
  </si>
  <si>
    <t>-1359442031</t>
  </si>
  <si>
    <t>713121131</t>
  </si>
  <si>
    <t>Montáž izolace tepelné podlah parotěsné reflexní tl do 5 mm</t>
  </si>
  <si>
    <t>-1704386418</t>
  </si>
  <si>
    <t>"skladba a" 10*44+3,5*4</t>
  </si>
  <si>
    <t>28329011</t>
  </si>
  <si>
    <t>fólie PE vyztužená pro parotěsnou vrstvu (reakce na oheň - třída F) 110g/m2</t>
  </si>
  <si>
    <t>267677509</t>
  </si>
  <si>
    <t>454*1,05 'Přepočtené koeficientem množství</t>
  </si>
  <si>
    <t>713130841</t>
  </si>
  <si>
    <t>Odstranění tepelné izolace stěn lepené z vláknitých materiálů tl do 100 mm</t>
  </si>
  <si>
    <t>-1040584014</t>
  </si>
  <si>
    <t>"2.NP - stávající stav" (1,3*3+0,05)*(11+12)</t>
  </si>
  <si>
    <t>713153111</t>
  </si>
  <si>
    <t>Tepelná izolace šikmých střech lehkou stříkanou PUR pěnou</t>
  </si>
  <si>
    <t>m3</t>
  </si>
  <si>
    <t>-361325831</t>
  </si>
  <si>
    <t>"skladba a - tl. 280mm" (10*44+3,5*4+1,425*1,14*4)*0,28</t>
  </si>
  <si>
    <t>998713202</t>
  </si>
  <si>
    <t>Přesun hmot procentní pro izolace tepelné v objektech v přes 6 do 12 m</t>
  </si>
  <si>
    <t>-1217087113</t>
  </si>
  <si>
    <t>762</t>
  </si>
  <si>
    <t>Konstrukce tesařské</t>
  </si>
  <si>
    <t>762131124</t>
  </si>
  <si>
    <t>Montáž bednění stěn z hrubých prken tl do 32 mm na sraz</t>
  </si>
  <si>
    <t>-1004098183</t>
  </si>
  <si>
    <t>"u střešních oken" 45*6-(1,3*2,4)*12-(1,8+0,75+4,5+1,05+4,5+1,5+2,4+1,175+2,4+1,325+1,8)*2,4</t>
  </si>
  <si>
    <t>"u vstupu" 45*6-(1,7+2,15+1,8*4+2,1*3+0,85+2,85)*3,2</t>
  </si>
  <si>
    <t>60515111</t>
  </si>
  <si>
    <t>řezivo jehličnaté boční prkno 20-30mm</t>
  </si>
  <si>
    <t>883745240</t>
  </si>
  <si>
    <t>379,52*0,024 'Přepočtené koeficientem množství</t>
  </si>
  <si>
    <t>762341811</t>
  </si>
  <si>
    <t>Demontáž bednění střech z prken</t>
  </si>
  <si>
    <t>-939522546</t>
  </si>
  <si>
    <t>"Řez - stávajicí stav - prkna tl. 24mm" ((1,025+7,8+1,425)*2,4)*2</t>
  </si>
  <si>
    <t>998762202</t>
  </si>
  <si>
    <t>Přesun hmot procentní pro kce tesařské v objektech v přes 6 do 12 m</t>
  </si>
  <si>
    <t>2033425255</t>
  </si>
  <si>
    <t>764</t>
  </si>
  <si>
    <t>Konstrukce klempířské</t>
  </si>
  <si>
    <t>764002414</t>
  </si>
  <si>
    <t>Montáž strukturované oddělovací rohože jakkékoliv rš</t>
  </si>
  <si>
    <t>1527827594</t>
  </si>
  <si>
    <t>28329043</t>
  </si>
  <si>
    <t>fólie difuzně propustné s nakašírovanou strukturovanou rohoží pod hladkou plechovou krytinu se samolepící páskou v podélném přesahu</t>
  </si>
  <si>
    <t>458394540</t>
  </si>
  <si>
    <t>900,96*1,15 'Přepočtené koeficientem množství</t>
  </si>
  <si>
    <t>7640R</t>
  </si>
  <si>
    <t>Okapnice stříšky z Pz upraveným povrchem rš 600 mm</t>
  </si>
  <si>
    <t>-1328583679</t>
  </si>
  <si>
    <t>"K10" 23,2</t>
  </si>
  <si>
    <t>76401R</t>
  </si>
  <si>
    <t>Okapnice stříšky z Pz s upraveným povrchem rš 170 mm</t>
  </si>
  <si>
    <t>609605661</t>
  </si>
  <si>
    <t>"K10" 21,1</t>
  </si>
  <si>
    <t>764121401</t>
  </si>
  <si>
    <t>Krytina střechy rovné drážkováním ze svitků z Al plechu rš 500 mm sklonu do 30°</t>
  </si>
  <si>
    <t>1329490877</t>
  </si>
  <si>
    <t>764121405</t>
  </si>
  <si>
    <t>Krytina střechy rovné drážkováním ze svitků z Al plechu rš 500 mm sklonu přes 60°</t>
  </si>
  <si>
    <t>855672554</t>
  </si>
  <si>
    <t>764121491</t>
  </si>
  <si>
    <t>Příplatek k cenám krytiny z Al plechu za těsnění drážek sklonu do 10°</t>
  </si>
  <si>
    <t>676075954</t>
  </si>
  <si>
    <t>764216642</t>
  </si>
  <si>
    <t>Oplechování rovných parapetů celoplošně lepené z Pz s povrchovou úpravou rš 200 mm</t>
  </si>
  <si>
    <t>972953568</t>
  </si>
  <si>
    <t>"K01" 4,5*2</t>
  </si>
  <si>
    <t>"K02" 1,8*5</t>
  </si>
  <si>
    <t>"K03" 1,5*7</t>
  </si>
  <si>
    <t>"K04" 3*7</t>
  </si>
  <si>
    <t>"K05" 2,75*1</t>
  </si>
  <si>
    <t>"K06" 2,4*2</t>
  </si>
  <si>
    <t>"K07" 2*4</t>
  </si>
  <si>
    <t>"K08" 1,25*1</t>
  </si>
  <si>
    <t>"K09" 0,75*1</t>
  </si>
  <si>
    <t>764216665</t>
  </si>
  <si>
    <t>Příplatek za zvýšenou pracnost oplechování rohů rovných parapetů z PZ s povrch úpravou rš do 400 mm</t>
  </si>
  <si>
    <t>-1795758804</t>
  </si>
  <si>
    <t>"K01" 2*2</t>
  </si>
  <si>
    <t>"K02" 2*5</t>
  </si>
  <si>
    <t>"K03" 2*7</t>
  </si>
  <si>
    <t>"K04" 2*7</t>
  </si>
  <si>
    <t>"K05" 2*1</t>
  </si>
  <si>
    <t>"K06" 2*2</t>
  </si>
  <si>
    <t>"K08" 2*1</t>
  </si>
  <si>
    <t>"K09" 2*1</t>
  </si>
  <si>
    <t>764223455</t>
  </si>
  <si>
    <t>Sněhový zachytávač krytiny z Al plechu průběžný jednotrubkový</t>
  </si>
  <si>
    <t>-45937881</t>
  </si>
  <si>
    <t>"Z3" (1,8+0,75+4,5+1,05+4,5+1,5+2,4+1,175+2,4+1,325+1,8)*4</t>
  </si>
  <si>
    <t>998764202</t>
  </si>
  <si>
    <t>Přesun hmot procentní pro konstrukce klempířské v objektech v přes 6 do 12 m</t>
  </si>
  <si>
    <t>2062563530</t>
  </si>
  <si>
    <t>765</t>
  </si>
  <si>
    <t>Krytina skládaná</t>
  </si>
  <si>
    <t>765151801</t>
  </si>
  <si>
    <t>Demontáž krytiny bitumenové ze šindelů do suti</t>
  </si>
  <si>
    <t>-816532122</t>
  </si>
  <si>
    <t>"šikmé části u vrat" 6*44</t>
  </si>
  <si>
    <t>"odpočet otvorů - šíkmá část u vrat"- 2,4*(1,8+0,75+4,5*2+1,05+1,5+2,4+1,175+2,4+1,325+1,8)-(2,4*7,8)*2</t>
  </si>
  <si>
    <t>"šíkmá část na straně u vstupu" 44*(1,3*3+0,7+0,55)</t>
  </si>
  <si>
    <t>"odpočet otvorů - část u vstupu" -2,4*(1,8*4+2,1*3+1,7+2,15+0,85+2,85)</t>
  </si>
  <si>
    <t>"střecha" 12*45+3,5*4</t>
  </si>
  <si>
    <t>765151811</t>
  </si>
  <si>
    <t>Příplatek k cenám demontáže bitumenové krytiny ze šindelů za sklon přes 30°</t>
  </si>
  <si>
    <t>2114947452</t>
  </si>
  <si>
    <t>765191901</t>
  </si>
  <si>
    <t>Demontáž pojistné hydroizolační fólie kladené ve sklonu do 30°</t>
  </si>
  <si>
    <t>-940808340</t>
  </si>
  <si>
    <t>998765202</t>
  </si>
  <si>
    <t>Přesun hmot procentní pro krytiny skládané v objektech v přes 6 do 12 m</t>
  </si>
  <si>
    <t>-833424574</t>
  </si>
  <si>
    <t>766417521</t>
  </si>
  <si>
    <t>Montáž difúzní paropropustné fólie pro dřevěnou provětrávanou fasádu kladené volně</t>
  </si>
  <si>
    <t>-1327280817</t>
  </si>
  <si>
    <t>28329038</t>
  </si>
  <si>
    <t>fólie kontaktní difuzně propustná pro doplňkovou hydroizolační vrstvu skládaných větraných fasád s otevřenými spárami (spára max 20 mm, max.20% plochy)</t>
  </si>
  <si>
    <t>797028430</t>
  </si>
  <si>
    <t>184,055*1,111 'Přepočtené koeficientem množství</t>
  </si>
  <si>
    <t>-1045179940</t>
  </si>
  <si>
    <t>"ozn. 06 - 2.NP" 4,5*2,4*2</t>
  </si>
  <si>
    <t>"ozn. 07 - 2.NP" 1,8*2,1*4</t>
  </si>
  <si>
    <t>"ozn. 08 - 2.NP" 1,5*2,4*1</t>
  </si>
  <si>
    <t>"ozn. 09 - 2.NP" 1,8*2,4*2</t>
  </si>
  <si>
    <t>"ozn. 12 - 2.NP" 3*1,5*2</t>
  </si>
  <si>
    <t>"ozn. 14 - 2.NP" 2,4*1,5*2</t>
  </si>
  <si>
    <t>1916893319</t>
  </si>
  <si>
    <t>766671030</t>
  </si>
  <si>
    <t>Montáž střešního okna do krytiny tvarované 114 x 118 cm</t>
  </si>
  <si>
    <t>-1654305479</t>
  </si>
  <si>
    <t>"ozn. 13 - 2.NP" 12*2</t>
  </si>
  <si>
    <t>611001R</t>
  </si>
  <si>
    <t>okno střešní plastové čtyřpolohové s mikroventilací, izolační trojsklo, se zateplením a oplechování Al 114x118cm, vč. potřebných doplňků a el. ovládané</t>
  </si>
  <si>
    <t>1479244485</t>
  </si>
  <si>
    <t>-1103823083</t>
  </si>
  <si>
    <t>"ozn. 06 - 2.NP" (4,5*2+2,4)*2</t>
  </si>
  <si>
    <t>"ozn. 07 - 2.NP" (1,8*2+2,1)*4</t>
  </si>
  <si>
    <t>"ozn. 08 - 2.NP" (1,5*2+2,4)*1</t>
  </si>
  <si>
    <t>"ozn. 09 - 2.NP" (1,8*2+2,4)*2</t>
  </si>
  <si>
    <t>"ozn. 12 - 2.NP" (3*2+1,5)*2</t>
  </si>
  <si>
    <t>"ozn. 14 - 2.NP" (2,4*2+1,5)*2</t>
  </si>
  <si>
    <t>59071008</t>
  </si>
  <si>
    <t>páska okenní těsnící PUR jednostranně lepící impregnovaná 2x15mm</t>
  </si>
  <si>
    <t>1292589121</t>
  </si>
  <si>
    <t>766694126</t>
  </si>
  <si>
    <t>Montáž parapetních desek dřevěných nebo plastových š přes 30 cm</t>
  </si>
  <si>
    <t>-1011302961</t>
  </si>
  <si>
    <t>šířka parapetu dle výpisu výrobků 325 mm</t>
  </si>
  <si>
    <t>"T01" 4,5*2</t>
  </si>
  <si>
    <t>"T02" 1,8*5</t>
  </si>
  <si>
    <t>"T03" 1,5*7</t>
  </si>
  <si>
    <t>"T04" 3*7</t>
  </si>
  <si>
    <t>"T05" 2,75*1</t>
  </si>
  <si>
    <t>"T06" 2,4*2</t>
  </si>
  <si>
    <t>"T07" 2*4</t>
  </si>
  <si>
    <t>"T08" 1,25*1</t>
  </si>
  <si>
    <t>"T09" 0,75*1</t>
  </si>
  <si>
    <t>60794104</t>
  </si>
  <si>
    <t>parapet dřevotřískový vnitřní povrch laminátový š 340mm</t>
  </si>
  <si>
    <t>1066495729</t>
  </si>
  <si>
    <t>998766202</t>
  </si>
  <si>
    <t>Přesun hmot procentní pro kce truhlářské v objektech v přes 6 do 12 m</t>
  </si>
  <si>
    <t>841198838</t>
  </si>
  <si>
    <t>767001R</t>
  </si>
  <si>
    <t>Demontáž stěn a příček rámových zasklených vnějších vč. dvoukřídlích dveří</t>
  </si>
  <si>
    <t>1725558861</t>
  </si>
  <si>
    <t>"2.NP - stávajicí stav" 2,85*2,75</t>
  </si>
  <si>
    <t>767640224</t>
  </si>
  <si>
    <t>Montáž dveří ocelových nebo hliníkových vchodových dvoukřídlových s pevným bočním dílem a nadsvětlíkem</t>
  </si>
  <si>
    <t>1186951672</t>
  </si>
  <si>
    <t>"ozn. 05 - 2.NP" 1</t>
  </si>
  <si>
    <t>553001R</t>
  </si>
  <si>
    <t>dveře dvoukřídlé Al prosklené s bočními díly a nasvětlíkem, bezpečnostní třídy RC2</t>
  </si>
  <si>
    <t>210213125</t>
  </si>
  <si>
    <t>2,82*2,85</t>
  </si>
  <si>
    <t>767810112</t>
  </si>
  <si>
    <t>Montáž mřížek větracích čtyřhranných průřezu přes 0,01 do 0,04 m2</t>
  </si>
  <si>
    <t>-612742060</t>
  </si>
  <si>
    <t>"Z04" 10</t>
  </si>
  <si>
    <t>55341427</t>
  </si>
  <si>
    <t>mřížka větrací nerezová se síťovinou 150x150mm</t>
  </si>
  <si>
    <t>-1385323682</t>
  </si>
  <si>
    <t>998767202</t>
  </si>
  <si>
    <t>Přesun hmot procentní pro zámečnické konstrukce v objektech v přes 6 do 12 m</t>
  </si>
  <si>
    <t>-882340981</t>
  </si>
  <si>
    <t>786</t>
  </si>
  <si>
    <t>Dokončovací práce - čalounické úpravy</t>
  </si>
  <si>
    <t>64</t>
  </si>
  <si>
    <t>786623011</t>
  </si>
  <si>
    <t>Montáž venkovní žaluzie do okenního nebo dveřního otvoru na rám nebo do žaluziové schránky ovládané motorem pl do 4 m2</t>
  </si>
  <si>
    <t>1298083404</t>
  </si>
  <si>
    <t>"okna ozn. 13" 12</t>
  </si>
  <si>
    <t>"okna ozn. 08" 1</t>
  </si>
  <si>
    <t>65</t>
  </si>
  <si>
    <t>55342548</t>
  </si>
  <si>
    <t>žaluzie Z-90 fasádní ovládaná základním motorem příslušenství plochy do 4,0m2</t>
  </si>
  <si>
    <t>57437079</t>
  </si>
  <si>
    <t>"okna ozn. 13" (1,3*2,4)*12</t>
  </si>
  <si>
    <t>"okna ozn. 08" (1,5*2,4)*1</t>
  </si>
  <si>
    <t>66</t>
  </si>
  <si>
    <t>786623013</t>
  </si>
  <si>
    <t>Montáž venkovní žaluzie do okenního nebo dveřního otvoru na rám nebo do žaluziové schránky ovládané motorem pl přes 4 do 6 m2</t>
  </si>
  <si>
    <t>2041784727</t>
  </si>
  <si>
    <t>"okna ozn. 09" 2</t>
  </si>
  <si>
    <t>"okna ozn. 12" 2</t>
  </si>
  <si>
    <t>67</t>
  </si>
  <si>
    <t>55342549</t>
  </si>
  <si>
    <t>žaluzie Z-90 fasádní ovládaná základním motorem příslušenství plochy do 5,0m2</t>
  </si>
  <si>
    <t>-1633495926</t>
  </si>
  <si>
    <t>"okna ozn. 09" (1,8*2,4)*2</t>
  </si>
  <si>
    <t>"okna ozn. 12" (3*1,5)*2</t>
  </si>
  <si>
    <t>68</t>
  </si>
  <si>
    <t>786623017</t>
  </si>
  <si>
    <t>Montáž venkovní žaluzie do okenního nebo dveřního otvoru na rám nebo do žaluziové schránky ovládané motorem pl přes 8 m2</t>
  </si>
  <si>
    <t>444746870</t>
  </si>
  <si>
    <t>"okna ozn. 06" 2</t>
  </si>
  <si>
    <t>69</t>
  </si>
  <si>
    <t>55342553</t>
  </si>
  <si>
    <t>žaluzie Z-90 fasádní ovládaná základním motorem příslušenství plochy do 12,0m2</t>
  </si>
  <si>
    <t>94003216</t>
  </si>
  <si>
    <t>"okna ozn. 06" (4,5*2,4)*2</t>
  </si>
  <si>
    <t>70</t>
  </si>
  <si>
    <t>786623041</t>
  </si>
  <si>
    <t>Montáž žaluziové schránky venkovní žaluzie osazené do okenního nebo dveřního otvoru dl přes 1300 do 2400 mm</t>
  </si>
  <si>
    <t>-1808237416</t>
  </si>
  <si>
    <t>71</t>
  </si>
  <si>
    <t>28376723</t>
  </si>
  <si>
    <t>kryt podomítkový PUR s izolací XPS 30 mm včetně kotvení pro žaluzii plochy do 4,0m2 š do 2,0m</t>
  </si>
  <si>
    <t>-1318136834</t>
  </si>
  <si>
    <t>72</t>
  </si>
  <si>
    <t>28376727</t>
  </si>
  <si>
    <t>kryt podomítkový PUR s izolací XPS 30 mm včetně kotvení pro žaluzii plochy do 5,0m2 š do 2,0m</t>
  </si>
  <si>
    <t>1006231526</t>
  </si>
  <si>
    <t>73</t>
  </si>
  <si>
    <t>786623043</t>
  </si>
  <si>
    <t>Montáž žaluziové schránky venkovní žaluzie osazené do okenního nebo dveřního otvoru dl přes 2400 do 4000 mm</t>
  </si>
  <si>
    <t>83084067</t>
  </si>
  <si>
    <t>74</t>
  </si>
  <si>
    <t>28376729</t>
  </si>
  <si>
    <t>kryt podomítkový PUR s izolací XPS 30 mm včetně kotvení pro žaluzii plochy do 5,0m2 š do 4,0m</t>
  </si>
  <si>
    <t>1754703882</t>
  </si>
  <si>
    <t>75</t>
  </si>
  <si>
    <t>786623045</t>
  </si>
  <si>
    <t>Montáž žaluziové schránky venkovní žaluzie osazené do okenního nebo dveřního otvoru dl přes 4000 mm</t>
  </si>
  <si>
    <t>-1853423213</t>
  </si>
  <si>
    <t>76</t>
  </si>
  <si>
    <t>28376741</t>
  </si>
  <si>
    <t>kryt podomítkový PUR s izolací XPS 30 mm včetně kotvení pro žaluzii plochy do 12,0m2 š přes 4,0m</t>
  </si>
  <si>
    <t>217006641</t>
  </si>
  <si>
    <t>77</t>
  </si>
  <si>
    <t>998786202</t>
  </si>
  <si>
    <t>Přesun hmot procentní pro stínění a čalounické úpravy v objektech v přes 6 do 12 m</t>
  </si>
  <si>
    <t>896744522</t>
  </si>
  <si>
    <t>FVE - Fotovoltaika</t>
  </si>
  <si>
    <t>D1 - FV systém počet Kč</t>
  </si>
  <si>
    <t>D2 - Práce počet</t>
  </si>
  <si>
    <t>D3 - Administrativa počet</t>
  </si>
  <si>
    <t>D1</t>
  </si>
  <si>
    <t>FV systém počet Kč</t>
  </si>
  <si>
    <t>Pol10</t>
  </si>
  <si>
    <t>FVE panel 440 Wp</t>
  </si>
  <si>
    <t>Pol11</t>
  </si>
  <si>
    <t>Konstrukce pro upevnění na střechu</t>
  </si>
  <si>
    <t>Pol12</t>
  </si>
  <si>
    <t>Střídač 12 kW</t>
  </si>
  <si>
    <t>Pol13</t>
  </si>
  <si>
    <t>Optimizér + řídící jednotka</t>
  </si>
  <si>
    <t>Pol14</t>
  </si>
  <si>
    <t>Kabeláž AC, CYKY 4x6 mm2, CYKY 3x1,5 mm2,CYKY 5x1,5 mm2</t>
  </si>
  <si>
    <t>Pol15</t>
  </si>
  <si>
    <t>Kabeláž DC solární kabel 6mm2, UTP6</t>
  </si>
  <si>
    <t>Pol16</t>
  </si>
  <si>
    <t>Rozvaděč DC, přepěťová ochrana</t>
  </si>
  <si>
    <t>Pol17</t>
  </si>
  <si>
    <t>Rozvaděč AC, jističe, stykače</t>
  </si>
  <si>
    <t>D2</t>
  </si>
  <si>
    <t>Práce počet</t>
  </si>
  <si>
    <t>Pol18</t>
  </si>
  <si>
    <t>Montáž panelů</t>
  </si>
  <si>
    <t>Pol19</t>
  </si>
  <si>
    <t>Zapojení DC části</t>
  </si>
  <si>
    <t>Pol20</t>
  </si>
  <si>
    <t>Zapojení AC části</t>
  </si>
  <si>
    <t>Pol21</t>
  </si>
  <si>
    <t>Lištování</t>
  </si>
  <si>
    <t>Pol22</t>
  </si>
  <si>
    <t>Prostupy</t>
  </si>
  <si>
    <t>Pol23</t>
  </si>
  <si>
    <t>Nastavení, žaskolení</t>
  </si>
  <si>
    <t>Pol24</t>
  </si>
  <si>
    <t>Revize</t>
  </si>
  <si>
    <t>Pol25</t>
  </si>
  <si>
    <t>Doprava</t>
  </si>
  <si>
    <t>D3</t>
  </si>
  <si>
    <t>Administrativa počet</t>
  </si>
  <si>
    <t>Pol26</t>
  </si>
  <si>
    <t>PLC - management</t>
  </si>
  <si>
    <t>Pol27</t>
  </si>
  <si>
    <t>Oživení, nastavení PLC</t>
  </si>
  <si>
    <t>Pol28</t>
  </si>
  <si>
    <t>Technický dozor, BOZP</t>
  </si>
  <si>
    <t>ELE - Elektroinstalace</t>
  </si>
  <si>
    <t>D7 - ELEKTROMONTÁŽE</t>
  </si>
  <si>
    <t>D1 - ZEMNÍ PRÁCE</t>
  </si>
  <si>
    <t>D5 - DOZBROJENÍ ROZVADĚČŮ</t>
  </si>
  <si>
    <t>D4 - MATERIÁLY</t>
  </si>
  <si>
    <t xml:space="preserve">    D2 - SILNOPROUD</t>
  </si>
  <si>
    <t xml:space="preserve">    D3 - BLESKOSVOD</t>
  </si>
  <si>
    <t>D6 - PRÁCE HZS</t>
  </si>
  <si>
    <t>D7</t>
  </si>
  <si>
    <t>ELEKTROMONTÁŽE</t>
  </si>
  <si>
    <t>210000000</t>
  </si>
  <si>
    <t xml:space="preserve">demontážestarých svítidel, kabelů a nepotřebných kabelových vedení, zásuvek, vypínačů a ostatních  upeňovacích  prvků</t>
  </si>
  <si>
    <t>h</t>
  </si>
  <si>
    <t>210000001</t>
  </si>
  <si>
    <t>elektromontáže silnoproud</t>
  </si>
  <si>
    <t>210000001.1</t>
  </si>
  <si>
    <t>elektromontáže bleskosvod</t>
  </si>
  <si>
    <t>ZEMNÍ PRÁCE</t>
  </si>
  <si>
    <t>000258</t>
  </si>
  <si>
    <t>kompl. výkop š. 35cm do hl. 70cm v trénu vč.záhozu a úpr. terénu</t>
  </si>
  <si>
    <t>D5</t>
  </si>
  <si>
    <t>DOZBROJENÍ ROZVADĚČŮ</t>
  </si>
  <si>
    <t>B-1524-1</t>
  </si>
  <si>
    <t>propojovací lišta 63A-3P-3TE</t>
  </si>
  <si>
    <t>B-9000-1</t>
  </si>
  <si>
    <t>propojení pomocných obvodů</t>
  </si>
  <si>
    <t>ks</t>
  </si>
  <si>
    <t>B-9010-1</t>
  </si>
  <si>
    <t>technologicky složité zapojení</t>
  </si>
  <si>
    <t>B-9030-1</t>
  </si>
  <si>
    <t>drobný spojovací materiál</t>
  </si>
  <si>
    <t>E-0022-1</t>
  </si>
  <si>
    <t>jistič B16/3</t>
  </si>
  <si>
    <t>E-0045-1</t>
  </si>
  <si>
    <t>jistič C32/3</t>
  </si>
  <si>
    <t>E-0068-1</t>
  </si>
  <si>
    <t>proudový chránič 25/4/0,03</t>
  </si>
  <si>
    <t>E-0076-1</t>
  </si>
  <si>
    <t>proudový chránič s jističem 10/1/0,03</t>
  </si>
  <si>
    <t>D4</t>
  </si>
  <si>
    <t>MATERIÁLY</t>
  </si>
  <si>
    <t>SILNOPROUD</t>
  </si>
  <si>
    <t>00060</t>
  </si>
  <si>
    <t>krabice instalační o 68 mm</t>
  </si>
  <si>
    <t>-630920967</t>
  </si>
  <si>
    <t>00206</t>
  </si>
  <si>
    <t>trubka ohebná instalační o 50 mm</t>
  </si>
  <si>
    <t>-1540668001</t>
  </si>
  <si>
    <t>00253</t>
  </si>
  <si>
    <t>lišta vkládací 18x13 vč. víka 2m</t>
  </si>
  <si>
    <t>-1536463607</t>
  </si>
  <si>
    <t>00255</t>
  </si>
  <si>
    <t>lišta vkládací 20x25 vč. víka 2m</t>
  </si>
  <si>
    <t>1634975291</t>
  </si>
  <si>
    <t>00262</t>
  </si>
  <si>
    <t>lišta vkládací 100x40 vč. víka 2m</t>
  </si>
  <si>
    <t>-1529736035</t>
  </si>
  <si>
    <t>00600</t>
  </si>
  <si>
    <t>kabel s Cu jádrem 2Ax1.5mm2</t>
  </si>
  <si>
    <t>-1379068388</t>
  </si>
  <si>
    <t>00602</t>
  </si>
  <si>
    <t>kabel s Cu jádrem 3Ax1.5mm2</t>
  </si>
  <si>
    <t>1940793308</t>
  </si>
  <si>
    <t>00604</t>
  </si>
  <si>
    <t>kabel s Cu jádrem 3Cx1.5mm2</t>
  </si>
  <si>
    <t>1907237531</t>
  </si>
  <si>
    <t>00624</t>
  </si>
  <si>
    <t>kabel s Cu jádrem 3Cx2,5mm2</t>
  </si>
  <si>
    <t>1655569738</t>
  </si>
  <si>
    <t>00626</t>
  </si>
  <si>
    <t>kabel s Cu jádrem 5Cx2.5mm2</t>
  </si>
  <si>
    <t>712417852</t>
  </si>
  <si>
    <t>00660</t>
  </si>
  <si>
    <t>kabel s Cu jádrem 5Cx6mm2</t>
  </si>
  <si>
    <t>100249617</t>
  </si>
  <si>
    <t>00785</t>
  </si>
  <si>
    <t>slaněný vodič s Cu jádrem 16mm2 zelenožlutý</t>
  </si>
  <si>
    <t>199934698</t>
  </si>
  <si>
    <t>00786</t>
  </si>
  <si>
    <t>slaněný vodič s Cu jádrem 25mm2 zelenožlutý</t>
  </si>
  <si>
    <t>683538466</t>
  </si>
  <si>
    <t>01530</t>
  </si>
  <si>
    <t>vypínač jednopólový bílý komplet</t>
  </si>
  <si>
    <t>-2142480046</t>
  </si>
  <si>
    <t>01531</t>
  </si>
  <si>
    <t>vypínač dvojpólový bílý komplet</t>
  </si>
  <si>
    <t>382168357</t>
  </si>
  <si>
    <t>05004</t>
  </si>
  <si>
    <t>"A" - svítidlo LED kancelářské stropní 29W, 3248lm, 4000K, IP40</t>
  </si>
  <si>
    <t>1809628946</t>
  </si>
  <si>
    <t>05014</t>
  </si>
  <si>
    <t>"B" - svítidlo LED stropní asymetrické 32W, 3350lm, 4000K, IP20</t>
  </si>
  <si>
    <t>-135434239</t>
  </si>
  <si>
    <t>05027</t>
  </si>
  <si>
    <t>"C" - svítidlo LED kulaté, přisazené 32W, 3040lm, 4000K, IP44</t>
  </si>
  <si>
    <t>-982820047</t>
  </si>
  <si>
    <t>05044</t>
  </si>
  <si>
    <t>"D" - svítidlo LED kulaté, přisazené 24W, 2266lm, 4000K. IP44</t>
  </si>
  <si>
    <t>-240139512</t>
  </si>
  <si>
    <t>05240</t>
  </si>
  <si>
    <t>"E" - svítidlo LED průmyslové, přisazené 37W, 5149lm, 4000K, IP66</t>
  </si>
  <si>
    <t>1020154310</t>
  </si>
  <si>
    <t>05248</t>
  </si>
  <si>
    <t>"G" - svítidlo LED 592x592 mm přisazené 29W, 3037lm, 4000K, IP40</t>
  </si>
  <si>
    <t>-975769373</t>
  </si>
  <si>
    <t>09041</t>
  </si>
  <si>
    <t>zásuvka na povrch bílá IP44</t>
  </si>
  <si>
    <t>-1085844786</t>
  </si>
  <si>
    <t>09050</t>
  </si>
  <si>
    <t xml:space="preserve">zásuvka nástěnná 5x16A   IP44</t>
  </si>
  <si>
    <t>-1566477837</t>
  </si>
  <si>
    <t>11200</t>
  </si>
  <si>
    <t>sádra stavební</t>
  </si>
  <si>
    <t>37657290</t>
  </si>
  <si>
    <t>BLESKOSVOD</t>
  </si>
  <si>
    <t>90302</t>
  </si>
  <si>
    <t>pozinkovaný pásek 30x4 mm</t>
  </si>
  <si>
    <t>-930907151</t>
  </si>
  <si>
    <t>90311</t>
  </si>
  <si>
    <t xml:space="preserve">pozinkovaný vodič o 10 mm   (0,62 kg/m)</t>
  </si>
  <si>
    <t>603087436</t>
  </si>
  <si>
    <t>90313</t>
  </si>
  <si>
    <t>hliníkový vodič o 8 mm</t>
  </si>
  <si>
    <t>-1180033979</t>
  </si>
  <si>
    <t>90341</t>
  </si>
  <si>
    <t>podpěra - do zdi 200mm</t>
  </si>
  <si>
    <t>-497662833</t>
  </si>
  <si>
    <t>90354</t>
  </si>
  <si>
    <t>podpěra - na ploché střechy</t>
  </si>
  <si>
    <t>337101414</t>
  </si>
  <si>
    <t>90360</t>
  </si>
  <si>
    <t>ochranná stříška</t>
  </si>
  <si>
    <t>1401058840</t>
  </si>
  <si>
    <t>90368</t>
  </si>
  <si>
    <t>ochranná trubka 1,7 zinek</t>
  </si>
  <si>
    <t>-1570082883</t>
  </si>
  <si>
    <t>90369</t>
  </si>
  <si>
    <t>držák ochranné trubky do zdiva</t>
  </si>
  <si>
    <t>1216324942</t>
  </si>
  <si>
    <t>90380</t>
  </si>
  <si>
    <t>svorka spojovací</t>
  </si>
  <si>
    <t>-1081380273</t>
  </si>
  <si>
    <t>90381</t>
  </si>
  <si>
    <t>svorka křížová</t>
  </si>
  <si>
    <t>-2069039663</t>
  </si>
  <si>
    <t>90383</t>
  </si>
  <si>
    <t>svorka okapová</t>
  </si>
  <si>
    <t>1520632824</t>
  </si>
  <si>
    <t>90384</t>
  </si>
  <si>
    <t>svorka zkušební</t>
  </si>
  <si>
    <t>-2040741120</t>
  </si>
  <si>
    <t>90386</t>
  </si>
  <si>
    <t>svorka pro spojení dvou pásků</t>
  </si>
  <si>
    <t>490384856</t>
  </si>
  <si>
    <t>90387</t>
  </si>
  <si>
    <t>svorka pro spojení pásku a kulatiny</t>
  </si>
  <si>
    <t>1846523661</t>
  </si>
  <si>
    <t>90390</t>
  </si>
  <si>
    <t xml:space="preserve">svorka pro připojení jímací tyče   20mm</t>
  </si>
  <si>
    <t>835415201</t>
  </si>
  <si>
    <t>90415</t>
  </si>
  <si>
    <t>označovací štítek z umělé hmoty</t>
  </si>
  <si>
    <t>-749763760</t>
  </si>
  <si>
    <t>90420</t>
  </si>
  <si>
    <t>jímač trubkový 1 m bez závitu</t>
  </si>
  <si>
    <t>-839256712</t>
  </si>
  <si>
    <t>90457</t>
  </si>
  <si>
    <t>podložka pod betonový podstavec</t>
  </si>
  <si>
    <t>1492572490</t>
  </si>
  <si>
    <t>90458</t>
  </si>
  <si>
    <t>podstavec betonový 16 kg s držákem</t>
  </si>
  <si>
    <t>-1642709319</t>
  </si>
  <si>
    <t>D6</t>
  </si>
  <si>
    <t>PRÁCE HZS</t>
  </si>
  <si>
    <t>Pol1</t>
  </si>
  <si>
    <t>Úprava stávajícího rozvaděče</t>
  </si>
  <si>
    <t>hod.</t>
  </si>
  <si>
    <t>112</t>
  </si>
  <si>
    <t>Pol2</t>
  </si>
  <si>
    <t>Úklid pracoviště</t>
  </si>
  <si>
    <t>114</t>
  </si>
  <si>
    <t>Pol3</t>
  </si>
  <si>
    <t>Revize elektro</t>
  </si>
  <si>
    <t>116</t>
  </si>
  <si>
    <t>Pol4</t>
  </si>
  <si>
    <t>Pomocné a přípravné práce</t>
  </si>
  <si>
    <t>118</t>
  </si>
  <si>
    <t>Pol5</t>
  </si>
  <si>
    <t>Kontrola obvodů</t>
  </si>
  <si>
    <t>120</t>
  </si>
  <si>
    <t>Pol6</t>
  </si>
  <si>
    <t>Vyhledání napojovacích bodů</t>
  </si>
  <si>
    <t>122</t>
  </si>
  <si>
    <t>Pol7</t>
  </si>
  <si>
    <t>Přepojování</t>
  </si>
  <si>
    <t>124</t>
  </si>
  <si>
    <t>Pol8</t>
  </si>
  <si>
    <t>Úpravy stávající elektroinstalace</t>
  </si>
  <si>
    <t>126</t>
  </si>
  <si>
    <t>Pol9</t>
  </si>
  <si>
    <t>Pojízdná plošina</t>
  </si>
  <si>
    <t>128</t>
  </si>
  <si>
    <t>VZT - Vzduchotechnika</t>
  </si>
  <si>
    <t>D1 - VZDUCHOTECHNIKA</t>
  </si>
  <si>
    <t xml:space="preserve">    D2 - Zařízení č. 1 – Větrání učeben</t>
  </si>
  <si>
    <t xml:space="preserve">    D3 - Zařízení č. 2 – Větrání hygienického zázemí</t>
  </si>
  <si>
    <t>D4 - OSTATNÍ</t>
  </si>
  <si>
    <t xml:space="preserve">    D5 - Ostatní </t>
  </si>
  <si>
    <t>VZDUCHOTECHNIKA</t>
  </si>
  <si>
    <t>Zařízení č. 1 – Větrání učeben</t>
  </si>
  <si>
    <t>Pol29</t>
  </si>
  <si>
    <t>VZT jednotka přívodně odvodní ve vniřním stojatém provedení přívod: 2360 m3/h, 400 Pa odvod: 2360 m3/h, 400 Pa hmotnost jednotky: 423kg rozměr: (ŠxVxH): 2600x1800x580 mm Přívodní část: - uzavírací klapka na přívodu se servopohonem - filtr kazetový G4 - by</t>
  </si>
  <si>
    <t>Pol30</t>
  </si>
  <si>
    <t>Nástěnný digitální ovladač s displejem - zjednodušený digitální ovladač - nastavení provozních režimů, signalizace poruuchových stavů - pro regulaci jednotky, bílá barva (černá barva)</t>
  </si>
  <si>
    <t>Pol31</t>
  </si>
  <si>
    <t>Čidlo CO2 prostorové - prostorové čidlo plynule řídící výkon větrání podle aktuální hodnoty CO2 - výstup 0–10 V a spínací výstup</t>
  </si>
  <si>
    <t>Pol32</t>
  </si>
  <si>
    <t xml:space="preserve">MaR - regulační prvky                                                         - servopohon s napájením 24V (by-passová klapka)                         - servopohon s napájením 24V (uzavírací klapka e1)        - servopohon s napájením 24V (uzavírací klapka</t>
  </si>
  <si>
    <t>soub.</t>
  </si>
  <si>
    <t>Pol33</t>
  </si>
  <si>
    <t xml:space="preserve">Elektrické propojení jednotlivých prvků systému - kabely k externím signálům a k ovladači - jejich zapojení v jednotce na příslušné svorky dle schématu  - příloha projektu Technické listy VZT zařízení</t>
  </si>
  <si>
    <t>Pol34</t>
  </si>
  <si>
    <t>Dodávka VZT jednotky na jednotlivé díly a sestavení na místě od výrobce</t>
  </si>
  <si>
    <t>Pol35</t>
  </si>
  <si>
    <t xml:space="preserve">Nástěnný ventilátor - na omítku se zpětnou klapkou a filtrem s doběhem  Objemový průtok: 50m3/h Dopravní tlak: 250Pa</t>
  </si>
  <si>
    <t>Pol36</t>
  </si>
  <si>
    <t>Regulátor průtoku vzduchu - na kruhové potrubí pro systémy s variabilním průtokem vzduchu - se servopohonem Průměr: 200mm</t>
  </si>
  <si>
    <t>Pol37</t>
  </si>
  <si>
    <t>Regulační box - pro regulátory průtoku vždy 1 regulační box pro 1 pár</t>
  </si>
  <si>
    <t>Pol38</t>
  </si>
  <si>
    <t>Regulátor průtoku vzduchu - na kruhové potrubí pro systémy s variabilním průtokem vzduchu - se servopohonem Průměr: 250mm</t>
  </si>
  <si>
    <t>Pol39</t>
  </si>
  <si>
    <t xml:space="preserve">Protidešťová žaluzie  - v hliníkovém provedení - se standartními úzkými lamelami - vybavena svařovaným sítem s oky 10x10mm Rozměr: 500x500 mm</t>
  </si>
  <si>
    <t>Pol40</t>
  </si>
  <si>
    <t>Vyústka do kruhového potrubí - jednořadá, s vestavěnou regulací, s uspořádnání lamel horizontálně Rozměr: 325x75 mm</t>
  </si>
  <si>
    <t>Pol41</t>
  </si>
  <si>
    <t>Vyústka do kruhového potrubí - jednořadá, s vestavěnou regulací, s uspořádnání lamel horizontálně Rozměr: 400x100 mm</t>
  </si>
  <si>
    <t>Pol42</t>
  </si>
  <si>
    <t>Vyústka do kruhového potrubí - dvouřadá, s vestavěnou regulací, s uspořádnání lamel horizontálně Rozměr: 325x75 mm</t>
  </si>
  <si>
    <t>Pol43</t>
  </si>
  <si>
    <t>Vyústka do kruhového potrubí - dvouřadá, s vestavěnou regulací, s uspořádnání lamel horizontálně Rozměr: 400x100 mm</t>
  </si>
  <si>
    <t>Pol44</t>
  </si>
  <si>
    <t>Potrubí 4-hranné, pozinkované + 30% tvarovek. Miniální třída těsnosti potrubních rozvodů: "C" Do obvodu 2630 mm</t>
  </si>
  <si>
    <t>Pol45</t>
  </si>
  <si>
    <t>Potrubí kruhové, pozinkované + 30% tvarovek Miniální třída těsnosti potrubních rozvodů: "C" Průměr: 100 mm</t>
  </si>
  <si>
    <t>bm</t>
  </si>
  <si>
    <t>Pol46</t>
  </si>
  <si>
    <t>Potrubí kruhové, pozinkované + 30% tvarovek Miniální třída těsnosti potrubních rozvodů: "C" Průměr: 200 mm</t>
  </si>
  <si>
    <t>Pol47</t>
  </si>
  <si>
    <t>Potrubí kruhové, pozinkované + 30% tvarovek Miniální třída těsnosti potrubních rozvodů: "C" Průměr: do 250 mm</t>
  </si>
  <si>
    <t>Pol48</t>
  </si>
  <si>
    <t>Buňkový tlumič hluku do hranatého potrubí - s děrovaným plechem typ G Šířka buněk 500mm, délka tlumiče hluku 800mm Rozměr buňky: 500x300mm</t>
  </si>
  <si>
    <t>Pol49</t>
  </si>
  <si>
    <t>Buňkový tlumič hluku do hranatého potrubí - s děrovaným plechem typ G Šířka buněk 500mm, délka tlumiče hluku 1000mm Rozměr buňky: 500x300mm</t>
  </si>
  <si>
    <t>Pol50</t>
  </si>
  <si>
    <t>Tlumič hluku pro kruhové potrubí - plášť tlumiče je z galvanizovaného plechu Délka tlumiče hluku: 900mm Průměr: 200mm</t>
  </si>
  <si>
    <t>Pol51</t>
  </si>
  <si>
    <t>Tlumič hluku pro kruhové potrubí - plášť tlumiče je z galvanizovaného plechu Délka tlumiče hluku: 900mm Průměr: 250mm</t>
  </si>
  <si>
    <t>Pol52</t>
  </si>
  <si>
    <t>Tepelná a hluková izolace na hranaté potrubí - deska z kamenné vlny s AL polepem Tloušťka: 40mm</t>
  </si>
  <si>
    <t>Pol53</t>
  </si>
  <si>
    <t>Tepelná a hluková izolace na hranaté potrubí nad střešní konstrukcí - deska z kamenné vlny s AL polepem Tloušťka: 100mm Pozn.: opláštění izolovaného potrubí nad střešní konstrukcí zajistí stavba</t>
  </si>
  <si>
    <t>Pol54</t>
  </si>
  <si>
    <t xml:space="preserve">Požární izolace  - lamelová rohož z lamel z kamenné vlny s AL polepem - minimální požární odolnost dle PBŘ Tloušťka: 40mm</t>
  </si>
  <si>
    <t>Pol55</t>
  </si>
  <si>
    <t xml:space="preserve">Závěsový, montážní, spojovací a těsnící materiál  Plechové potrubí bude uloženo na závěsy, hadice budou na potrubí připevněny plastovou šedou samolepící spojovací páskou, izolace budou kryty stříbrnou AL samolepící páskou. Potrubí bude spojováno samořezný</t>
  </si>
  <si>
    <t>Zařízení č. 2 – Větrání hygienického zázemí</t>
  </si>
  <si>
    <t>Pol56</t>
  </si>
  <si>
    <t>Potrubní ventilátor - dvouotáčkový do kruhového potrubí o průměru 100mm Objemový průtok: 80m3/h Dopravní tlak: 90Pa</t>
  </si>
  <si>
    <t>Pol57</t>
  </si>
  <si>
    <t>Potrubní ventilátor - tříotáčkový do kruhového potrubí o průměru 160mm Objemový průtok: 340m3/h Dopravní tlak: 180Pa</t>
  </si>
  <si>
    <t>Pol58</t>
  </si>
  <si>
    <t>Potrubní ventilátor - tříotáčkový do kruhového potrubí o průměru 200mm Objemový průtok: 580m3/h Dopravní tlak: 250Pa</t>
  </si>
  <si>
    <t>Pol59</t>
  </si>
  <si>
    <t xml:space="preserve">Zpětná přetlaková klapka těsná - do kruhového potrubí  Průměr: 100 mm</t>
  </si>
  <si>
    <t>Pol60</t>
  </si>
  <si>
    <t xml:space="preserve">Zpětná přetlaková klapka těsná - do kruhového potrubí  Průměr: 160 mm</t>
  </si>
  <si>
    <t>Pol61</t>
  </si>
  <si>
    <t xml:space="preserve">Zpětná přetlaková klapka těsná - do kruhového potrubí  Průměr: 200 mm</t>
  </si>
  <si>
    <t>Pol62</t>
  </si>
  <si>
    <t>Protidešťová stříška - na kruhové potrubí s ochrannou mřížkou Průměr: 100 mm</t>
  </si>
  <si>
    <t>Pol63</t>
  </si>
  <si>
    <t>Protidešťová stříška - na kruhové potrubí s ochrannou mřížkou Průměr: 160 mm</t>
  </si>
  <si>
    <t>Pol64</t>
  </si>
  <si>
    <t>Protidešťová stříška - na kruhové potrubí s ochrannou mřížkou Průměr: 200 mm</t>
  </si>
  <si>
    <t>Pol65</t>
  </si>
  <si>
    <t>Vyústka do kruhového potrubí - jednořadá, s vestavěnou regulací, s uspořádnání lamel horizontálně Rozměr: 225x75 mm</t>
  </si>
  <si>
    <t>Pol66</t>
  </si>
  <si>
    <t>Vyústka do čtyřhranného potrubí - jednořadá, upínání se speciálním mechanismem včetně montážního rámečku, s vestavěnou regulací, s uspořádnání lamel horizontálně Rozměr: 300x150 mm</t>
  </si>
  <si>
    <t>78</t>
  </si>
  <si>
    <t>Pol67</t>
  </si>
  <si>
    <t>Stěnová mřížka - dvouřadá, upínání se speciálním mechanismem včetně montážního rámečku, s uspořádnání lamel horizontálně a roztečí lamel 20mm Rozměr: 400x200 mm</t>
  </si>
  <si>
    <t>80</t>
  </si>
  <si>
    <t>Pol68</t>
  </si>
  <si>
    <t>Stěnová mřížka - dvouřadá, upínání se speciálním mechanismem včetně montážního rámečku, s uspořádnání lamel horizontálně a roztečí lamel 20mm Rozměr: 600x200 mm</t>
  </si>
  <si>
    <t>82</t>
  </si>
  <si>
    <t>84</t>
  </si>
  <si>
    <t>Pol69</t>
  </si>
  <si>
    <t>Potrubí kruhové, pozinkované + 30% tvarovek Miniální třída těsnosti potrubních rozvodů: "C" Průměr: 160 mm</t>
  </si>
  <si>
    <t>86</t>
  </si>
  <si>
    <t>88</t>
  </si>
  <si>
    <t>Pol70</t>
  </si>
  <si>
    <t>Pružná spojka - pro napojení potrubního ventilátoru na kruhové potrubí - připevňuje se na ventilátor a potrubí dvěma přírubami Průměr: 100 mm</t>
  </si>
  <si>
    <t>90</t>
  </si>
  <si>
    <t>Pol71</t>
  </si>
  <si>
    <t>Pružná spojka - pro napojení potrubního ventilátoru na kruhové potrubí - připevňuje se na ventilátor a potrubí dvěma přírubami Průměr: 160 mm</t>
  </si>
  <si>
    <t>92</t>
  </si>
  <si>
    <t>Pol72</t>
  </si>
  <si>
    <t>Pružná spojka - pro napojení potrubního ventilátoru na kruhové potrubí - připevňuje se na ventilátor a potrubí dvěma přírubami Průměr: 200 mm</t>
  </si>
  <si>
    <t>94</t>
  </si>
  <si>
    <t>Pol73</t>
  </si>
  <si>
    <t>Tlumič hluku pro kruhové potrubí - plášť tlumiče je z galvanizovaného plechu Délka tlumiče hluku: 600mm Průměr: 100mm</t>
  </si>
  <si>
    <t>96</t>
  </si>
  <si>
    <t>Pol74</t>
  </si>
  <si>
    <t>Tlumič hluku pro kruhové potrubí - plášť tlumiče je z galvanizovaného plechu Délka tlumiče hluku: 600mm Průměr: 160mm</t>
  </si>
  <si>
    <t>98</t>
  </si>
  <si>
    <t>Pol75</t>
  </si>
  <si>
    <t>Tlumič hluku pro kruhové potrubí - plášť tlumiče je z galvanizovaného plechu Délka tlumiče hluku: 900mm Průměr: 160mm</t>
  </si>
  <si>
    <t>100</t>
  </si>
  <si>
    <t>Pol76</t>
  </si>
  <si>
    <t>Tlumič hluku pro kruhové potrubí - plášť tlumiče je z galvanizovaného plechu Délka tlumiče hluku: 600mm Průměr: 200mm</t>
  </si>
  <si>
    <t>102</t>
  </si>
  <si>
    <t>104</t>
  </si>
  <si>
    <t>106</t>
  </si>
  <si>
    <t>Pol77</t>
  </si>
  <si>
    <t xml:space="preserve">Tepelná izolace s oplechováním  - minerální vata tloušťky 60mm s oplechováním. Minimální tloušťka plechu 1,2 mm. Oplechování s poměrem stran větším než 1/4 bude vyztuženo tak, aby nedošlo k prověšení oplechování a k vibracím</t>
  </si>
  <si>
    <t>108</t>
  </si>
  <si>
    <t>110</t>
  </si>
  <si>
    <t>OSTATNÍ</t>
  </si>
  <si>
    <t xml:space="preserve">Ostatní </t>
  </si>
  <si>
    <t>-.26</t>
  </si>
  <si>
    <t>Zprovoznění zařízení, zaregulování</t>
  </si>
  <si>
    <t>hod</t>
  </si>
  <si>
    <t>-.27</t>
  </si>
  <si>
    <t>Zaškolení provozovatele</t>
  </si>
  <si>
    <t>-.28</t>
  </si>
  <si>
    <t>Dokumentace skutečného stavu (6 PARÉ) + 1x elektronická podoba</t>
  </si>
  <si>
    <t>-.29</t>
  </si>
  <si>
    <t xml:space="preserve">Dokumentace pro předání díla : - návod k obsluze - generální a jednotlivých strojů a zařízení, - protokol o zaškolení,  - protokol o předání, - ostatní potřebné protokoly</t>
  </si>
  <si>
    <t>Pol78</t>
  </si>
  <si>
    <t>Označení zařízení štítky - vytvoření štítků a šipek a označení zařízení VZT a CHL - potrubní rozvody budou opatřeny barevnými šipkami umístěnými ve směru proudění vzduchu - barvy šipek budou voleny dle typu potrubí (přívodní, odvodní, čerstvý vzduch, odpa</t>
  </si>
  <si>
    <t>Pol79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</si>
  <si>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</si>
  <si>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</si>
  <si>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</si>
  <si>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</si>
  <si>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</si>
  <si>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</si>
  <si>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</si>
  <si>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</si>
  <si>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010001000</t>
  </si>
  <si>
    <t>soubor</t>
  </si>
  <si>
    <t>CS ÚRS 2024 01</t>
  </si>
  <si>
    <t>1024</t>
  </si>
  <si>
    <t>1016219670</t>
  </si>
  <si>
    <t>013254000</t>
  </si>
  <si>
    <t>Dokumentace skutečného provedení stavby</t>
  </si>
  <si>
    <t>-199901656</t>
  </si>
  <si>
    <t>VRN2</t>
  </si>
  <si>
    <t>Příprava staveniště</t>
  </si>
  <si>
    <t>020001000</t>
  </si>
  <si>
    <t>-1843042125</t>
  </si>
  <si>
    <t>VRN3</t>
  </si>
  <si>
    <t>Zařízení staveniště</t>
  </si>
  <si>
    <t>030001000</t>
  </si>
  <si>
    <t>861481173</t>
  </si>
  <si>
    <t>032002000</t>
  </si>
  <si>
    <t>Vybavení staveniště</t>
  </si>
  <si>
    <t>-1091968515</t>
  </si>
  <si>
    <t>033002000</t>
  </si>
  <si>
    <t>Připojení staveniště na inženýrské sítě včetně energií</t>
  </si>
  <si>
    <t>-1675100616</t>
  </si>
  <si>
    <t>033002000R</t>
  </si>
  <si>
    <t>Kolaudační rozhodnutí</t>
  </si>
  <si>
    <t>-1847245150</t>
  </si>
  <si>
    <t>034103000</t>
  </si>
  <si>
    <t>Oplocení staveniště</t>
  </si>
  <si>
    <t>1743343579</t>
  </si>
  <si>
    <t>VRN4</t>
  </si>
  <si>
    <t>Inženýrská činnost</t>
  </si>
  <si>
    <t>040001000</t>
  </si>
  <si>
    <t>569736113</t>
  </si>
  <si>
    <t>VRN9</t>
  </si>
  <si>
    <t>Ostatní náklady</t>
  </si>
  <si>
    <t>0001R</t>
  </si>
  <si>
    <t>Publicitní pamětní deska</t>
  </si>
  <si>
    <t>1536450127</t>
  </si>
  <si>
    <t>0002R</t>
  </si>
  <si>
    <t>Dočasný billboard - doporučení euroformát 5100x2400mm</t>
  </si>
  <si>
    <t>-666690240</t>
  </si>
  <si>
    <t>"od zahájení realizace projektu min. rozměr 2100x2200mm" 1</t>
  </si>
  <si>
    <t>SEZNAM FIGUR</t>
  </si>
  <si>
    <t>Výměra</t>
  </si>
  <si>
    <t>Použití figury:</t>
  </si>
  <si>
    <t>Minerální vata u oken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</si>
</sst>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2024-02-05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ČLA Trutnov - final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Svoboda nad Úpou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5. 2. 2024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PRISPO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Michael Hlušek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'1.NP - Stávajicí a nový stav'!J30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'1.NP - Stávajicí a nový stav'!P126</f>
        <v>0</v>
      </c>
      <c r="AV95" s="129">
        <f>'1.NP - Stávajicí a nový stav'!J33</f>
        <v>0</v>
      </c>
      <c r="AW95" s="129">
        <f>'1.NP - Stávajicí a nový stav'!J34</f>
        <v>0</v>
      </c>
      <c r="AX95" s="129">
        <f>'1.NP - Stávajicí a nový stav'!J35</f>
        <v>0</v>
      </c>
      <c r="AY95" s="129">
        <f>'1.NP - Stávajicí a nový stav'!J36</f>
        <v>0</v>
      </c>
      <c r="AZ95" s="129">
        <f>'1.NP - Stávajicí a nový stav'!F33</f>
        <v>0</v>
      </c>
      <c r="BA95" s="129">
        <f>'1.NP - Stávajicí a nový stav'!F34</f>
        <v>0</v>
      </c>
      <c r="BB95" s="129">
        <f>'1.NP - Stávajicí a nový stav'!F35</f>
        <v>0</v>
      </c>
      <c r="BC95" s="129">
        <f>'1.NP - Stávajicí a nový stav'!F36</f>
        <v>0</v>
      </c>
      <c r="BD95" s="131">
        <f>'1.NP - Stávajicí a nový stav'!F37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37.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84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'2.NP a Střecha - Stávajic...'!J30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'2.NP a Střecha - Stávajic...'!P129</f>
        <v>0</v>
      </c>
      <c r="AV96" s="129">
        <f>'2.NP a Střecha - Stávajic...'!J33</f>
        <v>0</v>
      </c>
      <c r="AW96" s="129">
        <f>'2.NP a Střecha - Stávajic...'!J34</f>
        <v>0</v>
      </c>
      <c r="AX96" s="129">
        <f>'2.NP a Střecha - Stávajic...'!J35</f>
        <v>0</v>
      </c>
      <c r="AY96" s="129">
        <f>'2.NP a Střecha - Stávajic...'!J36</f>
        <v>0</v>
      </c>
      <c r="AZ96" s="129">
        <f>'2.NP a Střecha - Stávajic...'!F33</f>
        <v>0</v>
      </c>
      <c r="BA96" s="129">
        <f>'2.NP a Střecha - Stávajic...'!F34</f>
        <v>0</v>
      </c>
      <c r="BB96" s="129">
        <f>'2.NP a Střecha - Stávajic...'!F35</f>
        <v>0</v>
      </c>
      <c r="BC96" s="129">
        <f>'2.NP a Střecha - Stávajic...'!F36</f>
        <v>0</v>
      </c>
      <c r="BD96" s="131">
        <f>'2.NP a Střecha - Stávajic...'!F37</f>
        <v>0</v>
      </c>
      <c r="BE96" s="7"/>
      <c r="BT96" s="132" t="s">
        <v>86</v>
      </c>
      <c r="BV96" s="132" t="s">
        <v>80</v>
      </c>
      <c r="BW96" s="132" t="s">
        <v>90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82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'FVE - Fotovoltaika'!J30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'FVE - Fotovoltaika'!P119</f>
        <v>0</v>
      </c>
      <c r="AV97" s="129">
        <f>'FVE - Fotovoltaika'!J33</f>
        <v>0</v>
      </c>
      <c r="AW97" s="129">
        <f>'FVE - Fotovoltaika'!J34</f>
        <v>0</v>
      </c>
      <c r="AX97" s="129">
        <f>'FVE - Fotovoltaika'!J35</f>
        <v>0</v>
      </c>
      <c r="AY97" s="129">
        <f>'FVE - Fotovoltaika'!J36</f>
        <v>0</v>
      </c>
      <c r="AZ97" s="129">
        <f>'FVE - Fotovoltaika'!F33</f>
        <v>0</v>
      </c>
      <c r="BA97" s="129">
        <f>'FVE - Fotovoltaika'!F34</f>
        <v>0</v>
      </c>
      <c r="BB97" s="129">
        <f>'FVE - Fotovoltaika'!F35</f>
        <v>0</v>
      </c>
      <c r="BC97" s="129">
        <f>'FVE - Fotovoltaika'!F36</f>
        <v>0</v>
      </c>
      <c r="BD97" s="131">
        <f>'FVE - Fotovoltaika'!F37</f>
        <v>0</v>
      </c>
      <c r="BE97" s="7"/>
      <c r="BT97" s="132" t="s">
        <v>86</v>
      </c>
      <c r="BV97" s="132" t="s">
        <v>80</v>
      </c>
      <c r="BW97" s="132" t="s">
        <v>93</v>
      </c>
      <c r="BX97" s="132" t="s">
        <v>5</v>
      </c>
      <c r="CL97" s="132" t="s">
        <v>1</v>
      </c>
      <c r="CM97" s="132" t="s">
        <v>88</v>
      </c>
    </row>
    <row r="98" s="7" customFormat="1" ht="16.5" customHeight="1">
      <c r="A98" s="120" t="s">
        <v>82</v>
      </c>
      <c r="B98" s="121"/>
      <c r="C98" s="122"/>
      <c r="D98" s="123" t="s">
        <v>94</v>
      </c>
      <c r="E98" s="123"/>
      <c r="F98" s="123"/>
      <c r="G98" s="123"/>
      <c r="H98" s="123"/>
      <c r="I98" s="124"/>
      <c r="J98" s="123" t="s">
        <v>95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'ELE - Elektroinstalace'!J30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85</v>
      </c>
      <c r="AR98" s="127"/>
      <c r="AS98" s="128">
        <v>0</v>
      </c>
      <c r="AT98" s="129">
        <f>ROUND(SUM(AV98:AW98),2)</f>
        <v>0</v>
      </c>
      <c r="AU98" s="130">
        <f>'ELE - Elektroinstalace'!P123</f>
        <v>0</v>
      </c>
      <c r="AV98" s="129">
        <f>'ELE - Elektroinstalace'!J33</f>
        <v>0</v>
      </c>
      <c r="AW98" s="129">
        <f>'ELE - Elektroinstalace'!J34</f>
        <v>0</v>
      </c>
      <c r="AX98" s="129">
        <f>'ELE - Elektroinstalace'!J35</f>
        <v>0</v>
      </c>
      <c r="AY98" s="129">
        <f>'ELE - Elektroinstalace'!J36</f>
        <v>0</v>
      </c>
      <c r="AZ98" s="129">
        <f>'ELE - Elektroinstalace'!F33</f>
        <v>0</v>
      </c>
      <c r="BA98" s="129">
        <f>'ELE - Elektroinstalace'!F34</f>
        <v>0</v>
      </c>
      <c r="BB98" s="129">
        <f>'ELE - Elektroinstalace'!F35</f>
        <v>0</v>
      </c>
      <c r="BC98" s="129">
        <f>'ELE - Elektroinstalace'!F36</f>
        <v>0</v>
      </c>
      <c r="BD98" s="131">
        <f>'ELE - Elektroinstalace'!F37</f>
        <v>0</v>
      </c>
      <c r="BE98" s="7"/>
      <c r="BT98" s="132" t="s">
        <v>86</v>
      </c>
      <c r="BV98" s="132" t="s">
        <v>80</v>
      </c>
      <c r="BW98" s="132" t="s">
        <v>96</v>
      </c>
      <c r="BX98" s="132" t="s">
        <v>5</v>
      </c>
      <c r="CL98" s="132" t="s">
        <v>1</v>
      </c>
      <c r="CM98" s="132" t="s">
        <v>88</v>
      </c>
    </row>
    <row r="99" s="7" customFormat="1" ht="16.5" customHeight="1">
      <c r="A99" s="120" t="s">
        <v>82</v>
      </c>
      <c r="B99" s="121"/>
      <c r="C99" s="122"/>
      <c r="D99" s="123" t="s">
        <v>97</v>
      </c>
      <c r="E99" s="123"/>
      <c r="F99" s="123"/>
      <c r="G99" s="123"/>
      <c r="H99" s="123"/>
      <c r="I99" s="124"/>
      <c r="J99" s="123" t="s">
        <v>98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'VZT - Vzduchotechnika'!J30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85</v>
      </c>
      <c r="AR99" s="127"/>
      <c r="AS99" s="128">
        <v>0</v>
      </c>
      <c r="AT99" s="129">
        <f>ROUND(SUM(AV99:AW99),2)</f>
        <v>0</v>
      </c>
      <c r="AU99" s="130">
        <f>'VZT - Vzduchotechnika'!P121</f>
        <v>0</v>
      </c>
      <c r="AV99" s="129">
        <f>'VZT - Vzduchotechnika'!J33</f>
        <v>0</v>
      </c>
      <c r="AW99" s="129">
        <f>'VZT - Vzduchotechnika'!J34</f>
        <v>0</v>
      </c>
      <c r="AX99" s="129">
        <f>'VZT - Vzduchotechnika'!J35</f>
        <v>0</v>
      </c>
      <c r="AY99" s="129">
        <f>'VZT - Vzduchotechnika'!J36</f>
        <v>0</v>
      </c>
      <c r="AZ99" s="129">
        <f>'VZT - Vzduchotechnika'!F33</f>
        <v>0</v>
      </c>
      <c r="BA99" s="129">
        <f>'VZT - Vzduchotechnika'!F34</f>
        <v>0</v>
      </c>
      <c r="BB99" s="129">
        <f>'VZT - Vzduchotechnika'!F35</f>
        <v>0</v>
      </c>
      <c r="BC99" s="129">
        <f>'VZT - Vzduchotechnika'!F36</f>
        <v>0</v>
      </c>
      <c r="BD99" s="131">
        <f>'VZT - Vzduchotechnika'!F37</f>
        <v>0</v>
      </c>
      <c r="BE99" s="7"/>
      <c r="BT99" s="132" t="s">
        <v>86</v>
      </c>
      <c r="BV99" s="132" t="s">
        <v>80</v>
      </c>
      <c r="BW99" s="132" t="s">
        <v>99</v>
      </c>
      <c r="BX99" s="132" t="s">
        <v>5</v>
      </c>
      <c r="CL99" s="132" t="s">
        <v>1</v>
      </c>
      <c r="CM99" s="132" t="s">
        <v>88</v>
      </c>
    </row>
    <row r="100" s="7" customFormat="1" ht="16.5" customHeight="1">
      <c r="A100" s="120" t="s">
        <v>82</v>
      </c>
      <c r="B100" s="121"/>
      <c r="C100" s="122"/>
      <c r="D100" s="123" t="s">
        <v>100</v>
      </c>
      <c r="E100" s="123"/>
      <c r="F100" s="123"/>
      <c r="G100" s="123"/>
      <c r="H100" s="123"/>
      <c r="I100" s="124"/>
      <c r="J100" s="123" t="s">
        <v>101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'VRN - Vedlejší rozpočtové...'!J30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85</v>
      </c>
      <c r="AR100" s="127"/>
      <c r="AS100" s="133">
        <v>0</v>
      </c>
      <c r="AT100" s="134">
        <f>ROUND(SUM(AV100:AW100),2)</f>
        <v>0</v>
      </c>
      <c r="AU100" s="135">
        <f>'VRN - Vedlejší rozpočtové...'!P122</f>
        <v>0</v>
      </c>
      <c r="AV100" s="134">
        <f>'VRN - Vedlejší rozpočtové...'!J33</f>
        <v>0</v>
      </c>
      <c r="AW100" s="134">
        <f>'VRN - Vedlejší rozpočtové...'!J34</f>
        <v>0</v>
      </c>
      <c r="AX100" s="134">
        <f>'VRN - Vedlejší rozpočtové...'!J35</f>
        <v>0</v>
      </c>
      <c r="AY100" s="134">
        <f>'VRN - Vedlejší rozpočtové...'!J36</f>
        <v>0</v>
      </c>
      <c r="AZ100" s="134">
        <f>'VRN - Vedlejší rozpočtové...'!F33</f>
        <v>0</v>
      </c>
      <c r="BA100" s="134">
        <f>'VRN - Vedlejší rozpočtové...'!F34</f>
        <v>0</v>
      </c>
      <c r="BB100" s="134">
        <f>'VRN - Vedlejší rozpočtové...'!F35</f>
        <v>0</v>
      </c>
      <c r="BC100" s="134">
        <f>'VRN - Vedlejší rozpočtové...'!F36</f>
        <v>0</v>
      </c>
      <c r="BD100" s="136">
        <f>'VRN - Vedlejší rozpočtové...'!F37</f>
        <v>0</v>
      </c>
      <c r="BE100" s="7"/>
      <c r="BT100" s="132" t="s">
        <v>86</v>
      </c>
      <c r="BV100" s="132" t="s">
        <v>80</v>
      </c>
      <c r="BW100" s="132" t="s">
        <v>102</v>
      </c>
      <c r="BX100" s="132" t="s">
        <v>5</v>
      </c>
      <c r="CL100" s="132" t="s">
        <v>1</v>
      </c>
      <c r="CM100" s="132" t="s">
        <v>88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XzSrh2WRY9IkbYih5uwT/FYt0PtXbOv11UlY2Im8trFDMeqWs8NMKLxBB8CewINlgRdBhXdpJT+92sXlAZpRPA==" hashValue="kqLx07jTWFnzo0ILq4QJUD6hUJOE746jsRH4E4wBFu5rmRu3tPsNAPh9N/ObqkPdRnNa65SndCI2bvFWDbh4OQ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.NP - Stávajicí a nový stav'!C2" display="/"/>
    <hyperlink ref="A96" location="'2.NP a Střecha - Stávajic...'!C2" display="/"/>
    <hyperlink ref="A97" location="'FVE - Fotovoltaika'!C2" display="/"/>
    <hyperlink ref="A98" location="'ELE - Elektroinstalace'!C2" display="/"/>
    <hyperlink ref="A99" location="'VZT - Vzduchotechnika'!C2" display="/"/>
    <hyperlink ref="A100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37" t="s">
        <v>103</v>
      </c>
      <c r="BA2" s="137" t="s">
        <v>104</v>
      </c>
      <c r="BB2" s="137" t="s">
        <v>105</v>
      </c>
      <c r="BC2" s="137" t="s">
        <v>106</v>
      </c>
      <c r="BD2" s="137" t="s">
        <v>88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107</v>
      </c>
      <c r="BA3" s="137" t="s">
        <v>108</v>
      </c>
      <c r="BB3" s="137" t="s">
        <v>105</v>
      </c>
      <c r="BC3" s="137" t="s">
        <v>109</v>
      </c>
      <c r="BD3" s="137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  <c r="AZ4" s="137" t="s">
        <v>111</v>
      </c>
      <c r="BA4" s="137" t="s">
        <v>112</v>
      </c>
      <c r="BB4" s="137" t="s">
        <v>105</v>
      </c>
      <c r="BC4" s="137" t="s">
        <v>113</v>
      </c>
      <c r="BD4" s="137" t="s">
        <v>88</v>
      </c>
    </row>
    <row r="5" hidden="1" s="1" customFormat="1" ht="6.96" customHeight="1">
      <c r="B5" s="21"/>
      <c r="L5" s="21"/>
      <c r="AZ5" s="137" t="s">
        <v>114</v>
      </c>
      <c r="BA5" s="137" t="s">
        <v>115</v>
      </c>
      <c r="BB5" s="137" t="s">
        <v>105</v>
      </c>
      <c r="BC5" s="137" t="s">
        <v>116</v>
      </c>
      <c r="BD5" s="137" t="s">
        <v>88</v>
      </c>
    </row>
    <row r="6" hidden="1" s="1" customFormat="1" ht="12" customHeight="1">
      <c r="B6" s="21"/>
      <c r="D6" s="142" t="s">
        <v>16</v>
      </c>
      <c r="L6" s="21"/>
      <c r="AZ6" s="137" t="s">
        <v>117</v>
      </c>
      <c r="BA6" s="137" t="s">
        <v>118</v>
      </c>
      <c r="BB6" s="137" t="s">
        <v>105</v>
      </c>
      <c r="BC6" s="137" t="s">
        <v>119</v>
      </c>
      <c r="BD6" s="137" t="s">
        <v>88</v>
      </c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  <c r="AZ7" s="137" t="s">
        <v>120</v>
      </c>
      <c r="BA7" s="137" t="s">
        <v>121</v>
      </c>
      <c r="BB7" s="137" t="s">
        <v>105</v>
      </c>
      <c r="BC7" s="137" t="s">
        <v>122</v>
      </c>
      <c r="BD7" s="137" t="s">
        <v>88</v>
      </c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ROUND((SUM(BE126:BE299)),  2)</f>
        <v>0</v>
      </c>
      <c r="G33" s="39"/>
      <c r="H33" s="39"/>
      <c r="I33" s="157">
        <v>0.20999999999999999</v>
      </c>
      <c r="J33" s="156">
        <f>ROUND(((SUM(BE126:BE299))*I33),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ROUND((SUM(BF126:BF299)),  2)</f>
        <v>0</v>
      </c>
      <c r="G34" s="39"/>
      <c r="H34" s="39"/>
      <c r="I34" s="157">
        <v>0.12</v>
      </c>
      <c r="J34" s="156">
        <f>ROUND(((SUM(BF126:BF299))*I34),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ROUND((SUM(BG126:BG299)),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ROUND((SUM(BH126:BH299)),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ROUND((SUM(BI126:BI299)),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1.NP - Stávajicí a nový stav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Svoboda nad Úpou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130</v>
      </c>
      <c r="E97" s="184"/>
      <c r="F97" s="184"/>
      <c r="G97" s="184"/>
      <c r="H97" s="184"/>
      <c r="I97" s="184"/>
      <c r="J97" s="185">
        <f>J127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131</v>
      </c>
      <c r="E98" s="190"/>
      <c r="F98" s="190"/>
      <c r="G98" s="190"/>
      <c r="H98" s="190"/>
      <c r="I98" s="190"/>
      <c r="J98" s="191">
        <f>J128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132</v>
      </c>
      <c r="E99" s="190"/>
      <c r="F99" s="190"/>
      <c r="G99" s="190"/>
      <c r="H99" s="190"/>
      <c r="I99" s="190"/>
      <c r="J99" s="191">
        <f>J183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133</v>
      </c>
      <c r="E100" s="190"/>
      <c r="F100" s="190"/>
      <c r="G100" s="190"/>
      <c r="H100" s="190"/>
      <c r="I100" s="190"/>
      <c r="J100" s="191">
        <f>J225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134</v>
      </c>
      <c r="E101" s="190"/>
      <c r="F101" s="190"/>
      <c r="G101" s="190"/>
      <c r="H101" s="190"/>
      <c r="I101" s="190"/>
      <c r="J101" s="191">
        <f>J233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135</v>
      </c>
      <c r="E102" s="184"/>
      <c r="F102" s="184"/>
      <c r="G102" s="184"/>
      <c r="H102" s="184"/>
      <c r="I102" s="184"/>
      <c r="J102" s="185">
        <f>J235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7"/>
      <c r="C103" s="188"/>
      <c r="D103" s="189" t="s">
        <v>136</v>
      </c>
      <c r="E103" s="190"/>
      <c r="F103" s="190"/>
      <c r="G103" s="190"/>
      <c r="H103" s="190"/>
      <c r="I103" s="190"/>
      <c r="J103" s="191">
        <f>J236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137</v>
      </c>
      <c r="E104" s="190"/>
      <c r="F104" s="190"/>
      <c r="G104" s="190"/>
      <c r="H104" s="190"/>
      <c r="I104" s="190"/>
      <c r="J104" s="191">
        <f>J242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138</v>
      </c>
      <c r="E105" s="190"/>
      <c r="F105" s="190"/>
      <c r="G105" s="190"/>
      <c r="H105" s="190"/>
      <c r="I105" s="190"/>
      <c r="J105" s="191">
        <f>J267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139</v>
      </c>
      <c r="E106" s="190"/>
      <c r="F106" s="190"/>
      <c r="G106" s="190"/>
      <c r="H106" s="190"/>
      <c r="I106" s="190"/>
      <c r="J106" s="191">
        <f>J292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140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76" t="str">
        <f>E7</f>
        <v>ČLA Trutnov - final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123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1.NP - Stávajicí a nový stav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>Svoboda nad Úpou</v>
      </c>
      <c r="G120" s="41"/>
      <c r="H120" s="41"/>
      <c r="I120" s="33" t="s">
        <v>22</v>
      </c>
      <c r="J120" s="80" t="str">
        <f>IF(J12="","",J12)</f>
        <v>5. 2. 2024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E15</f>
        <v xml:space="preserve"> </v>
      </c>
      <c r="G122" s="41"/>
      <c r="H122" s="41"/>
      <c r="I122" s="33" t="s">
        <v>30</v>
      </c>
      <c r="J122" s="37" t="str">
        <f>E21</f>
        <v>PRISPO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IF(E18="","",E18)</f>
        <v>Vyplň údaj</v>
      </c>
      <c r="G123" s="41"/>
      <c r="H123" s="41"/>
      <c r="I123" s="33" t="s">
        <v>35</v>
      </c>
      <c r="J123" s="37" t="str">
        <f>E24</f>
        <v>Michael Hlušek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193"/>
      <c r="B125" s="194"/>
      <c r="C125" s="195" t="s">
        <v>141</v>
      </c>
      <c r="D125" s="196" t="s">
        <v>63</v>
      </c>
      <c r="E125" s="196" t="s">
        <v>59</v>
      </c>
      <c r="F125" s="196" t="s">
        <v>60</v>
      </c>
      <c r="G125" s="196" t="s">
        <v>142</v>
      </c>
      <c r="H125" s="196" t="s">
        <v>143</v>
      </c>
      <c r="I125" s="196" t="s">
        <v>144</v>
      </c>
      <c r="J125" s="196" t="s">
        <v>127</v>
      </c>
      <c r="K125" s="197" t="s">
        <v>145</v>
      </c>
      <c r="L125" s="198"/>
      <c r="M125" s="101" t="s">
        <v>1</v>
      </c>
      <c r="N125" s="102" t="s">
        <v>42</v>
      </c>
      <c r="O125" s="102" t="s">
        <v>146</v>
      </c>
      <c r="P125" s="102" t="s">
        <v>147</v>
      </c>
      <c r="Q125" s="102" t="s">
        <v>148</v>
      </c>
      <c r="R125" s="102" t="s">
        <v>149</v>
      </c>
      <c r="S125" s="102" t="s">
        <v>150</v>
      </c>
      <c r="T125" s="103" t="s">
        <v>151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9"/>
      <c r="B126" s="40"/>
      <c r="C126" s="108" t="s">
        <v>152</v>
      </c>
      <c r="D126" s="41"/>
      <c r="E126" s="41"/>
      <c r="F126" s="41"/>
      <c r="G126" s="41"/>
      <c r="H126" s="41"/>
      <c r="I126" s="41"/>
      <c r="J126" s="199">
        <f>BK126</f>
        <v>0</v>
      </c>
      <c r="K126" s="41"/>
      <c r="L126" s="45"/>
      <c r="M126" s="104"/>
      <c r="N126" s="200"/>
      <c r="O126" s="105"/>
      <c r="P126" s="201">
        <f>P127+P235</f>
        <v>0</v>
      </c>
      <c r="Q126" s="105"/>
      <c r="R126" s="201">
        <f>R127+R235</f>
        <v>26.377608970000001</v>
      </c>
      <c r="S126" s="105"/>
      <c r="T126" s="202">
        <f>T127+T235</f>
        <v>4.7995989999999997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129</v>
      </c>
      <c r="BK126" s="203">
        <f>BK127+BK235</f>
        <v>0</v>
      </c>
    </row>
    <row r="127" s="12" customFormat="1" ht="25.92" customHeight="1">
      <c r="A127" s="12"/>
      <c r="B127" s="204"/>
      <c r="C127" s="205"/>
      <c r="D127" s="206" t="s">
        <v>77</v>
      </c>
      <c r="E127" s="207" t="s">
        <v>153</v>
      </c>
      <c r="F127" s="207" t="s">
        <v>154</v>
      </c>
      <c r="G127" s="205"/>
      <c r="H127" s="205"/>
      <c r="I127" s="208"/>
      <c r="J127" s="209">
        <f>BK127</f>
        <v>0</v>
      </c>
      <c r="K127" s="205"/>
      <c r="L127" s="210"/>
      <c r="M127" s="211"/>
      <c r="N127" s="212"/>
      <c r="O127" s="212"/>
      <c r="P127" s="213">
        <f>P128+P183+P225+P233</f>
        <v>0</v>
      </c>
      <c r="Q127" s="212"/>
      <c r="R127" s="213">
        <f>R128+R183+R225+R233</f>
        <v>18.407780320000001</v>
      </c>
      <c r="S127" s="212"/>
      <c r="T127" s="214">
        <f>T128+T183+T225+T233</f>
        <v>3.812799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86</v>
      </c>
      <c r="AT127" s="216" t="s">
        <v>77</v>
      </c>
      <c r="AU127" s="216" t="s">
        <v>78</v>
      </c>
      <c r="AY127" s="215" t="s">
        <v>155</v>
      </c>
      <c r="BK127" s="217">
        <f>BK128+BK183+BK225+BK233</f>
        <v>0</v>
      </c>
    </row>
    <row r="128" s="12" customFormat="1" ht="22.8" customHeight="1">
      <c r="A128" s="12"/>
      <c r="B128" s="204"/>
      <c r="C128" s="205"/>
      <c r="D128" s="206" t="s">
        <v>77</v>
      </c>
      <c r="E128" s="218" t="s">
        <v>156</v>
      </c>
      <c r="F128" s="218" t="s">
        <v>157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SUM(P129:P182)</f>
        <v>0</v>
      </c>
      <c r="Q128" s="212"/>
      <c r="R128" s="213">
        <f>SUM(R129:R182)</f>
        <v>18.24797032</v>
      </c>
      <c r="S128" s="212"/>
      <c r="T128" s="214">
        <f>SUM(T129:T182)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86</v>
      </c>
      <c r="AT128" s="216" t="s">
        <v>77</v>
      </c>
      <c r="AU128" s="216" t="s">
        <v>86</v>
      </c>
      <c r="AY128" s="215" t="s">
        <v>155</v>
      </c>
      <c r="BK128" s="217">
        <f>SUM(BK129:BK182)</f>
        <v>0</v>
      </c>
    </row>
    <row r="129" s="2" customFormat="1" ht="24.15" customHeight="1">
      <c r="A129" s="39"/>
      <c r="B129" s="40"/>
      <c r="C129" s="220" t="s">
        <v>86</v>
      </c>
      <c r="D129" s="220" t="s">
        <v>158</v>
      </c>
      <c r="E129" s="221" t="s">
        <v>159</v>
      </c>
      <c r="F129" s="222" t="s">
        <v>160</v>
      </c>
      <c r="G129" s="223" t="s">
        <v>161</v>
      </c>
      <c r="H129" s="224">
        <v>170.59999999999999</v>
      </c>
      <c r="I129" s="225"/>
      <c r="J129" s="226">
        <f>ROUND(I129*H129,2)</f>
        <v>0</v>
      </c>
      <c r="K129" s="222" t="s">
        <v>162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0.0015</v>
      </c>
      <c r="R129" s="229">
        <f>Q129*H129</f>
        <v>0.25590000000000002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163</v>
      </c>
      <c r="AT129" s="231" t="s">
        <v>158</v>
      </c>
      <c r="AU129" s="231" t="s">
        <v>88</v>
      </c>
      <c r="AY129" s="18" t="s">
        <v>155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163</v>
      </c>
      <c r="BM129" s="231" t="s">
        <v>164</v>
      </c>
    </row>
    <row r="130" s="13" customFormat="1">
      <c r="A130" s="13"/>
      <c r="B130" s="233"/>
      <c r="C130" s="234"/>
      <c r="D130" s="235" t="s">
        <v>165</v>
      </c>
      <c r="E130" s="236" t="s">
        <v>1</v>
      </c>
      <c r="F130" s="237" t="s">
        <v>166</v>
      </c>
      <c r="G130" s="234"/>
      <c r="H130" s="238">
        <v>39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165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155</v>
      </c>
    </row>
    <row r="131" s="13" customFormat="1">
      <c r="A131" s="13"/>
      <c r="B131" s="233"/>
      <c r="C131" s="234"/>
      <c r="D131" s="235" t="s">
        <v>165</v>
      </c>
      <c r="E131" s="236" t="s">
        <v>1</v>
      </c>
      <c r="F131" s="237" t="s">
        <v>167</v>
      </c>
      <c r="G131" s="234"/>
      <c r="H131" s="238">
        <v>7.2999999999999998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165</v>
      </c>
      <c r="AU131" s="244" t="s">
        <v>88</v>
      </c>
      <c r="AV131" s="13" t="s">
        <v>88</v>
      </c>
      <c r="AW131" s="13" t="s">
        <v>34</v>
      </c>
      <c r="AX131" s="13" t="s">
        <v>78</v>
      </c>
      <c r="AY131" s="244" t="s">
        <v>155</v>
      </c>
    </row>
    <row r="132" s="13" customFormat="1">
      <c r="A132" s="13"/>
      <c r="B132" s="233"/>
      <c r="C132" s="234"/>
      <c r="D132" s="235" t="s">
        <v>165</v>
      </c>
      <c r="E132" s="236" t="s">
        <v>1</v>
      </c>
      <c r="F132" s="237" t="s">
        <v>168</v>
      </c>
      <c r="G132" s="234"/>
      <c r="H132" s="238">
        <v>14.699999999999999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165</v>
      </c>
      <c r="AU132" s="244" t="s">
        <v>88</v>
      </c>
      <c r="AV132" s="13" t="s">
        <v>88</v>
      </c>
      <c r="AW132" s="13" t="s">
        <v>34</v>
      </c>
      <c r="AX132" s="13" t="s">
        <v>78</v>
      </c>
      <c r="AY132" s="244" t="s">
        <v>155</v>
      </c>
    </row>
    <row r="133" s="13" customFormat="1">
      <c r="A133" s="13"/>
      <c r="B133" s="233"/>
      <c r="C133" s="234"/>
      <c r="D133" s="235" t="s">
        <v>165</v>
      </c>
      <c r="E133" s="236" t="s">
        <v>1</v>
      </c>
      <c r="F133" s="237" t="s">
        <v>169</v>
      </c>
      <c r="G133" s="234"/>
      <c r="H133" s="238">
        <v>4.5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165</v>
      </c>
      <c r="AU133" s="244" t="s">
        <v>88</v>
      </c>
      <c r="AV133" s="13" t="s">
        <v>88</v>
      </c>
      <c r="AW133" s="13" t="s">
        <v>34</v>
      </c>
      <c r="AX133" s="13" t="s">
        <v>78</v>
      </c>
      <c r="AY133" s="244" t="s">
        <v>155</v>
      </c>
    </row>
    <row r="134" s="13" customFormat="1">
      <c r="A134" s="13"/>
      <c r="B134" s="233"/>
      <c r="C134" s="234"/>
      <c r="D134" s="235" t="s">
        <v>165</v>
      </c>
      <c r="E134" s="236" t="s">
        <v>1</v>
      </c>
      <c r="F134" s="237" t="s">
        <v>170</v>
      </c>
      <c r="G134" s="234"/>
      <c r="H134" s="238">
        <v>4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165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155</v>
      </c>
    </row>
    <row r="135" s="13" customFormat="1">
      <c r="A135" s="13"/>
      <c r="B135" s="233"/>
      <c r="C135" s="234"/>
      <c r="D135" s="235" t="s">
        <v>165</v>
      </c>
      <c r="E135" s="236" t="s">
        <v>1</v>
      </c>
      <c r="F135" s="237" t="s">
        <v>171</v>
      </c>
      <c r="G135" s="234"/>
      <c r="H135" s="238">
        <v>15.6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165</v>
      </c>
      <c r="AU135" s="244" t="s">
        <v>88</v>
      </c>
      <c r="AV135" s="13" t="s">
        <v>88</v>
      </c>
      <c r="AW135" s="13" t="s">
        <v>34</v>
      </c>
      <c r="AX135" s="13" t="s">
        <v>78</v>
      </c>
      <c r="AY135" s="244" t="s">
        <v>155</v>
      </c>
    </row>
    <row r="136" s="13" customFormat="1">
      <c r="A136" s="13"/>
      <c r="B136" s="233"/>
      <c r="C136" s="234"/>
      <c r="D136" s="235" t="s">
        <v>165</v>
      </c>
      <c r="E136" s="236" t="s">
        <v>1</v>
      </c>
      <c r="F136" s="237" t="s">
        <v>172</v>
      </c>
      <c r="G136" s="234"/>
      <c r="H136" s="238">
        <v>12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165</v>
      </c>
      <c r="AU136" s="244" t="s">
        <v>88</v>
      </c>
      <c r="AV136" s="13" t="s">
        <v>88</v>
      </c>
      <c r="AW136" s="13" t="s">
        <v>34</v>
      </c>
      <c r="AX136" s="13" t="s">
        <v>78</v>
      </c>
      <c r="AY136" s="244" t="s">
        <v>155</v>
      </c>
    </row>
    <row r="137" s="13" customFormat="1">
      <c r="A137" s="13"/>
      <c r="B137" s="233"/>
      <c r="C137" s="234"/>
      <c r="D137" s="235" t="s">
        <v>165</v>
      </c>
      <c r="E137" s="236" t="s">
        <v>1</v>
      </c>
      <c r="F137" s="237" t="s">
        <v>173</v>
      </c>
      <c r="G137" s="234"/>
      <c r="H137" s="238">
        <v>4.7999999999999998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165</v>
      </c>
      <c r="AU137" s="244" t="s">
        <v>88</v>
      </c>
      <c r="AV137" s="13" t="s">
        <v>88</v>
      </c>
      <c r="AW137" s="13" t="s">
        <v>34</v>
      </c>
      <c r="AX137" s="13" t="s">
        <v>78</v>
      </c>
      <c r="AY137" s="244" t="s">
        <v>155</v>
      </c>
    </row>
    <row r="138" s="14" customFormat="1">
      <c r="A138" s="14"/>
      <c r="B138" s="245"/>
      <c r="C138" s="246"/>
      <c r="D138" s="235" t="s">
        <v>165</v>
      </c>
      <c r="E138" s="247" t="s">
        <v>1</v>
      </c>
      <c r="F138" s="248" t="s">
        <v>174</v>
      </c>
      <c r="G138" s="246"/>
      <c r="H138" s="249">
        <v>101.90000000000001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165</v>
      </c>
      <c r="AU138" s="255" t="s">
        <v>88</v>
      </c>
      <c r="AV138" s="14" t="s">
        <v>175</v>
      </c>
      <c r="AW138" s="14" t="s">
        <v>34</v>
      </c>
      <c r="AX138" s="14" t="s">
        <v>78</v>
      </c>
      <c r="AY138" s="255" t="s">
        <v>155</v>
      </c>
    </row>
    <row r="139" s="13" customFormat="1">
      <c r="A139" s="13"/>
      <c r="B139" s="233"/>
      <c r="C139" s="234"/>
      <c r="D139" s="235" t="s">
        <v>165</v>
      </c>
      <c r="E139" s="236" t="s">
        <v>1</v>
      </c>
      <c r="F139" s="237" t="s">
        <v>176</v>
      </c>
      <c r="G139" s="234"/>
      <c r="H139" s="238">
        <v>45.5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165</v>
      </c>
      <c r="AU139" s="244" t="s">
        <v>88</v>
      </c>
      <c r="AV139" s="13" t="s">
        <v>88</v>
      </c>
      <c r="AW139" s="13" t="s">
        <v>34</v>
      </c>
      <c r="AX139" s="13" t="s">
        <v>78</v>
      </c>
      <c r="AY139" s="244" t="s">
        <v>155</v>
      </c>
    </row>
    <row r="140" s="13" customFormat="1">
      <c r="A140" s="13"/>
      <c r="B140" s="233"/>
      <c r="C140" s="234"/>
      <c r="D140" s="235" t="s">
        <v>165</v>
      </c>
      <c r="E140" s="236" t="s">
        <v>1</v>
      </c>
      <c r="F140" s="237" t="s">
        <v>177</v>
      </c>
      <c r="G140" s="234"/>
      <c r="H140" s="238">
        <v>9.6999999999999993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165</v>
      </c>
      <c r="AU140" s="244" t="s">
        <v>88</v>
      </c>
      <c r="AV140" s="13" t="s">
        <v>88</v>
      </c>
      <c r="AW140" s="13" t="s">
        <v>34</v>
      </c>
      <c r="AX140" s="13" t="s">
        <v>78</v>
      </c>
      <c r="AY140" s="244" t="s">
        <v>155</v>
      </c>
    </row>
    <row r="141" s="13" customFormat="1">
      <c r="A141" s="13"/>
      <c r="B141" s="233"/>
      <c r="C141" s="234"/>
      <c r="D141" s="235" t="s">
        <v>165</v>
      </c>
      <c r="E141" s="236" t="s">
        <v>1</v>
      </c>
      <c r="F141" s="237" t="s">
        <v>178</v>
      </c>
      <c r="G141" s="234"/>
      <c r="H141" s="238">
        <v>8.0999999999999996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165</v>
      </c>
      <c r="AU141" s="244" t="s">
        <v>88</v>
      </c>
      <c r="AV141" s="13" t="s">
        <v>88</v>
      </c>
      <c r="AW141" s="13" t="s">
        <v>34</v>
      </c>
      <c r="AX141" s="13" t="s">
        <v>78</v>
      </c>
      <c r="AY141" s="244" t="s">
        <v>155</v>
      </c>
    </row>
    <row r="142" s="13" customFormat="1">
      <c r="A142" s="13"/>
      <c r="B142" s="233"/>
      <c r="C142" s="234"/>
      <c r="D142" s="235" t="s">
        <v>165</v>
      </c>
      <c r="E142" s="236" t="s">
        <v>1</v>
      </c>
      <c r="F142" s="237" t="s">
        <v>179</v>
      </c>
      <c r="G142" s="234"/>
      <c r="H142" s="238">
        <v>5.4000000000000004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165</v>
      </c>
      <c r="AU142" s="244" t="s">
        <v>88</v>
      </c>
      <c r="AV142" s="13" t="s">
        <v>88</v>
      </c>
      <c r="AW142" s="13" t="s">
        <v>34</v>
      </c>
      <c r="AX142" s="13" t="s">
        <v>78</v>
      </c>
      <c r="AY142" s="244" t="s">
        <v>155</v>
      </c>
    </row>
    <row r="143" s="15" customFormat="1">
      <c r="A143" s="15"/>
      <c r="B143" s="256"/>
      <c r="C143" s="257"/>
      <c r="D143" s="235" t="s">
        <v>165</v>
      </c>
      <c r="E143" s="258" t="s">
        <v>1</v>
      </c>
      <c r="F143" s="259" t="s">
        <v>180</v>
      </c>
      <c r="G143" s="257"/>
      <c r="H143" s="260">
        <v>170.59999999999999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6" t="s">
        <v>165</v>
      </c>
      <c r="AU143" s="266" t="s">
        <v>88</v>
      </c>
      <c r="AV143" s="15" t="s">
        <v>163</v>
      </c>
      <c r="AW143" s="15" t="s">
        <v>34</v>
      </c>
      <c r="AX143" s="15" t="s">
        <v>86</v>
      </c>
      <c r="AY143" s="266" t="s">
        <v>155</v>
      </c>
    </row>
    <row r="144" s="2" customFormat="1" ht="44.25" customHeight="1">
      <c r="A144" s="39"/>
      <c r="B144" s="40"/>
      <c r="C144" s="220" t="s">
        <v>88</v>
      </c>
      <c r="D144" s="220" t="s">
        <v>158</v>
      </c>
      <c r="E144" s="221" t="s">
        <v>181</v>
      </c>
      <c r="F144" s="222" t="s">
        <v>182</v>
      </c>
      <c r="G144" s="223" t="s">
        <v>105</v>
      </c>
      <c r="H144" s="224">
        <v>58.079999999999998</v>
      </c>
      <c r="I144" s="225"/>
      <c r="J144" s="226">
        <f>ROUND(I144*H144,2)</f>
        <v>0</v>
      </c>
      <c r="K144" s="222" t="s">
        <v>162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0.0088000000000000005</v>
      </c>
      <c r="R144" s="229">
        <f>Q144*H144</f>
        <v>0.511104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163</v>
      </c>
      <c r="AT144" s="231" t="s">
        <v>158</v>
      </c>
      <c r="AU144" s="231" t="s">
        <v>88</v>
      </c>
      <c r="AY144" s="18" t="s">
        <v>155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163</v>
      </c>
      <c r="BM144" s="231" t="s">
        <v>183</v>
      </c>
    </row>
    <row r="145" s="13" customFormat="1">
      <c r="A145" s="13"/>
      <c r="B145" s="233"/>
      <c r="C145" s="234"/>
      <c r="D145" s="235" t="s">
        <v>165</v>
      </c>
      <c r="E145" s="236" t="s">
        <v>1</v>
      </c>
      <c r="F145" s="237" t="s">
        <v>184</v>
      </c>
      <c r="G145" s="234"/>
      <c r="H145" s="238">
        <v>58.079999999999998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165</v>
      </c>
      <c r="AU145" s="244" t="s">
        <v>88</v>
      </c>
      <c r="AV145" s="13" t="s">
        <v>88</v>
      </c>
      <c r="AW145" s="13" t="s">
        <v>34</v>
      </c>
      <c r="AX145" s="13" t="s">
        <v>78</v>
      </c>
      <c r="AY145" s="244" t="s">
        <v>155</v>
      </c>
    </row>
    <row r="146" s="15" customFormat="1">
      <c r="A146" s="15"/>
      <c r="B146" s="256"/>
      <c r="C146" s="257"/>
      <c r="D146" s="235" t="s">
        <v>165</v>
      </c>
      <c r="E146" s="258" t="s">
        <v>103</v>
      </c>
      <c r="F146" s="259" t="s">
        <v>180</v>
      </c>
      <c r="G146" s="257"/>
      <c r="H146" s="260">
        <v>58.079999999999998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6" t="s">
        <v>165</v>
      </c>
      <c r="AU146" s="266" t="s">
        <v>88</v>
      </c>
      <c r="AV146" s="15" t="s">
        <v>163</v>
      </c>
      <c r="AW146" s="15" t="s">
        <v>34</v>
      </c>
      <c r="AX146" s="15" t="s">
        <v>86</v>
      </c>
      <c r="AY146" s="266" t="s">
        <v>155</v>
      </c>
    </row>
    <row r="147" s="2" customFormat="1" ht="21.75" customHeight="1">
      <c r="A147" s="39"/>
      <c r="B147" s="40"/>
      <c r="C147" s="267" t="s">
        <v>175</v>
      </c>
      <c r="D147" s="267" t="s">
        <v>185</v>
      </c>
      <c r="E147" s="268" t="s">
        <v>186</v>
      </c>
      <c r="F147" s="269" t="s">
        <v>187</v>
      </c>
      <c r="G147" s="270" t="s">
        <v>105</v>
      </c>
      <c r="H147" s="271">
        <v>60.984000000000002</v>
      </c>
      <c r="I147" s="272"/>
      <c r="J147" s="273">
        <f>ROUND(I147*H147,2)</f>
        <v>0</v>
      </c>
      <c r="K147" s="269" t="s">
        <v>162</v>
      </c>
      <c r="L147" s="274"/>
      <c r="M147" s="275" t="s">
        <v>1</v>
      </c>
      <c r="N147" s="276" t="s">
        <v>43</v>
      </c>
      <c r="O147" s="92"/>
      <c r="P147" s="229">
        <f>O147*H147</f>
        <v>0</v>
      </c>
      <c r="Q147" s="229">
        <v>0.0027000000000000001</v>
      </c>
      <c r="R147" s="229">
        <f>Q147*H147</f>
        <v>0.16465680000000002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188</v>
      </c>
      <c r="AT147" s="231" t="s">
        <v>185</v>
      </c>
      <c r="AU147" s="231" t="s">
        <v>88</v>
      </c>
      <c r="AY147" s="18" t="s">
        <v>155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163</v>
      </c>
      <c r="BM147" s="231" t="s">
        <v>189</v>
      </c>
    </row>
    <row r="148" s="13" customFormat="1">
      <c r="A148" s="13"/>
      <c r="B148" s="233"/>
      <c r="C148" s="234"/>
      <c r="D148" s="235" t="s">
        <v>165</v>
      </c>
      <c r="E148" s="234"/>
      <c r="F148" s="237" t="s">
        <v>190</v>
      </c>
      <c r="G148" s="234"/>
      <c r="H148" s="238">
        <v>60.984000000000002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165</v>
      </c>
      <c r="AU148" s="244" t="s">
        <v>88</v>
      </c>
      <c r="AV148" s="13" t="s">
        <v>88</v>
      </c>
      <c r="AW148" s="13" t="s">
        <v>4</v>
      </c>
      <c r="AX148" s="13" t="s">
        <v>86</v>
      </c>
      <c r="AY148" s="244" t="s">
        <v>155</v>
      </c>
    </row>
    <row r="149" s="2" customFormat="1" ht="49.05" customHeight="1">
      <c r="A149" s="39"/>
      <c r="B149" s="40"/>
      <c r="C149" s="220" t="s">
        <v>163</v>
      </c>
      <c r="D149" s="220" t="s">
        <v>158</v>
      </c>
      <c r="E149" s="221" t="s">
        <v>191</v>
      </c>
      <c r="F149" s="222" t="s">
        <v>192</v>
      </c>
      <c r="G149" s="223" t="s">
        <v>105</v>
      </c>
      <c r="H149" s="224">
        <v>365</v>
      </c>
      <c r="I149" s="225"/>
      <c r="J149" s="226">
        <f>ROUND(I149*H149,2)</f>
        <v>0</v>
      </c>
      <c r="K149" s="222" t="s">
        <v>162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0.0127</v>
      </c>
      <c r="R149" s="229">
        <f>Q149*H149</f>
        <v>4.6354999999999995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163</v>
      </c>
      <c r="AT149" s="231" t="s">
        <v>158</v>
      </c>
      <c r="AU149" s="231" t="s">
        <v>88</v>
      </c>
      <c r="AY149" s="18" t="s">
        <v>155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163</v>
      </c>
      <c r="BM149" s="231" t="s">
        <v>193</v>
      </c>
    </row>
    <row r="150" s="13" customFormat="1">
      <c r="A150" s="13"/>
      <c r="B150" s="233"/>
      <c r="C150" s="234"/>
      <c r="D150" s="235" t="s">
        <v>165</v>
      </c>
      <c r="E150" s="236" t="s">
        <v>1</v>
      </c>
      <c r="F150" s="237" t="s">
        <v>194</v>
      </c>
      <c r="G150" s="234"/>
      <c r="H150" s="238">
        <v>365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165</v>
      </c>
      <c r="AU150" s="244" t="s">
        <v>88</v>
      </c>
      <c r="AV150" s="13" t="s">
        <v>88</v>
      </c>
      <c r="AW150" s="13" t="s">
        <v>34</v>
      </c>
      <c r="AX150" s="13" t="s">
        <v>78</v>
      </c>
      <c r="AY150" s="244" t="s">
        <v>155</v>
      </c>
    </row>
    <row r="151" s="15" customFormat="1">
      <c r="A151" s="15"/>
      <c r="B151" s="256"/>
      <c r="C151" s="257"/>
      <c r="D151" s="235" t="s">
        <v>165</v>
      </c>
      <c r="E151" s="258" t="s">
        <v>120</v>
      </c>
      <c r="F151" s="259" t="s">
        <v>180</v>
      </c>
      <c r="G151" s="257"/>
      <c r="H151" s="260">
        <v>365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165</v>
      </c>
      <c r="AU151" s="266" t="s">
        <v>88</v>
      </c>
      <c r="AV151" s="15" t="s">
        <v>163</v>
      </c>
      <c r="AW151" s="15" t="s">
        <v>34</v>
      </c>
      <c r="AX151" s="15" t="s">
        <v>86</v>
      </c>
      <c r="AY151" s="266" t="s">
        <v>155</v>
      </c>
    </row>
    <row r="152" s="2" customFormat="1" ht="24.15" customHeight="1">
      <c r="A152" s="39"/>
      <c r="B152" s="40"/>
      <c r="C152" s="267" t="s">
        <v>195</v>
      </c>
      <c r="D152" s="267" t="s">
        <v>185</v>
      </c>
      <c r="E152" s="268" t="s">
        <v>196</v>
      </c>
      <c r="F152" s="269" t="s">
        <v>197</v>
      </c>
      <c r="G152" s="270" t="s">
        <v>105</v>
      </c>
      <c r="H152" s="271">
        <v>383.25</v>
      </c>
      <c r="I152" s="272"/>
      <c r="J152" s="273">
        <f>ROUND(I152*H152,2)</f>
        <v>0</v>
      </c>
      <c r="K152" s="269" t="s">
        <v>162</v>
      </c>
      <c r="L152" s="274"/>
      <c r="M152" s="275" t="s">
        <v>1</v>
      </c>
      <c r="N152" s="276" t="s">
        <v>43</v>
      </c>
      <c r="O152" s="92"/>
      <c r="P152" s="229">
        <f>O152*H152</f>
        <v>0</v>
      </c>
      <c r="Q152" s="229">
        <v>0.00365</v>
      </c>
      <c r="R152" s="229">
        <f>Q152*H152</f>
        <v>1.3988625000000001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188</v>
      </c>
      <c r="AT152" s="231" t="s">
        <v>185</v>
      </c>
      <c r="AU152" s="231" t="s">
        <v>88</v>
      </c>
      <c r="AY152" s="18" t="s">
        <v>155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163</v>
      </c>
      <c r="BM152" s="231" t="s">
        <v>198</v>
      </c>
    </row>
    <row r="153" s="13" customFormat="1">
      <c r="A153" s="13"/>
      <c r="B153" s="233"/>
      <c r="C153" s="234"/>
      <c r="D153" s="235" t="s">
        <v>165</v>
      </c>
      <c r="E153" s="234"/>
      <c r="F153" s="237" t="s">
        <v>199</v>
      </c>
      <c r="G153" s="234"/>
      <c r="H153" s="238">
        <v>383.25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165</v>
      </c>
      <c r="AU153" s="244" t="s">
        <v>88</v>
      </c>
      <c r="AV153" s="13" t="s">
        <v>88</v>
      </c>
      <c r="AW153" s="13" t="s">
        <v>4</v>
      </c>
      <c r="AX153" s="13" t="s">
        <v>86</v>
      </c>
      <c r="AY153" s="244" t="s">
        <v>155</v>
      </c>
    </row>
    <row r="154" s="2" customFormat="1" ht="44.25" customHeight="1">
      <c r="A154" s="39"/>
      <c r="B154" s="40"/>
      <c r="C154" s="220" t="s">
        <v>156</v>
      </c>
      <c r="D154" s="220" t="s">
        <v>158</v>
      </c>
      <c r="E154" s="221" t="s">
        <v>200</v>
      </c>
      <c r="F154" s="222" t="s">
        <v>201</v>
      </c>
      <c r="G154" s="223" t="s">
        <v>105</v>
      </c>
      <c r="H154" s="224">
        <v>370.07600000000002</v>
      </c>
      <c r="I154" s="225"/>
      <c r="J154" s="226">
        <f>ROUND(I154*H154,2)</f>
        <v>0</v>
      </c>
      <c r="K154" s="222" t="s">
        <v>162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0.0086800000000000002</v>
      </c>
      <c r="R154" s="229">
        <f>Q154*H154</f>
        <v>3.2122596800000003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163</v>
      </c>
      <c r="AT154" s="231" t="s">
        <v>158</v>
      </c>
      <c r="AU154" s="231" t="s">
        <v>88</v>
      </c>
      <c r="AY154" s="18" t="s">
        <v>155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163</v>
      </c>
      <c r="BM154" s="231" t="s">
        <v>202</v>
      </c>
    </row>
    <row r="155" s="13" customFormat="1">
      <c r="A155" s="13"/>
      <c r="B155" s="233"/>
      <c r="C155" s="234"/>
      <c r="D155" s="235" t="s">
        <v>165</v>
      </c>
      <c r="E155" s="236" t="s">
        <v>1</v>
      </c>
      <c r="F155" s="237" t="s">
        <v>203</v>
      </c>
      <c r="G155" s="234"/>
      <c r="H155" s="238">
        <v>489.21600000000001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165</v>
      </c>
      <c r="AU155" s="244" t="s">
        <v>88</v>
      </c>
      <c r="AV155" s="13" t="s">
        <v>88</v>
      </c>
      <c r="AW155" s="13" t="s">
        <v>34</v>
      </c>
      <c r="AX155" s="13" t="s">
        <v>78</v>
      </c>
      <c r="AY155" s="244" t="s">
        <v>155</v>
      </c>
    </row>
    <row r="156" s="13" customFormat="1">
      <c r="A156" s="13"/>
      <c r="B156" s="233"/>
      <c r="C156" s="234"/>
      <c r="D156" s="235" t="s">
        <v>165</v>
      </c>
      <c r="E156" s="236" t="s">
        <v>1</v>
      </c>
      <c r="F156" s="237" t="s">
        <v>204</v>
      </c>
      <c r="G156" s="234"/>
      <c r="H156" s="238">
        <v>-111.875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165</v>
      </c>
      <c r="AU156" s="244" t="s">
        <v>88</v>
      </c>
      <c r="AV156" s="13" t="s">
        <v>88</v>
      </c>
      <c r="AW156" s="13" t="s">
        <v>34</v>
      </c>
      <c r="AX156" s="13" t="s">
        <v>78</v>
      </c>
      <c r="AY156" s="244" t="s">
        <v>155</v>
      </c>
    </row>
    <row r="157" s="13" customFormat="1">
      <c r="A157" s="13"/>
      <c r="B157" s="233"/>
      <c r="C157" s="234"/>
      <c r="D157" s="235" t="s">
        <v>165</v>
      </c>
      <c r="E157" s="236" t="s">
        <v>1</v>
      </c>
      <c r="F157" s="237" t="s">
        <v>205</v>
      </c>
      <c r="G157" s="234"/>
      <c r="H157" s="238">
        <v>-50.313000000000002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165</v>
      </c>
      <c r="AU157" s="244" t="s">
        <v>88</v>
      </c>
      <c r="AV157" s="13" t="s">
        <v>88</v>
      </c>
      <c r="AW157" s="13" t="s">
        <v>34</v>
      </c>
      <c r="AX157" s="13" t="s">
        <v>78</v>
      </c>
      <c r="AY157" s="244" t="s">
        <v>155</v>
      </c>
    </row>
    <row r="158" s="13" customFormat="1">
      <c r="A158" s="13"/>
      <c r="B158" s="233"/>
      <c r="C158" s="234"/>
      <c r="D158" s="235" t="s">
        <v>165</v>
      </c>
      <c r="E158" s="236" t="s">
        <v>1</v>
      </c>
      <c r="F158" s="237" t="s">
        <v>206</v>
      </c>
      <c r="G158" s="234"/>
      <c r="H158" s="238">
        <v>43.048000000000002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165</v>
      </c>
      <c r="AU158" s="244" t="s">
        <v>88</v>
      </c>
      <c r="AV158" s="13" t="s">
        <v>88</v>
      </c>
      <c r="AW158" s="13" t="s">
        <v>34</v>
      </c>
      <c r="AX158" s="13" t="s">
        <v>78</v>
      </c>
      <c r="AY158" s="244" t="s">
        <v>155</v>
      </c>
    </row>
    <row r="159" s="15" customFormat="1">
      <c r="A159" s="15"/>
      <c r="B159" s="256"/>
      <c r="C159" s="257"/>
      <c r="D159" s="235" t="s">
        <v>165</v>
      </c>
      <c r="E159" s="258" t="s">
        <v>107</v>
      </c>
      <c r="F159" s="259" t="s">
        <v>180</v>
      </c>
      <c r="G159" s="257"/>
      <c r="H159" s="260">
        <v>370.07600000000002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165</v>
      </c>
      <c r="AU159" s="266" t="s">
        <v>88</v>
      </c>
      <c r="AV159" s="15" t="s">
        <v>163</v>
      </c>
      <c r="AW159" s="15" t="s">
        <v>34</v>
      </c>
      <c r="AX159" s="15" t="s">
        <v>86</v>
      </c>
      <c r="AY159" s="266" t="s">
        <v>155</v>
      </c>
    </row>
    <row r="160" s="2" customFormat="1" ht="24.15" customHeight="1">
      <c r="A160" s="39"/>
      <c r="B160" s="40"/>
      <c r="C160" s="267" t="s">
        <v>207</v>
      </c>
      <c r="D160" s="267" t="s">
        <v>185</v>
      </c>
      <c r="E160" s="268" t="s">
        <v>208</v>
      </c>
      <c r="F160" s="269" t="s">
        <v>209</v>
      </c>
      <c r="G160" s="270" t="s">
        <v>105</v>
      </c>
      <c r="H160" s="271">
        <v>45.503</v>
      </c>
      <c r="I160" s="272"/>
      <c r="J160" s="273">
        <f>ROUND(I160*H160,2)</f>
        <v>0</v>
      </c>
      <c r="K160" s="269" t="s">
        <v>162</v>
      </c>
      <c r="L160" s="274"/>
      <c r="M160" s="275" t="s">
        <v>1</v>
      </c>
      <c r="N160" s="276" t="s">
        <v>43</v>
      </c>
      <c r="O160" s="92"/>
      <c r="P160" s="229">
        <f>O160*H160</f>
        <v>0</v>
      </c>
      <c r="Q160" s="229">
        <v>0.0054000000000000003</v>
      </c>
      <c r="R160" s="229">
        <f>Q160*H160</f>
        <v>0.24571620000000002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188</v>
      </c>
      <c r="AT160" s="231" t="s">
        <v>185</v>
      </c>
      <c r="AU160" s="231" t="s">
        <v>88</v>
      </c>
      <c r="AY160" s="18" t="s">
        <v>155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163</v>
      </c>
      <c r="BM160" s="231" t="s">
        <v>210</v>
      </c>
    </row>
    <row r="161" s="13" customFormat="1">
      <c r="A161" s="13"/>
      <c r="B161" s="233"/>
      <c r="C161" s="234"/>
      <c r="D161" s="235" t="s">
        <v>165</v>
      </c>
      <c r="E161" s="236" t="s">
        <v>1</v>
      </c>
      <c r="F161" s="237" t="s">
        <v>211</v>
      </c>
      <c r="G161" s="234"/>
      <c r="H161" s="238">
        <v>43.335999999999999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165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155</v>
      </c>
    </row>
    <row r="162" s="13" customFormat="1">
      <c r="A162" s="13"/>
      <c r="B162" s="233"/>
      <c r="C162" s="234"/>
      <c r="D162" s="235" t="s">
        <v>165</v>
      </c>
      <c r="E162" s="234"/>
      <c r="F162" s="237" t="s">
        <v>212</v>
      </c>
      <c r="G162" s="234"/>
      <c r="H162" s="238">
        <v>45.503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165</v>
      </c>
      <c r="AU162" s="244" t="s">
        <v>88</v>
      </c>
      <c r="AV162" s="13" t="s">
        <v>88</v>
      </c>
      <c r="AW162" s="13" t="s">
        <v>4</v>
      </c>
      <c r="AX162" s="13" t="s">
        <v>86</v>
      </c>
      <c r="AY162" s="244" t="s">
        <v>155</v>
      </c>
    </row>
    <row r="163" s="2" customFormat="1" ht="21.75" customHeight="1">
      <c r="A163" s="39"/>
      <c r="B163" s="40"/>
      <c r="C163" s="267" t="s">
        <v>188</v>
      </c>
      <c r="D163" s="267" t="s">
        <v>185</v>
      </c>
      <c r="E163" s="268" t="s">
        <v>186</v>
      </c>
      <c r="F163" s="269" t="s">
        <v>187</v>
      </c>
      <c r="G163" s="270" t="s">
        <v>105</v>
      </c>
      <c r="H163" s="271">
        <v>298.17899999999997</v>
      </c>
      <c r="I163" s="272"/>
      <c r="J163" s="273">
        <f>ROUND(I163*H163,2)</f>
        <v>0</v>
      </c>
      <c r="K163" s="269" t="s">
        <v>162</v>
      </c>
      <c r="L163" s="274"/>
      <c r="M163" s="275" t="s">
        <v>1</v>
      </c>
      <c r="N163" s="276" t="s">
        <v>43</v>
      </c>
      <c r="O163" s="92"/>
      <c r="P163" s="229">
        <f>O163*H163</f>
        <v>0</v>
      </c>
      <c r="Q163" s="229">
        <v>0.0027000000000000001</v>
      </c>
      <c r="R163" s="229">
        <f>Q163*H163</f>
        <v>0.80508329999999995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188</v>
      </c>
      <c r="AT163" s="231" t="s">
        <v>185</v>
      </c>
      <c r="AU163" s="231" t="s">
        <v>88</v>
      </c>
      <c r="AY163" s="18" t="s">
        <v>155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86</v>
      </c>
      <c r="BK163" s="232">
        <f>ROUND(I163*H163,2)</f>
        <v>0</v>
      </c>
      <c r="BL163" s="18" t="s">
        <v>163</v>
      </c>
      <c r="BM163" s="231" t="s">
        <v>213</v>
      </c>
    </row>
    <row r="164" s="13" customFormat="1">
      <c r="A164" s="13"/>
      <c r="B164" s="233"/>
      <c r="C164" s="234"/>
      <c r="D164" s="235" t="s">
        <v>165</v>
      </c>
      <c r="E164" s="236" t="s">
        <v>1</v>
      </c>
      <c r="F164" s="237" t="s">
        <v>203</v>
      </c>
      <c r="G164" s="234"/>
      <c r="H164" s="238">
        <v>489.21600000000001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165</v>
      </c>
      <c r="AU164" s="244" t="s">
        <v>88</v>
      </c>
      <c r="AV164" s="13" t="s">
        <v>88</v>
      </c>
      <c r="AW164" s="13" t="s">
        <v>34</v>
      </c>
      <c r="AX164" s="13" t="s">
        <v>78</v>
      </c>
      <c r="AY164" s="244" t="s">
        <v>155</v>
      </c>
    </row>
    <row r="165" s="13" customFormat="1">
      <c r="A165" s="13"/>
      <c r="B165" s="233"/>
      <c r="C165" s="234"/>
      <c r="D165" s="235" t="s">
        <v>165</v>
      </c>
      <c r="E165" s="236" t="s">
        <v>1</v>
      </c>
      <c r="F165" s="237" t="s">
        <v>204</v>
      </c>
      <c r="G165" s="234"/>
      <c r="H165" s="238">
        <v>-111.875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165</v>
      </c>
      <c r="AU165" s="244" t="s">
        <v>88</v>
      </c>
      <c r="AV165" s="13" t="s">
        <v>88</v>
      </c>
      <c r="AW165" s="13" t="s">
        <v>34</v>
      </c>
      <c r="AX165" s="13" t="s">
        <v>78</v>
      </c>
      <c r="AY165" s="244" t="s">
        <v>155</v>
      </c>
    </row>
    <row r="166" s="13" customFormat="1">
      <c r="A166" s="13"/>
      <c r="B166" s="233"/>
      <c r="C166" s="234"/>
      <c r="D166" s="235" t="s">
        <v>165</v>
      </c>
      <c r="E166" s="236" t="s">
        <v>1</v>
      </c>
      <c r="F166" s="237" t="s">
        <v>214</v>
      </c>
      <c r="G166" s="234"/>
      <c r="H166" s="238">
        <v>-93.361000000000004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165</v>
      </c>
      <c r="AU166" s="244" t="s">
        <v>88</v>
      </c>
      <c r="AV166" s="13" t="s">
        <v>88</v>
      </c>
      <c r="AW166" s="13" t="s">
        <v>34</v>
      </c>
      <c r="AX166" s="13" t="s">
        <v>78</v>
      </c>
      <c r="AY166" s="244" t="s">
        <v>155</v>
      </c>
    </row>
    <row r="167" s="15" customFormat="1">
      <c r="A167" s="15"/>
      <c r="B167" s="256"/>
      <c r="C167" s="257"/>
      <c r="D167" s="235" t="s">
        <v>165</v>
      </c>
      <c r="E167" s="258" t="s">
        <v>1</v>
      </c>
      <c r="F167" s="259" t="s">
        <v>180</v>
      </c>
      <c r="G167" s="257"/>
      <c r="H167" s="260">
        <v>283.98000000000002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6" t="s">
        <v>165</v>
      </c>
      <c r="AU167" s="266" t="s">
        <v>88</v>
      </c>
      <c r="AV167" s="15" t="s">
        <v>163</v>
      </c>
      <c r="AW167" s="15" t="s">
        <v>34</v>
      </c>
      <c r="AX167" s="15" t="s">
        <v>86</v>
      </c>
      <c r="AY167" s="266" t="s">
        <v>155</v>
      </c>
    </row>
    <row r="168" s="13" customFormat="1">
      <c r="A168" s="13"/>
      <c r="B168" s="233"/>
      <c r="C168" s="234"/>
      <c r="D168" s="235" t="s">
        <v>165</v>
      </c>
      <c r="E168" s="234"/>
      <c r="F168" s="237" t="s">
        <v>215</v>
      </c>
      <c r="G168" s="234"/>
      <c r="H168" s="238">
        <v>298.17899999999997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165</v>
      </c>
      <c r="AU168" s="244" t="s">
        <v>88</v>
      </c>
      <c r="AV168" s="13" t="s">
        <v>88</v>
      </c>
      <c r="AW168" s="13" t="s">
        <v>4</v>
      </c>
      <c r="AX168" s="13" t="s">
        <v>86</v>
      </c>
      <c r="AY168" s="244" t="s">
        <v>155</v>
      </c>
    </row>
    <row r="169" s="2" customFormat="1" ht="21.75" customHeight="1">
      <c r="A169" s="39"/>
      <c r="B169" s="40"/>
      <c r="C169" s="220" t="s">
        <v>216</v>
      </c>
      <c r="D169" s="220" t="s">
        <v>158</v>
      </c>
      <c r="E169" s="221" t="s">
        <v>217</v>
      </c>
      <c r="F169" s="222" t="s">
        <v>218</v>
      </c>
      <c r="G169" s="223" t="s">
        <v>105</v>
      </c>
      <c r="H169" s="224">
        <v>58.079999999999998</v>
      </c>
      <c r="I169" s="225"/>
      <c r="J169" s="226">
        <f>ROUND(I169*H169,2)</f>
        <v>0</v>
      </c>
      <c r="K169" s="222" t="s">
        <v>162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0.00025999999999999998</v>
      </c>
      <c r="R169" s="229">
        <f>Q169*H169</f>
        <v>0.015100799999999998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163</v>
      </c>
      <c r="AT169" s="231" t="s">
        <v>158</v>
      </c>
      <c r="AU169" s="231" t="s">
        <v>88</v>
      </c>
      <c r="AY169" s="18" t="s">
        <v>155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163</v>
      </c>
      <c r="BM169" s="231" t="s">
        <v>219</v>
      </c>
    </row>
    <row r="170" s="13" customFormat="1">
      <c r="A170" s="13"/>
      <c r="B170" s="233"/>
      <c r="C170" s="234"/>
      <c r="D170" s="235" t="s">
        <v>165</v>
      </c>
      <c r="E170" s="236" t="s">
        <v>1</v>
      </c>
      <c r="F170" s="237" t="s">
        <v>103</v>
      </c>
      <c r="G170" s="234"/>
      <c r="H170" s="238">
        <v>58.079999999999998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165</v>
      </c>
      <c r="AU170" s="244" t="s">
        <v>88</v>
      </c>
      <c r="AV170" s="13" t="s">
        <v>88</v>
      </c>
      <c r="AW170" s="13" t="s">
        <v>34</v>
      </c>
      <c r="AX170" s="13" t="s">
        <v>86</v>
      </c>
      <c r="AY170" s="244" t="s">
        <v>155</v>
      </c>
    </row>
    <row r="171" s="2" customFormat="1" ht="24.15" customHeight="1">
      <c r="A171" s="39"/>
      <c r="B171" s="40"/>
      <c r="C171" s="220" t="s">
        <v>220</v>
      </c>
      <c r="D171" s="220" t="s">
        <v>158</v>
      </c>
      <c r="E171" s="221" t="s">
        <v>221</v>
      </c>
      <c r="F171" s="222" t="s">
        <v>222</v>
      </c>
      <c r="G171" s="223" t="s">
        <v>105</v>
      </c>
      <c r="H171" s="224">
        <v>58.079999999999998</v>
      </c>
      <c r="I171" s="225"/>
      <c r="J171" s="226">
        <f>ROUND(I171*H171,2)</f>
        <v>0</v>
      </c>
      <c r="K171" s="222" t="s">
        <v>162</v>
      </c>
      <c r="L171" s="45"/>
      <c r="M171" s="227" t="s">
        <v>1</v>
      </c>
      <c r="N171" s="228" t="s">
        <v>43</v>
      </c>
      <c r="O171" s="92"/>
      <c r="P171" s="229">
        <f>O171*H171</f>
        <v>0</v>
      </c>
      <c r="Q171" s="229">
        <v>0.0033800000000000002</v>
      </c>
      <c r="R171" s="229">
        <f>Q171*H171</f>
        <v>0.1963104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163</v>
      </c>
      <c r="AT171" s="231" t="s">
        <v>158</v>
      </c>
      <c r="AU171" s="231" t="s">
        <v>88</v>
      </c>
      <c r="AY171" s="18" t="s">
        <v>155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163</v>
      </c>
      <c r="BM171" s="231" t="s">
        <v>223</v>
      </c>
    </row>
    <row r="172" s="13" customFormat="1">
      <c r="A172" s="13"/>
      <c r="B172" s="233"/>
      <c r="C172" s="234"/>
      <c r="D172" s="235" t="s">
        <v>165</v>
      </c>
      <c r="E172" s="236" t="s">
        <v>1</v>
      </c>
      <c r="F172" s="237" t="s">
        <v>103</v>
      </c>
      <c r="G172" s="234"/>
      <c r="H172" s="238">
        <v>58.079999999999998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165</v>
      </c>
      <c r="AU172" s="244" t="s">
        <v>88</v>
      </c>
      <c r="AV172" s="13" t="s">
        <v>88</v>
      </c>
      <c r="AW172" s="13" t="s">
        <v>34</v>
      </c>
      <c r="AX172" s="13" t="s">
        <v>86</v>
      </c>
      <c r="AY172" s="244" t="s">
        <v>155</v>
      </c>
    </row>
    <row r="173" s="2" customFormat="1" ht="16.5" customHeight="1">
      <c r="A173" s="39"/>
      <c r="B173" s="40"/>
      <c r="C173" s="220" t="s">
        <v>224</v>
      </c>
      <c r="D173" s="220" t="s">
        <v>158</v>
      </c>
      <c r="E173" s="221" t="s">
        <v>225</v>
      </c>
      <c r="F173" s="222" t="s">
        <v>226</v>
      </c>
      <c r="G173" s="223" t="s">
        <v>105</v>
      </c>
      <c r="H173" s="224">
        <v>370.07600000000002</v>
      </c>
      <c r="I173" s="225"/>
      <c r="J173" s="226">
        <f>ROUND(I173*H173,2)</f>
        <v>0</v>
      </c>
      <c r="K173" s="222" t="s">
        <v>162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0.00025999999999999998</v>
      </c>
      <c r="R173" s="229">
        <f>Q173*H173</f>
        <v>0.096219760000000001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163</v>
      </c>
      <c r="AT173" s="231" t="s">
        <v>158</v>
      </c>
      <c r="AU173" s="231" t="s">
        <v>88</v>
      </c>
      <c r="AY173" s="18" t="s">
        <v>155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163</v>
      </c>
      <c r="BM173" s="231" t="s">
        <v>227</v>
      </c>
    </row>
    <row r="174" s="13" customFormat="1">
      <c r="A174" s="13"/>
      <c r="B174" s="233"/>
      <c r="C174" s="234"/>
      <c r="D174" s="235" t="s">
        <v>165</v>
      </c>
      <c r="E174" s="236" t="s">
        <v>1</v>
      </c>
      <c r="F174" s="237" t="s">
        <v>107</v>
      </c>
      <c r="G174" s="234"/>
      <c r="H174" s="238">
        <v>370.07600000000002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165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155</v>
      </c>
    </row>
    <row r="175" s="2" customFormat="1" ht="24.15" customHeight="1">
      <c r="A175" s="39"/>
      <c r="B175" s="40"/>
      <c r="C175" s="220" t="s">
        <v>8</v>
      </c>
      <c r="D175" s="220" t="s">
        <v>158</v>
      </c>
      <c r="E175" s="221" t="s">
        <v>228</v>
      </c>
      <c r="F175" s="222" t="s">
        <v>229</v>
      </c>
      <c r="G175" s="223" t="s">
        <v>105</v>
      </c>
      <c r="H175" s="224">
        <v>370.07600000000002</v>
      </c>
      <c r="I175" s="225"/>
      <c r="J175" s="226">
        <f>ROUND(I175*H175,2)</f>
        <v>0</v>
      </c>
      <c r="K175" s="222" t="s">
        <v>162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0.0033800000000000002</v>
      </c>
      <c r="R175" s="229">
        <f>Q175*H175</f>
        <v>1.2508568800000002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163</v>
      </c>
      <c r="AT175" s="231" t="s">
        <v>158</v>
      </c>
      <c r="AU175" s="231" t="s">
        <v>88</v>
      </c>
      <c r="AY175" s="18" t="s">
        <v>155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163</v>
      </c>
      <c r="BM175" s="231" t="s">
        <v>230</v>
      </c>
    </row>
    <row r="176" s="13" customFormat="1">
      <c r="A176" s="13"/>
      <c r="B176" s="233"/>
      <c r="C176" s="234"/>
      <c r="D176" s="235" t="s">
        <v>165</v>
      </c>
      <c r="E176" s="236" t="s">
        <v>1</v>
      </c>
      <c r="F176" s="237" t="s">
        <v>107</v>
      </c>
      <c r="G176" s="234"/>
      <c r="H176" s="238">
        <v>370.07600000000002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165</v>
      </c>
      <c r="AU176" s="244" t="s">
        <v>88</v>
      </c>
      <c r="AV176" s="13" t="s">
        <v>88</v>
      </c>
      <c r="AW176" s="13" t="s">
        <v>34</v>
      </c>
      <c r="AX176" s="13" t="s">
        <v>86</v>
      </c>
      <c r="AY176" s="244" t="s">
        <v>155</v>
      </c>
    </row>
    <row r="177" s="2" customFormat="1" ht="24.15" customHeight="1">
      <c r="A177" s="39"/>
      <c r="B177" s="40"/>
      <c r="C177" s="220" t="s">
        <v>231</v>
      </c>
      <c r="D177" s="220" t="s">
        <v>158</v>
      </c>
      <c r="E177" s="221" t="s">
        <v>232</v>
      </c>
      <c r="F177" s="222" t="s">
        <v>233</v>
      </c>
      <c r="G177" s="223" t="s">
        <v>105</v>
      </c>
      <c r="H177" s="224">
        <v>365</v>
      </c>
      <c r="I177" s="225"/>
      <c r="J177" s="226">
        <f>ROUND(I177*H177,2)</f>
        <v>0</v>
      </c>
      <c r="K177" s="222" t="s">
        <v>162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0.00025999999999999998</v>
      </c>
      <c r="R177" s="229">
        <f>Q177*H177</f>
        <v>0.094899999999999998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163</v>
      </c>
      <c r="AT177" s="231" t="s">
        <v>158</v>
      </c>
      <c r="AU177" s="231" t="s">
        <v>88</v>
      </c>
      <c r="AY177" s="18" t="s">
        <v>155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163</v>
      </c>
      <c r="BM177" s="231" t="s">
        <v>234</v>
      </c>
    </row>
    <row r="178" s="13" customFormat="1">
      <c r="A178" s="13"/>
      <c r="B178" s="233"/>
      <c r="C178" s="234"/>
      <c r="D178" s="235" t="s">
        <v>165</v>
      </c>
      <c r="E178" s="236" t="s">
        <v>1</v>
      </c>
      <c r="F178" s="237" t="s">
        <v>120</v>
      </c>
      <c r="G178" s="234"/>
      <c r="H178" s="238">
        <v>365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165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155</v>
      </c>
    </row>
    <row r="179" s="2" customFormat="1" ht="24.15" customHeight="1">
      <c r="A179" s="39"/>
      <c r="B179" s="40"/>
      <c r="C179" s="220" t="s">
        <v>235</v>
      </c>
      <c r="D179" s="220" t="s">
        <v>158</v>
      </c>
      <c r="E179" s="221" t="s">
        <v>236</v>
      </c>
      <c r="F179" s="222" t="s">
        <v>237</v>
      </c>
      <c r="G179" s="223" t="s">
        <v>105</v>
      </c>
      <c r="H179" s="224">
        <v>365</v>
      </c>
      <c r="I179" s="225"/>
      <c r="J179" s="226">
        <f>ROUND(I179*H179,2)</f>
        <v>0</v>
      </c>
      <c r="K179" s="222" t="s">
        <v>162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0.0147</v>
      </c>
      <c r="R179" s="229">
        <f>Q179*H179</f>
        <v>5.3654999999999999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163</v>
      </c>
      <c r="AT179" s="231" t="s">
        <v>158</v>
      </c>
      <c r="AU179" s="231" t="s">
        <v>88</v>
      </c>
      <c r="AY179" s="18" t="s">
        <v>155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163</v>
      </c>
      <c r="BM179" s="231" t="s">
        <v>238</v>
      </c>
    </row>
    <row r="180" s="13" customFormat="1">
      <c r="A180" s="13"/>
      <c r="B180" s="233"/>
      <c r="C180" s="234"/>
      <c r="D180" s="235" t="s">
        <v>165</v>
      </c>
      <c r="E180" s="236" t="s">
        <v>1</v>
      </c>
      <c r="F180" s="237" t="s">
        <v>120</v>
      </c>
      <c r="G180" s="234"/>
      <c r="H180" s="238">
        <v>365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165</v>
      </c>
      <c r="AU180" s="244" t="s">
        <v>88</v>
      </c>
      <c r="AV180" s="13" t="s">
        <v>88</v>
      </c>
      <c r="AW180" s="13" t="s">
        <v>34</v>
      </c>
      <c r="AX180" s="13" t="s">
        <v>86</v>
      </c>
      <c r="AY180" s="244" t="s">
        <v>155</v>
      </c>
    </row>
    <row r="181" s="2" customFormat="1" ht="16.5" customHeight="1">
      <c r="A181" s="39"/>
      <c r="B181" s="40"/>
      <c r="C181" s="220" t="s">
        <v>239</v>
      </c>
      <c r="D181" s="220" t="s">
        <v>158</v>
      </c>
      <c r="E181" s="221" t="s">
        <v>240</v>
      </c>
      <c r="F181" s="222" t="s">
        <v>241</v>
      </c>
      <c r="G181" s="223" t="s">
        <v>105</v>
      </c>
      <c r="H181" s="224">
        <v>428.15600000000001</v>
      </c>
      <c r="I181" s="225"/>
      <c r="J181" s="226">
        <f>ROUND(I181*H181,2)</f>
        <v>0</v>
      </c>
      <c r="K181" s="222" t="s">
        <v>162</v>
      </c>
      <c r="L181" s="45"/>
      <c r="M181" s="227" t="s">
        <v>1</v>
      </c>
      <c r="N181" s="228" t="s">
        <v>43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163</v>
      </c>
      <c r="AT181" s="231" t="s">
        <v>158</v>
      </c>
      <c r="AU181" s="231" t="s">
        <v>88</v>
      </c>
      <c r="AY181" s="18" t="s">
        <v>155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86</v>
      </c>
      <c r="BK181" s="232">
        <f>ROUND(I181*H181,2)</f>
        <v>0</v>
      </c>
      <c r="BL181" s="18" t="s">
        <v>163</v>
      </c>
      <c r="BM181" s="231" t="s">
        <v>242</v>
      </c>
    </row>
    <row r="182" s="13" customFormat="1">
      <c r="A182" s="13"/>
      <c r="B182" s="233"/>
      <c r="C182" s="234"/>
      <c r="D182" s="235" t="s">
        <v>165</v>
      </c>
      <c r="E182" s="236" t="s">
        <v>1</v>
      </c>
      <c r="F182" s="237" t="s">
        <v>243</v>
      </c>
      <c r="G182" s="234"/>
      <c r="H182" s="238">
        <v>428.15600000000001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165</v>
      </c>
      <c r="AU182" s="244" t="s">
        <v>88</v>
      </c>
      <c r="AV182" s="13" t="s">
        <v>88</v>
      </c>
      <c r="AW182" s="13" t="s">
        <v>34</v>
      </c>
      <c r="AX182" s="13" t="s">
        <v>86</v>
      </c>
      <c r="AY182" s="244" t="s">
        <v>155</v>
      </c>
    </row>
    <row r="183" s="12" customFormat="1" ht="22.8" customHeight="1">
      <c r="A183" s="12"/>
      <c r="B183" s="204"/>
      <c r="C183" s="205"/>
      <c r="D183" s="206" t="s">
        <v>77</v>
      </c>
      <c r="E183" s="218" t="s">
        <v>216</v>
      </c>
      <c r="F183" s="218" t="s">
        <v>244</v>
      </c>
      <c r="G183" s="205"/>
      <c r="H183" s="205"/>
      <c r="I183" s="208"/>
      <c r="J183" s="219">
        <f>BK183</f>
        <v>0</v>
      </c>
      <c r="K183" s="205"/>
      <c r="L183" s="210"/>
      <c r="M183" s="211"/>
      <c r="N183" s="212"/>
      <c r="O183" s="212"/>
      <c r="P183" s="213">
        <f>SUM(P184:P224)</f>
        <v>0</v>
      </c>
      <c r="Q183" s="212"/>
      <c r="R183" s="213">
        <f>SUM(R184:R224)</f>
        <v>0.15981000000000001</v>
      </c>
      <c r="S183" s="212"/>
      <c r="T183" s="214">
        <f>SUM(T184:T224)</f>
        <v>3.812799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5" t="s">
        <v>86</v>
      </c>
      <c r="AT183" s="216" t="s">
        <v>77</v>
      </c>
      <c r="AU183" s="216" t="s">
        <v>86</v>
      </c>
      <c r="AY183" s="215" t="s">
        <v>155</v>
      </c>
      <c r="BK183" s="217">
        <f>SUM(BK184:BK224)</f>
        <v>0</v>
      </c>
    </row>
    <row r="184" s="2" customFormat="1" ht="21.75" customHeight="1">
      <c r="A184" s="39"/>
      <c r="B184" s="40"/>
      <c r="C184" s="220" t="s">
        <v>245</v>
      </c>
      <c r="D184" s="220" t="s">
        <v>158</v>
      </c>
      <c r="E184" s="221" t="s">
        <v>246</v>
      </c>
      <c r="F184" s="222" t="s">
        <v>247</v>
      </c>
      <c r="G184" s="223" t="s">
        <v>248</v>
      </c>
      <c r="H184" s="224">
        <v>1</v>
      </c>
      <c r="I184" s="225"/>
      <c r="J184" s="226">
        <f>ROUND(I184*H184,2)</f>
        <v>0</v>
      </c>
      <c r="K184" s="222" t="s">
        <v>249</v>
      </c>
      <c r="L184" s="45"/>
      <c r="M184" s="227" t="s">
        <v>1</v>
      </c>
      <c r="N184" s="228" t="s">
        <v>43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1.2</v>
      </c>
      <c r="T184" s="230">
        <f>S184*H184</f>
        <v>1.2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163</v>
      </c>
      <c r="AT184" s="231" t="s">
        <v>158</v>
      </c>
      <c r="AU184" s="231" t="s">
        <v>88</v>
      </c>
      <c r="AY184" s="18" t="s">
        <v>155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163</v>
      </c>
      <c r="BM184" s="231" t="s">
        <v>250</v>
      </c>
    </row>
    <row r="185" s="2" customFormat="1" ht="37.8" customHeight="1">
      <c r="A185" s="39"/>
      <c r="B185" s="40"/>
      <c r="C185" s="220" t="s">
        <v>251</v>
      </c>
      <c r="D185" s="220" t="s">
        <v>158</v>
      </c>
      <c r="E185" s="221" t="s">
        <v>252</v>
      </c>
      <c r="F185" s="222" t="s">
        <v>253</v>
      </c>
      <c r="G185" s="223" t="s">
        <v>105</v>
      </c>
      <c r="H185" s="224">
        <v>1102</v>
      </c>
      <c r="I185" s="225"/>
      <c r="J185" s="226">
        <f>ROUND(I185*H185,2)</f>
        <v>0</v>
      </c>
      <c r="K185" s="222" t="s">
        <v>162</v>
      </c>
      <c r="L185" s="45"/>
      <c r="M185" s="227" t="s">
        <v>1</v>
      </c>
      <c r="N185" s="228" t="s">
        <v>43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163</v>
      </c>
      <c r="AT185" s="231" t="s">
        <v>158</v>
      </c>
      <c r="AU185" s="231" t="s">
        <v>88</v>
      </c>
      <c r="AY185" s="18" t="s">
        <v>155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86</v>
      </c>
      <c r="BK185" s="232">
        <f>ROUND(I185*H185,2)</f>
        <v>0</v>
      </c>
      <c r="BL185" s="18" t="s">
        <v>163</v>
      </c>
      <c r="BM185" s="231" t="s">
        <v>254</v>
      </c>
    </row>
    <row r="186" s="13" customFormat="1">
      <c r="A186" s="13"/>
      <c r="B186" s="233"/>
      <c r="C186" s="234"/>
      <c r="D186" s="235" t="s">
        <v>165</v>
      </c>
      <c r="E186" s="236" t="s">
        <v>114</v>
      </c>
      <c r="F186" s="237" t="s">
        <v>255</v>
      </c>
      <c r="G186" s="234"/>
      <c r="H186" s="238">
        <v>1102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165</v>
      </c>
      <c r="AU186" s="244" t="s">
        <v>88</v>
      </c>
      <c r="AV186" s="13" t="s">
        <v>88</v>
      </c>
      <c r="AW186" s="13" t="s">
        <v>34</v>
      </c>
      <c r="AX186" s="13" t="s">
        <v>86</v>
      </c>
      <c r="AY186" s="244" t="s">
        <v>155</v>
      </c>
    </row>
    <row r="187" s="2" customFormat="1" ht="37.8" customHeight="1">
      <c r="A187" s="39"/>
      <c r="B187" s="40"/>
      <c r="C187" s="220" t="s">
        <v>256</v>
      </c>
      <c r="D187" s="220" t="s">
        <v>158</v>
      </c>
      <c r="E187" s="221" t="s">
        <v>257</v>
      </c>
      <c r="F187" s="222" t="s">
        <v>258</v>
      </c>
      <c r="G187" s="223" t="s">
        <v>105</v>
      </c>
      <c r="H187" s="224">
        <v>165300</v>
      </c>
      <c r="I187" s="225"/>
      <c r="J187" s="226">
        <f>ROUND(I187*H187,2)</f>
        <v>0</v>
      </c>
      <c r="K187" s="222" t="s">
        <v>162</v>
      </c>
      <c r="L187" s="45"/>
      <c r="M187" s="227" t="s">
        <v>1</v>
      </c>
      <c r="N187" s="228" t="s">
        <v>43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163</v>
      </c>
      <c r="AT187" s="231" t="s">
        <v>158</v>
      </c>
      <c r="AU187" s="231" t="s">
        <v>88</v>
      </c>
      <c r="AY187" s="18" t="s">
        <v>155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86</v>
      </c>
      <c r="BK187" s="232">
        <f>ROUND(I187*H187,2)</f>
        <v>0</v>
      </c>
      <c r="BL187" s="18" t="s">
        <v>163</v>
      </c>
      <c r="BM187" s="231" t="s">
        <v>259</v>
      </c>
    </row>
    <row r="188" s="13" customFormat="1">
      <c r="A188" s="13"/>
      <c r="B188" s="233"/>
      <c r="C188" s="234"/>
      <c r="D188" s="235" t="s">
        <v>165</v>
      </c>
      <c r="E188" s="236" t="s">
        <v>1</v>
      </c>
      <c r="F188" s="237" t="s">
        <v>114</v>
      </c>
      <c r="G188" s="234"/>
      <c r="H188" s="238">
        <v>1102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165</v>
      </c>
      <c r="AU188" s="244" t="s">
        <v>88</v>
      </c>
      <c r="AV188" s="13" t="s">
        <v>88</v>
      </c>
      <c r="AW188" s="13" t="s">
        <v>34</v>
      </c>
      <c r="AX188" s="13" t="s">
        <v>86</v>
      </c>
      <c r="AY188" s="244" t="s">
        <v>155</v>
      </c>
    </row>
    <row r="189" s="13" customFormat="1">
      <c r="A189" s="13"/>
      <c r="B189" s="233"/>
      <c r="C189" s="234"/>
      <c r="D189" s="235" t="s">
        <v>165</v>
      </c>
      <c r="E189" s="234"/>
      <c r="F189" s="237" t="s">
        <v>260</v>
      </c>
      <c r="G189" s="234"/>
      <c r="H189" s="238">
        <v>165300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165</v>
      </c>
      <c r="AU189" s="244" t="s">
        <v>88</v>
      </c>
      <c r="AV189" s="13" t="s">
        <v>88</v>
      </c>
      <c r="AW189" s="13" t="s">
        <v>4</v>
      </c>
      <c r="AX189" s="13" t="s">
        <v>86</v>
      </c>
      <c r="AY189" s="244" t="s">
        <v>155</v>
      </c>
    </row>
    <row r="190" s="2" customFormat="1" ht="37.8" customHeight="1">
      <c r="A190" s="39"/>
      <c r="B190" s="40"/>
      <c r="C190" s="220" t="s">
        <v>261</v>
      </c>
      <c r="D190" s="220" t="s">
        <v>158</v>
      </c>
      <c r="E190" s="221" t="s">
        <v>262</v>
      </c>
      <c r="F190" s="222" t="s">
        <v>263</v>
      </c>
      <c r="G190" s="223" t="s">
        <v>105</v>
      </c>
      <c r="H190" s="224">
        <v>1102</v>
      </c>
      <c r="I190" s="225"/>
      <c r="J190" s="226">
        <f>ROUND(I190*H190,2)</f>
        <v>0</v>
      </c>
      <c r="K190" s="222" t="s">
        <v>162</v>
      </c>
      <c r="L190" s="45"/>
      <c r="M190" s="227" t="s">
        <v>1</v>
      </c>
      <c r="N190" s="228" t="s">
        <v>43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163</v>
      </c>
      <c r="AT190" s="231" t="s">
        <v>158</v>
      </c>
      <c r="AU190" s="231" t="s">
        <v>88</v>
      </c>
      <c r="AY190" s="18" t="s">
        <v>155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86</v>
      </c>
      <c r="BK190" s="232">
        <f>ROUND(I190*H190,2)</f>
        <v>0</v>
      </c>
      <c r="BL190" s="18" t="s">
        <v>163</v>
      </c>
      <c r="BM190" s="231" t="s">
        <v>264</v>
      </c>
    </row>
    <row r="191" s="13" customFormat="1">
      <c r="A191" s="13"/>
      <c r="B191" s="233"/>
      <c r="C191" s="234"/>
      <c r="D191" s="235" t="s">
        <v>165</v>
      </c>
      <c r="E191" s="236" t="s">
        <v>1</v>
      </c>
      <c r="F191" s="237" t="s">
        <v>114</v>
      </c>
      <c r="G191" s="234"/>
      <c r="H191" s="238">
        <v>1102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165</v>
      </c>
      <c r="AU191" s="244" t="s">
        <v>88</v>
      </c>
      <c r="AV191" s="13" t="s">
        <v>88</v>
      </c>
      <c r="AW191" s="13" t="s">
        <v>34</v>
      </c>
      <c r="AX191" s="13" t="s">
        <v>86</v>
      </c>
      <c r="AY191" s="244" t="s">
        <v>155</v>
      </c>
    </row>
    <row r="192" s="2" customFormat="1" ht="24.15" customHeight="1">
      <c r="A192" s="39"/>
      <c r="B192" s="40"/>
      <c r="C192" s="220" t="s">
        <v>265</v>
      </c>
      <c r="D192" s="220" t="s">
        <v>158</v>
      </c>
      <c r="E192" s="221" t="s">
        <v>266</v>
      </c>
      <c r="F192" s="222" t="s">
        <v>267</v>
      </c>
      <c r="G192" s="223" t="s">
        <v>105</v>
      </c>
      <c r="H192" s="224">
        <v>230</v>
      </c>
      <c r="I192" s="225"/>
      <c r="J192" s="226">
        <f>ROUND(I192*H192,2)</f>
        <v>0</v>
      </c>
      <c r="K192" s="222" t="s">
        <v>162</v>
      </c>
      <c r="L192" s="45"/>
      <c r="M192" s="227" t="s">
        <v>1</v>
      </c>
      <c r="N192" s="228" t="s">
        <v>43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163</v>
      </c>
      <c r="AT192" s="231" t="s">
        <v>158</v>
      </c>
      <c r="AU192" s="231" t="s">
        <v>88</v>
      </c>
      <c r="AY192" s="18" t="s">
        <v>155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86</v>
      </c>
      <c r="BK192" s="232">
        <f>ROUND(I192*H192,2)</f>
        <v>0</v>
      </c>
      <c r="BL192" s="18" t="s">
        <v>163</v>
      </c>
      <c r="BM192" s="231" t="s">
        <v>268</v>
      </c>
    </row>
    <row r="193" s="13" customFormat="1">
      <c r="A193" s="13"/>
      <c r="B193" s="233"/>
      <c r="C193" s="234"/>
      <c r="D193" s="235" t="s">
        <v>165</v>
      </c>
      <c r="E193" s="236" t="s">
        <v>111</v>
      </c>
      <c r="F193" s="237" t="s">
        <v>269</v>
      </c>
      <c r="G193" s="234"/>
      <c r="H193" s="238">
        <v>230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165</v>
      </c>
      <c r="AU193" s="244" t="s">
        <v>88</v>
      </c>
      <c r="AV193" s="13" t="s">
        <v>88</v>
      </c>
      <c r="AW193" s="13" t="s">
        <v>34</v>
      </c>
      <c r="AX193" s="13" t="s">
        <v>86</v>
      </c>
      <c r="AY193" s="244" t="s">
        <v>155</v>
      </c>
    </row>
    <row r="194" s="2" customFormat="1" ht="33" customHeight="1">
      <c r="A194" s="39"/>
      <c r="B194" s="40"/>
      <c r="C194" s="220" t="s">
        <v>7</v>
      </c>
      <c r="D194" s="220" t="s">
        <v>158</v>
      </c>
      <c r="E194" s="221" t="s">
        <v>270</v>
      </c>
      <c r="F194" s="222" t="s">
        <v>271</v>
      </c>
      <c r="G194" s="223" t="s">
        <v>105</v>
      </c>
      <c r="H194" s="224">
        <v>34500</v>
      </c>
      <c r="I194" s="225"/>
      <c r="J194" s="226">
        <f>ROUND(I194*H194,2)</f>
        <v>0</v>
      </c>
      <c r="K194" s="222" t="s">
        <v>162</v>
      </c>
      <c r="L194" s="45"/>
      <c r="M194" s="227" t="s">
        <v>1</v>
      </c>
      <c r="N194" s="228" t="s">
        <v>43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163</v>
      </c>
      <c r="AT194" s="231" t="s">
        <v>158</v>
      </c>
      <c r="AU194" s="231" t="s">
        <v>88</v>
      </c>
      <c r="AY194" s="18" t="s">
        <v>155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86</v>
      </c>
      <c r="BK194" s="232">
        <f>ROUND(I194*H194,2)</f>
        <v>0</v>
      </c>
      <c r="BL194" s="18" t="s">
        <v>163</v>
      </c>
      <c r="BM194" s="231" t="s">
        <v>272</v>
      </c>
    </row>
    <row r="195" s="13" customFormat="1">
      <c r="A195" s="13"/>
      <c r="B195" s="233"/>
      <c r="C195" s="234"/>
      <c r="D195" s="235" t="s">
        <v>165</v>
      </c>
      <c r="E195" s="236" t="s">
        <v>1</v>
      </c>
      <c r="F195" s="237" t="s">
        <v>111</v>
      </c>
      <c r="G195" s="234"/>
      <c r="H195" s="238">
        <v>230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165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155</v>
      </c>
    </row>
    <row r="196" s="13" customFormat="1">
      <c r="A196" s="13"/>
      <c r="B196" s="233"/>
      <c r="C196" s="234"/>
      <c r="D196" s="235" t="s">
        <v>165</v>
      </c>
      <c r="E196" s="234"/>
      <c r="F196" s="237" t="s">
        <v>273</v>
      </c>
      <c r="G196" s="234"/>
      <c r="H196" s="238">
        <v>34500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165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155</v>
      </c>
    </row>
    <row r="197" s="2" customFormat="1" ht="24.15" customHeight="1">
      <c r="A197" s="39"/>
      <c r="B197" s="40"/>
      <c r="C197" s="220" t="s">
        <v>274</v>
      </c>
      <c r="D197" s="220" t="s">
        <v>158</v>
      </c>
      <c r="E197" s="221" t="s">
        <v>275</v>
      </c>
      <c r="F197" s="222" t="s">
        <v>276</v>
      </c>
      <c r="G197" s="223" t="s">
        <v>105</v>
      </c>
      <c r="H197" s="224">
        <v>230</v>
      </c>
      <c r="I197" s="225"/>
      <c r="J197" s="226">
        <f>ROUND(I197*H197,2)</f>
        <v>0</v>
      </c>
      <c r="K197" s="222" t="s">
        <v>162</v>
      </c>
      <c r="L197" s="45"/>
      <c r="M197" s="227" t="s">
        <v>1</v>
      </c>
      <c r="N197" s="228" t="s">
        <v>43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163</v>
      </c>
      <c r="AT197" s="231" t="s">
        <v>158</v>
      </c>
      <c r="AU197" s="231" t="s">
        <v>88</v>
      </c>
      <c r="AY197" s="18" t="s">
        <v>155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86</v>
      </c>
      <c r="BK197" s="232">
        <f>ROUND(I197*H197,2)</f>
        <v>0</v>
      </c>
      <c r="BL197" s="18" t="s">
        <v>163</v>
      </c>
      <c r="BM197" s="231" t="s">
        <v>277</v>
      </c>
    </row>
    <row r="198" s="13" customFormat="1">
      <c r="A198" s="13"/>
      <c r="B198" s="233"/>
      <c r="C198" s="234"/>
      <c r="D198" s="235" t="s">
        <v>165</v>
      </c>
      <c r="E198" s="236" t="s">
        <v>1</v>
      </c>
      <c r="F198" s="237" t="s">
        <v>111</v>
      </c>
      <c r="G198" s="234"/>
      <c r="H198" s="238">
        <v>230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165</v>
      </c>
      <c r="AU198" s="244" t="s">
        <v>88</v>
      </c>
      <c r="AV198" s="13" t="s">
        <v>88</v>
      </c>
      <c r="AW198" s="13" t="s">
        <v>34</v>
      </c>
      <c r="AX198" s="13" t="s">
        <v>86</v>
      </c>
      <c r="AY198" s="244" t="s">
        <v>155</v>
      </c>
    </row>
    <row r="199" s="2" customFormat="1" ht="16.5" customHeight="1">
      <c r="A199" s="39"/>
      <c r="B199" s="40"/>
      <c r="C199" s="220" t="s">
        <v>278</v>
      </c>
      <c r="D199" s="220" t="s">
        <v>158</v>
      </c>
      <c r="E199" s="221" t="s">
        <v>279</v>
      </c>
      <c r="F199" s="222" t="s">
        <v>280</v>
      </c>
      <c r="G199" s="223" t="s">
        <v>105</v>
      </c>
      <c r="H199" s="224">
        <v>1102</v>
      </c>
      <c r="I199" s="225"/>
      <c r="J199" s="226">
        <f>ROUND(I199*H199,2)</f>
        <v>0</v>
      </c>
      <c r="K199" s="222" t="s">
        <v>162</v>
      </c>
      <c r="L199" s="45"/>
      <c r="M199" s="227" t="s">
        <v>1</v>
      </c>
      <c r="N199" s="228" t="s">
        <v>43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163</v>
      </c>
      <c r="AT199" s="231" t="s">
        <v>158</v>
      </c>
      <c r="AU199" s="231" t="s">
        <v>88</v>
      </c>
      <c r="AY199" s="18" t="s">
        <v>155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86</v>
      </c>
      <c r="BK199" s="232">
        <f>ROUND(I199*H199,2)</f>
        <v>0</v>
      </c>
      <c r="BL199" s="18" t="s">
        <v>163</v>
      </c>
      <c r="BM199" s="231" t="s">
        <v>281</v>
      </c>
    </row>
    <row r="200" s="13" customFormat="1">
      <c r="A200" s="13"/>
      <c r="B200" s="233"/>
      <c r="C200" s="234"/>
      <c r="D200" s="235" t="s">
        <v>165</v>
      </c>
      <c r="E200" s="236" t="s">
        <v>1</v>
      </c>
      <c r="F200" s="237" t="s">
        <v>114</v>
      </c>
      <c r="G200" s="234"/>
      <c r="H200" s="238">
        <v>1102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165</v>
      </c>
      <c r="AU200" s="244" t="s">
        <v>88</v>
      </c>
      <c r="AV200" s="13" t="s">
        <v>88</v>
      </c>
      <c r="AW200" s="13" t="s">
        <v>34</v>
      </c>
      <c r="AX200" s="13" t="s">
        <v>86</v>
      </c>
      <c r="AY200" s="244" t="s">
        <v>155</v>
      </c>
    </row>
    <row r="201" s="2" customFormat="1" ht="16.5" customHeight="1">
      <c r="A201" s="39"/>
      <c r="B201" s="40"/>
      <c r="C201" s="220" t="s">
        <v>282</v>
      </c>
      <c r="D201" s="220" t="s">
        <v>158</v>
      </c>
      <c r="E201" s="221" t="s">
        <v>283</v>
      </c>
      <c r="F201" s="222" t="s">
        <v>284</v>
      </c>
      <c r="G201" s="223" t="s">
        <v>105</v>
      </c>
      <c r="H201" s="224">
        <v>165300</v>
      </c>
      <c r="I201" s="225"/>
      <c r="J201" s="226">
        <f>ROUND(I201*H201,2)</f>
        <v>0</v>
      </c>
      <c r="K201" s="222" t="s">
        <v>162</v>
      </c>
      <c r="L201" s="45"/>
      <c r="M201" s="227" t="s">
        <v>1</v>
      </c>
      <c r="N201" s="228" t="s">
        <v>43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163</v>
      </c>
      <c r="AT201" s="231" t="s">
        <v>158</v>
      </c>
      <c r="AU201" s="231" t="s">
        <v>88</v>
      </c>
      <c r="AY201" s="18" t="s">
        <v>155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86</v>
      </c>
      <c r="BK201" s="232">
        <f>ROUND(I201*H201,2)</f>
        <v>0</v>
      </c>
      <c r="BL201" s="18" t="s">
        <v>163</v>
      </c>
      <c r="BM201" s="231" t="s">
        <v>285</v>
      </c>
    </row>
    <row r="202" s="13" customFormat="1">
      <c r="A202" s="13"/>
      <c r="B202" s="233"/>
      <c r="C202" s="234"/>
      <c r="D202" s="235" t="s">
        <v>165</v>
      </c>
      <c r="E202" s="236" t="s">
        <v>1</v>
      </c>
      <c r="F202" s="237" t="s">
        <v>114</v>
      </c>
      <c r="G202" s="234"/>
      <c r="H202" s="238">
        <v>1102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165</v>
      </c>
      <c r="AU202" s="244" t="s">
        <v>88</v>
      </c>
      <c r="AV202" s="13" t="s">
        <v>88</v>
      </c>
      <c r="AW202" s="13" t="s">
        <v>34</v>
      </c>
      <c r="AX202" s="13" t="s">
        <v>86</v>
      </c>
      <c r="AY202" s="244" t="s">
        <v>155</v>
      </c>
    </row>
    <row r="203" s="13" customFormat="1">
      <c r="A203" s="13"/>
      <c r="B203" s="233"/>
      <c r="C203" s="234"/>
      <c r="D203" s="235" t="s">
        <v>165</v>
      </c>
      <c r="E203" s="234"/>
      <c r="F203" s="237" t="s">
        <v>260</v>
      </c>
      <c r="G203" s="234"/>
      <c r="H203" s="238">
        <v>165300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165</v>
      </c>
      <c r="AU203" s="244" t="s">
        <v>88</v>
      </c>
      <c r="AV203" s="13" t="s">
        <v>88</v>
      </c>
      <c r="AW203" s="13" t="s">
        <v>4</v>
      </c>
      <c r="AX203" s="13" t="s">
        <v>86</v>
      </c>
      <c r="AY203" s="244" t="s">
        <v>155</v>
      </c>
    </row>
    <row r="204" s="2" customFormat="1" ht="21.75" customHeight="1">
      <c r="A204" s="39"/>
      <c r="B204" s="40"/>
      <c r="C204" s="220" t="s">
        <v>286</v>
      </c>
      <c r="D204" s="220" t="s">
        <v>158</v>
      </c>
      <c r="E204" s="221" t="s">
        <v>287</v>
      </c>
      <c r="F204" s="222" t="s">
        <v>288</v>
      </c>
      <c r="G204" s="223" t="s">
        <v>105</v>
      </c>
      <c r="H204" s="224">
        <v>1102</v>
      </c>
      <c r="I204" s="225"/>
      <c r="J204" s="226">
        <f>ROUND(I204*H204,2)</f>
        <v>0</v>
      </c>
      <c r="K204" s="222" t="s">
        <v>162</v>
      </c>
      <c r="L204" s="45"/>
      <c r="M204" s="227" t="s">
        <v>1</v>
      </c>
      <c r="N204" s="228" t="s">
        <v>43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163</v>
      </c>
      <c r="AT204" s="231" t="s">
        <v>158</v>
      </c>
      <c r="AU204" s="231" t="s">
        <v>88</v>
      </c>
      <c r="AY204" s="18" t="s">
        <v>155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163</v>
      </c>
      <c r="BM204" s="231" t="s">
        <v>289</v>
      </c>
    </row>
    <row r="205" s="13" customFormat="1">
      <c r="A205" s="13"/>
      <c r="B205" s="233"/>
      <c r="C205" s="234"/>
      <c r="D205" s="235" t="s">
        <v>165</v>
      </c>
      <c r="E205" s="236" t="s">
        <v>1</v>
      </c>
      <c r="F205" s="237" t="s">
        <v>114</v>
      </c>
      <c r="G205" s="234"/>
      <c r="H205" s="238">
        <v>1102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165</v>
      </c>
      <c r="AU205" s="244" t="s">
        <v>88</v>
      </c>
      <c r="AV205" s="13" t="s">
        <v>88</v>
      </c>
      <c r="AW205" s="13" t="s">
        <v>34</v>
      </c>
      <c r="AX205" s="13" t="s">
        <v>86</v>
      </c>
      <c r="AY205" s="244" t="s">
        <v>155</v>
      </c>
    </row>
    <row r="206" s="2" customFormat="1" ht="37.8" customHeight="1">
      <c r="A206" s="39"/>
      <c r="B206" s="40"/>
      <c r="C206" s="220" t="s">
        <v>290</v>
      </c>
      <c r="D206" s="220" t="s">
        <v>158</v>
      </c>
      <c r="E206" s="221" t="s">
        <v>291</v>
      </c>
      <c r="F206" s="222" t="s">
        <v>292</v>
      </c>
      <c r="G206" s="223" t="s">
        <v>105</v>
      </c>
      <c r="H206" s="224">
        <v>761</v>
      </c>
      <c r="I206" s="225"/>
      <c r="J206" s="226">
        <f>ROUND(I206*H206,2)</f>
        <v>0</v>
      </c>
      <c r="K206" s="222" t="s">
        <v>162</v>
      </c>
      <c r="L206" s="45"/>
      <c r="M206" s="227" t="s">
        <v>1</v>
      </c>
      <c r="N206" s="228" t="s">
        <v>43</v>
      </c>
      <c r="O206" s="92"/>
      <c r="P206" s="229">
        <f>O206*H206</f>
        <v>0</v>
      </c>
      <c r="Q206" s="229">
        <v>0.00021000000000000001</v>
      </c>
      <c r="R206" s="229">
        <f>Q206*H206</f>
        <v>0.15981000000000001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163</v>
      </c>
      <c r="AT206" s="231" t="s">
        <v>158</v>
      </c>
      <c r="AU206" s="231" t="s">
        <v>88</v>
      </c>
      <c r="AY206" s="18" t="s">
        <v>155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86</v>
      </c>
      <c r="BK206" s="232">
        <f>ROUND(I206*H206,2)</f>
        <v>0</v>
      </c>
      <c r="BL206" s="18" t="s">
        <v>163</v>
      </c>
      <c r="BM206" s="231" t="s">
        <v>293</v>
      </c>
    </row>
    <row r="207" s="13" customFormat="1">
      <c r="A207" s="13"/>
      <c r="B207" s="233"/>
      <c r="C207" s="234"/>
      <c r="D207" s="235" t="s">
        <v>165</v>
      </c>
      <c r="E207" s="236" t="s">
        <v>1</v>
      </c>
      <c r="F207" s="237" t="s">
        <v>294</v>
      </c>
      <c r="G207" s="234"/>
      <c r="H207" s="238">
        <v>365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165</v>
      </c>
      <c r="AU207" s="244" t="s">
        <v>88</v>
      </c>
      <c r="AV207" s="13" t="s">
        <v>88</v>
      </c>
      <c r="AW207" s="13" t="s">
        <v>34</v>
      </c>
      <c r="AX207" s="13" t="s">
        <v>78</v>
      </c>
      <c r="AY207" s="244" t="s">
        <v>155</v>
      </c>
    </row>
    <row r="208" s="13" customFormat="1">
      <c r="A208" s="13"/>
      <c r="B208" s="233"/>
      <c r="C208" s="234"/>
      <c r="D208" s="235" t="s">
        <v>165</v>
      </c>
      <c r="E208" s="236" t="s">
        <v>1</v>
      </c>
      <c r="F208" s="237" t="s">
        <v>295</v>
      </c>
      <c r="G208" s="234"/>
      <c r="H208" s="238">
        <v>396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165</v>
      </c>
      <c r="AU208" s="244" t="s">
        <v>88</v>
      </c>
      <c r="AV208" s="13" t="s">
        <v>88</v>
      </c>
      <c r="AW208" s="13" t="s">
        <v>34</v>
      </c>
      <c r="AX208" s="13" t="s">
        <v>78</v>
      </c>
      <c r="AY208" s="244" t="s">
        <v>155</v>
      </c>
    </row>
    <row r="209" s="15" customFormat="1">
      <c r="A209" s="15"/>
      <c r="B209" s="256"/>
      <c r="C209" s="257"/>
      <c r="D209" s="235" t="s">
        <v>165</v>
      </c>
      <c r="E209" s="258" t="s">
        <v>117</v>
      </c>
      <c r="F209" s="259" t="s">
        <v>180</v>
      </c>
      <c r="G209" s="257"/>
      <c r="H209" s="260">
        <v>761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165</v>
      </c>
      <c r="AU209" s="266" t="s">
        <v>88</v>
      </c>
      <c r="AV209" s="15" t="s">
        <v>163</v>
      </c>
      <c r="AW209" s="15" t="s">
        <v>34</v>
      </c>
      <c r="AX209" s="15" t="s">
        <v>86</v>
      </c>
      <c r="AY209" s="266" t="s">
        <v>155</v>
      </c>
    </row>
    <row r="210" s="2" customFormat="1" ht="21.75" customHeight="1">
      <c r="A210" s="39"/>
      <c r="B210" s="40"/>
      <c r="C210" s="220" t="s">
        <v>296</v>
      </c>
      <c r="D210" s="220" t="s">
        <v>158</v>
      </c>
      <c r="E210" s="221" t="s">
        <v>297</v>
      </c>
      <c r="F210" s="222" t="s">
        <v>298</v>
      </c>
      <c r="G210" s="223" t="s">
        <v>105</v>
      </c>
      <c r="H210" s="224">
        <v>3.4649999999999999</v>
      </c>
      <c r="I210" s="225"/>
      <c r="J210" s="226">
        <f>ROUND(I210*H210,2)</f>
        <v>0</v>
      </c>
      <c r="K210" s="222" t="s">
        <v>162</v>
      </c>
      <c r="L210" s="45"/>
      <c r="M210" s="227" t="s">
        <v>1</v>
      </c>
      <c r="N210" s="228" t="s">
        <v>43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0.063</v>
      </c>
      <c r="T210" s="230">
        <f>S210*H210</f>
        <v>0.21829499999999999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163</v>
      </c>
      <c r="AT210" s="231" t="s">
        <v>158</v>
      </c>
      <c r="AU210" s="231" t="s">
        <v>88</v>
      </c>
      <c r="AY210" s="18" t="s">
        <v>155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86</v>
      </c>
      <c r="BK210" s="232">
        <f>ROUND(I210*H210,2)</f>
        <v>0</v>
      </c>
      <c r="BL210" s="18" t="s">
        <v>163</v>
      </c>
      <c r="BM210" s="231" t="s">
        <v>299</v>
      </c>
    </row>
    <row r="211" s="13" customFormat="1">
      <c r="A211" s="13"/>
      <c r="B211" s="233"/>
      <c r="C211" s="234"/>
      <c r="D211" s="235" t="s">
        <v>165</v>
      </c>
      <c r="E211" s="236" t="s">
        <v>1</v>
      </c>
      <c r="F211" s="237" t="s">
        <v>300</v>
      </c>
      <c r="G211" s="234"/>
      <c r="H211" s="238">
        <v>3.4649999999999999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165</v>
      </c>
      <c r="AU211" s="244" t="s">
        <v>88</v>
      </c>
      <c r="AV211" s="13" t="s">
        <v>88</v>
      </c>
      <c r="AW211" s="13" t="s">
        <v>34</v>
      </c>
      <c r="AX211" s="13" t="s">
        <v>86</v>
      </c>
      <c r="AY211" s="244" t="s">
        <v>155</v>
      </c>
    </row>
    <row r="212" s="2" customFormat="1" ht="16.5" customHeight="1">
      <c r="A212" s="39"/>
      <c r="B212" s="40"/>
      <c r="C212" s="220" t="s">
        <v>301</v>
      </c>
      <c r="D212" s="220" t="s">
        <v>158</v>
      </c>
      <c r="E212" s="221" t="s">
        <v>302</v>
      </c>
      <c r="F212" s="222" t="s">
        <v>303</v>
      </c>
      <c r="G212" s="223" t="s">
        <v>105</v>
      </c>
      <c r="H212" s="224">
        <v>17.744</v>
      </c>
      <c r="I212" s="225"/>
      <c r="J212" s="226">
        <f>ROUND(I212*H212,2)</f>
        <v>0</v>
      </c>
      <c r="K212" s="222" t="s">
        <v>162</v>
      </c>
      <c r="L212" s="45"/>
      <c r="M212" s="227" t="s">
        <v>1</v>
      </c>
      <c r="N212" s="228" t="s">
        <v>43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0.066000000000000003</v>
      </c>
      <c r="T212" s="230">
        <f>S212*H212</f>
        <v>1.1711040000000001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163</v>
      </c>
      <c r="AT212" s="231" t="s">
        <v>158</v>
      </c>
      <c r="AU212" s="231" t="s">
        <v>88</v>
      </c>
      <c r="AY212" s="18" t="s">
        <v>155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86</v>
      </c>
      <c r="BK212" s="232">
        <f>ROUND(I212*H212,2)</f>
        <v>0</v>
      </c>
      <c r="BL212" s="18" t="s">
        <v>163</v>
      </c>
      <c r="BM212" s="231" t="s">
        <v>304</v>
      </c>
    </row>
    <row r="213" s="13" customFormat="1">
      <c r="A213" s="13"/>
      <c r="B213" s="233"/>
      <c r="C213" s="234"/>
      <c r="D213" s="235" t="s">
        <v>165</v>
      </c>
      <c r="E213" s="236" t="s">
        <v>1</v>
      </c>
      <c r="F213" s="237" t="s">
        <v>305</v>
      </c>
      <c r="G213" s="234"/>
      <c r="H213" s="238">
        <v>17.744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165</v>
      </c>
      <c r="AU213" s="244" t="s">
        <v>88</v>
      </c>
      <c r="AV213" s="13" t="s">
        <v>88</v>
      </c>
      <c r="AW213" s="13" t="s">
        <v>34</v>
      </c>
      <c r="AX213" s="13" t="s">
        <v>86</v>
      </c>
      <c r="AY213" s="244" t="s">
        <v>155</v>
      </c>
    </row>
    <row r="214" s="2" customFormat="1" ht="24.15" customHeight="1">
      <c r="A214" s="39"/>
      <c r="B214" s="40"/>
      <c r="C214" s="220" t="s">
        <v>306</v>
      </c>
      <c r="D214" s="220" t="s">
        <v>158</v>
      </c>
      <c r="E214" s="221" t="s">
        <v>307</v>
      </c>
      <c r="F214" s="222" t="s">
        <v>308</v>
      </c>
      <c r="G214" s="223" t="s">
        <v>105</v>
      </c>
      <c r="H214" s="224">
        <v>13.800000000000001</v>
      </c>
      <c r="I214" s="225"/>
      <c r="J214" s="226">
        <f>ROUND(I214*H214,2)</f>
        <v>0</v>
      </c>
      <c r="K214" s="222" t="s">
        <v>162</v>
      </c>
      <c r="L214" s="45"/>
      <c r="M214" s="227" t="s">
        <v>1</v>
      </c>
      <c r="N214" s="228" t="s">
        <v>43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0.031</v>
      </c>
      <c r="T214" s="230">
        <f>S214*H214</f>
        <v>0.42780000000000001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163</v>
      </c>
      <c r="AT214" s="231" t="s">
        <v>158</v>
      </c>
      <c r="AU214" s="231" t="s">
        <v>88</v>
      </c>
      <c r="AY214" s="18" t="s">
        <v>155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163</v>
      </c>
      <c r="BM214" s="231" t="s">
        <v>309</v>
      </c>
    </row>
    <row r="215" s="13" customFormat="1">
      <c r="A215" s="13"/>
      <c r="B215" s="233"/>
      <c r="C215" s="234"/>
      <c r="D215" s="235" t="s">
        <v>165</v>
      </c>
      <c r="E215" s="236" t="s">
        <v>1</v>
      </c>
      <c r="F215" s="237" t="s">
        <v>310</v>
      </c>
      <c r="G215" s="234"/>
      <c r="H215" s="238">
        <v>13.800000000000001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165</v>
      </c>
      <c r="AU215" s="244" t="s">
        <v>88</v>
      </c>
      <c r="AV215" s="13" t="s">
        <v>88</v>
      </c>
      <c r="AW215" s="13" t="s">
        <v>34</v>
      </c>
      <c r="AX215" s="13" t="s">
        <v>86</v>
      </c>
      <c r="AY215" s="244" t="s">
        <v>155</v>
      </c>
    </row>
    <row r="216" s="2" customFormat="1" ht="24.15" customHeight="1">
      <c r="A216" s="39"/>
      <c r="B216" s="40"/>
      <c r="C216" s="220" t="s">
        <v>311</v>
      </c>
      <c r="D216" s="220" t="s">
        <v>158</v>
      </c>
      <c r="E216" s="221" t="s">
        <v>312</v>
      </c>
      <c r="F216" s="222" t="s">
        <v>313</v>
      </c>
      <c r="G216" s="223" t="s">
        <v>105</v>
      </c>
      <c r="H216" s="224">
        <v>2.25</v>
      </c>
      <c r="I216" s="225"/>
      <c r="J216" s="226">
        <f>ROUND(I216*H216,2)</f>
        <v>0</v>
      </c>
      <c r="K216" s="222" t="s">
        <v>162</v>
      </c>
      <c r="L216" s="45"/>
      <c r="M216" s="227" t="s">
        <v>1</v>
      </c>
      <c r="N216" s="228" t="s">
        <v>43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0.027</v>
      </c>
      <c r="T216" s="230">
        <f>S216*H216</f>
        <v>0.060749999999999998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163</v>
      </c>
      <c r="AT216" s="231" t="s">
        <v>158</v>
      </c>
      <c r="AU216" s="231" t="s">
        <v>88</v>
      </c>
      <c r="AY216" s="18" t="s">
        <v>155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86</v>
      </c>
      <c r="BK216" s="232">
        <f>ROUND(I216*H216,2)</f>
        <v>0</v>
      </c>
      <c r="BL216" s="18" t="s">
        <v>163</v>
      </c>
      <c r="BM216" s="231" t="s">
        <v>314</v>
      </c>
    </row>
    <row r="217" s="13" customFormat="1">
      <c r="A217" s="13"/>
      <c r="B217" s="233"/>
      <c r="C217" s="234"/>
      <c r="D217" s="235" t="s">
        <v>165</v>
      </c>
      <c r="E217" s="236" t="s">
        <v>1</v>
      </c>
      <c r="F217" s="237" t="s">
        <v>315</v>
      </c>
      <c r="G217" s="234"/>
      <c r="H217" s="238">
        <v>2.25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165</v>
      </c>
      <c r="AU217" s="244" t="s">
        <v>88</v>
      </c>
      <c r="AV217" s="13" t="s">
        <v>88</v>
      </c>
      <c r="AW217" s="13" t="s">
        <v>34</v>
      </c>
      <c r="AX217" s="13" t="s">
        <v>86</v>
      </c>
      <c r="AY217" s="244" t="s">
        <v>155</v>
      </c>
    </row>
    <row r="218" s="2" customFormat="1" ht="24.15" customHeight="1">
      <c r="A218" s="39"/>
      <c r="B218" s="40"/>
      <c r="C218" s="220" t="s">
        <v>316</v>
      </c>
      <c r="D218" s="220" t="s">
        <v>158</v>
      </c>
      <c r="E218" s="221" t="s">
        <v>317</v>
      </c>
      <c r="F218" s="222" t="s">
        <v>318</v>
      </c>
      <c r="G218" s="223" t="s">
        <v>105</v>
      </c>
      <c r="H218" s="224">
        <v>31.949999999999999</v>
      </c>
      <c r="I218" s="225"/>
      <c r="J218" s="226">
        <f>ROUND(I218*H218,2)</f>
        <v>0</v>
      </c>
      <c r="K218" s="222" t="s">
        <v>162</v>
      </c>
      <c r="L218" s="45"/>
      <c r="M218" s="227" t="s">
        <v>1</v>
      </c>
      <c r="N218" s="228" t="s">
        <v>43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0.023</v>
      </c>
      <c r="T218" s="230">
        <f>S218*H218</f>
        <v>0.73485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163</v>
      </c>
      <c r="AT218" s="231" t="s">
        <v>158</v>
      </c>
      <c r="AU218" s="231" t="s">
        <v>88</v>
      </c>
      <c r="AY218" s="18" t="s">
        <v>155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86</v>
      </c>
      <c r="BK218" s="232">
        <f>ROUND(I218*H218,2)</f>
        <v>0</v>
      </c>
      <c r="BL218" s="18" t="s">
        <v>163</v>
      </c>
      <c r="BM218" s="231" t="s">
        <v>319</v>
      </c>
    </row>
    <row r="219" s="13" customFormat="1">
      <c r="A219" s="13"/>
      <c r="B219" s="233"/>
      <c r="C219" s="234"/>
      <c r="D219" s="235" t="s">
        <v>165</v>
      </c>
      <c r="E219" s="236" t="s">
        <v>1</v>
      </c>
      <c r="F219" s="237" t="s">
        <v>320</v>
      </c>
      <c r="G219" s="234"/>
      <c r="H219" s="238">
        <v>31.949999999999999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165</v>
      </c>
      <c r="AU219" s="244" t="s">
        <v>88</v>
      </c>
      <c r="AV219" s="13" t="s">
        <v>88</v>
      </c>
      <c r="AW219" s="13" t="s">
        <v>34</v>
      </c>
      <c r="AX219" s="13" t="s">
        <v>86</v>
      </c>
      <c r="AY219" s="244" t="s">
        <v>155</v>
      </c>
    </row>
    <row r="220" s="2" customFormat="1" ht="24.15" customHeight="1">
      <c r="A220" s="39"/>
      <c r="B220" s="40"/>
      <c r="C220" s="220" t="s">
        <v>321</v>
      </c>
      <c r="D220" s="220" t="s">
        <v>158</v>
      </c>
      <c r="E220" s="221" t="s">
        <v>322</v>
      </c>
      <c r="F220" s="222" t="s">
        <v>323</v>
      </c>
      <c r="G220" s="223" t="s">
        <v>105</v>
      </c>
      <c r="H220" s="224">
        <v>2093</v>
      </c>
      <c r="I220" s="225"/>
      <c r="J220" s="226">
        <f>ROUND(I220*H220,2)</f>
        <v>0</v>
      </c>
      <c r="K220" s="222" t="s">
        <v>162</v>
      </c>
      <c r="L220" s="45"/>
      <c r="M220" s="227" t="s">
        <v>1</v>
      </c>
      <c r="N220" s="228" t="s">
        <v>43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163</v>
      </c>
      <c r="AT220" s="231" t="s">
        <v>158</v>
      </c>
      <c r="AU220" s="231" t="s">
        <v>88</v>
      </c>
      <c r="AY220" s="18" t="s">
        <v>155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86</v>
      </c>
      <c r="BK220" s="232">
        <f>ROUND(I220*H220,2)</f>
        <v>0</v>
      </c>
      <c r="BL220" s="18" t="s">
        <v>163</v>
      </c>
      <c r="BM220" s="231" t="s">
        <v>324</v>
      </c>
    </row>
    <row r="221" s="13" customFormat="1">
      <c r="A221" s="13"/>
      <c r="B221" s="233"/>
      <c r="C221" s="234"/>
      <c r="D221" s="235" t="s">
        <v>165</v>
      </c>
      <c r="E221" s="236" t="s">
        <v>1</v>
      </c>
      <c r="F221" s="237" t="s">
        <v>325</v>
      </c>
      <c r="G221" s="234"/>
      <c r="H221" s="238">
        <v>2093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165</v>
      </c>
      <c r="AU221" s="244" t="s">
        <v>88</v>
      </c>
      <c r="AV221" s="13" t="s">
        <v>88</v>
      </c>
      <c r="AW221" s="13" t="s">
        <v>34</v>
      </c>
      <c r="AX221" s="13" t="s">
        <v>86</v>
      </c>
      <c r="AY221" s="244" t="s">
        <v>155</v>
      </c>
    </row>
    <row r="222" s="2" customFormat="1" ht="24.15" customHeight="1">
      <c r="A222" s="39"/>
      <c r="B222" s="40"/>
      <c r="C222" s="220" t="s">
        <v>326</v>
      </c>
      <c r="D222" s="220" t="s">
        <v>158</v>
      </c>
      <c r="E222" s="221" t="s">
        <v>327</v>
      </c>
      <c r="F222" s="222" t="s">
        <v>328</v>
      </c>
      <c r="G222" s="223" t="s">
        <v>105</v>
      </c>
      <c r="H222" s="224">
        <v>8372</v>
      </c>
      <c r="I222" s="225"/>
      <c r="J222" s="226">
        <f>ROUND(I222*H222,2)</f>
        <v>0</v>
      </c>
      <c r="K222" s="222" t="s">
        <v>162</v>
      </c>
      <c r="L222" s="45"/>
      <c r="M222" s="227" t="s">
        <v>1</v>
      </c>
      <c r="N222" s="228" t="s">
        <v>43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163</v>
      </c>
      <c r="AT222" s="231" t="s">
        <v>158</v>
      </c>
      <c r="AU222" s="231" t="s">
        <v>88</v>
      </c>
      <c r="AY222" s="18" t="s">
        <v>155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86</v>
      </c>
      <c r="BK222" s="232">
        <f>ROUND(I222*H222,2)</f>
        <v>0</v>
      </c>
      <c r="BL222" s="18" t="s">
        <v>163</v>
      </c>
      <c r="BM222" s="231" t="s">
        <v>329</v>
      </c>
    </row>
    <row r="223" s="13" customFormat="1">
      <c r="A223" s="13"/>
      <c r="B223" s="233"/>
      <c r="C223" s="234"/>
      <c r="D223" s="235" t="s">
        <v>165</v>
      </c>
      <c r="E223" s="236" t="s">
        <v>1</v>
      </c>
      <c r="F223" s="237" t="s">
        <v>325</v>
      </c>
      <c r="G223" s="234"/>
      <c r="H223" s="238">
        <v>2093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165</v>
      </c>
      <c r="AU223" s="244" t="s">
        <v>88</v>
      </c>
      <c r="AV223" s="13" t="s">
        <v>88</v>
      </c>
      <c r="AW223" s="13" t="s">
        <v>34</v>
      </c>
      <c r="AX223" s="13" t="s">
        <v>86</v>
      </c>
      <c r="AY223" s="244" t="s">
        <v>155</v>
      </c>
    </row>
    <row r="224" s="13" customFormat="1">
      <c r="A224" s="13"/>
      <c r="B224" s="233"/>
      <c r="C224" s="234"/>
      <c r="D224" s="235" t="s">
        <v>165</v>
      </c>
      <c r="E224" s="234"/>
      <c r="F224" s="237" t="s">
        <v>330</v>
      </c>
      <c r="G224" s="234"/>
      <c r="H224" s="238">
        <v>8372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165</v>
      </c>
      <c r="AU224" s="244" t="s">
        <v>88</v>
      </c>
      <c r="AV224" s="13" t="s">
        <v>88</v>
      </c>
      <c r="AW224" s="13" t="s">
        <v>4</v>
      </c>
      <c r="AX224" s="13" t="s">
        <v>86</v>
      </c>
      <c r="AY224" s="244" t="s">
        <v>155</v>
      </c>
    </row>
    <row r="225" s="12" customFormat="1" ht="22.8" customHeight="1">
      <c r="A225" s="12"/>
      <c r="B225" s="204"/>
      <c r="C225" s="205"/>
      <c r="D225" s="206" t="s">
        <v>77</v>
      </c>
      <c r="E225" s="218" t="s">
        <v>331</v>
      </c>
      <c r="F225" s="218" t="s">
        <v>332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SUM(P226:P232)</f>
        <v>0</v>
      </c>
      <c r="Q225" s="212"/>
      <c r="R225" s="213">
        <f>SUM(R226:R232)</f>
        <v>0</v>
      </c>
      <c r="S225" s="212"/>
      <c r="T225" s="214">
        <f>SUM(T226:T232)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86</v>
      </c>
      <c r="AT225" s="216" t="s">
        <v>77</v>
      </c>
      <c r="AU225" s="216" t="s">
        <v>86</v>
      </c>
      <c r="AY225" s="215" t="s">
        <v>155</v>
      </c>
      <c r="BK225" s="217">
        <f>SUM(BK226:BK232)</f>
        <v>0</v>
      </c>
    </row>
    <row r="226" s="2" customFormat="1" ht="24.15" customHeight="1">
      <c r="A226" s="39"/>
      <c r="B226" s="40"/>
      <c r="C226" s="220" t="s">
        <v>333</v>
      </c>
      <c r="D226" s="220" t="s">
        <v>158</v>
      </c>
      <c r="E226" s="221" t="s">
        <v>334</v>
      </c>
      <c r="F226" s="222" t="s">
        <v>335</v>
      </c>
      <c r="G226" s="223" t="s">
        <v>336</v>
      </c>
      <c r="H226" s="224">
        <v>4.7999999999999998</v>
      </c>
      <c r="I226" s="225"/>
      <c r="J226" s="226">
        <f>ROUND(I226*H226,2)</f>
        <v>0</v>
      </c>
      <c r="K226" s="222" t="s">
        <v>162</v>
      </c>
      <c r="L226" s="45"/>
      <c r="M226" s="227" t="s">
        <v>1</v>
      </c>
      <c r="N226" s="228" t="s">
        <v>43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163</v>
      </c>
      <c r="AT226" s="231" t="s">
        <v>158</v>
      </c>
      <c r="AU226" s="231" t="s">
        <v>88</v>
      </c>
      <c r="AY226" s="18" t="s">
        <v>155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86</v>
      </c>
      <c r="BK226" s="232">
        <f>ROUND(I226*H226,2)</f>
        <v>0</v>
      </c>
      <c r="BL226" s="18" t="s">
        <v>163</v>
      </c>
      <c r="BM226" s="231" t="s">
        <v>337</v>
      </c>
    </row>
    <row r="227" s="2" customFormat="1" ht="24.15" customHeight="1">
      <c r="A227" s="39"/>
      <c r="B227" s="40"/>
      <c r="C227" s="220" t="s">
        <v>338</v>
      </c>
      <c r="D227" s="220" t="s">
        <v>158</v>
      </c>
      <c r="E227" s="221" t="s">
        <v>339</v>
      </c>
      <c r="F227" s="222" t="s">
        <v>340</v>
      </c>
      <c r="G227" s="223" t="s">
        <v>336</v>
      </c>
      <c r="H227" s="224">
        <v>24</v>
      </c>
      <c r="I227" s="225"/>
      <c r="J227" s="226">
        <f>ROUND(I227*H227,2)</f>
        <v>0</v>
      </c>
      <c r="K227" s="222" t="s">
        <v>162</v>
      </c>
      <c r="L227" s="45"/>
      <c r="M227" s="227" t="s">
        <v>1</v>
      </c>
      <c r="N227" s="228" t="s">
        <v>43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163</v>
      </c>
      <c r="AT227" s="231" t="s">
        <v>158</v>
      </c>
      <c r="AU227" s="231" t="s">
        <v>88</v>
      </c>
      <c r="AY227" s="18" t="s">
        <v>155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86</v>
      </c>
      <c r="BK227" s="232">
        <f>ROUND(I227*H227,2)</f>
        <v>0</v>
      </c>
      <c r="BL227" s="18" t="s">
        <v>163</v>
      </c>
      <c r="BM227" s="231" t="s">
        <v>341</v>
      </c>
    </row>
    <row r="228" s="13" customFormat="1">
      <c r="A228" s="13"/>
      <c r="B228" s="233"/>
      <c r="C228" s="234"/>
      <c r="D228" s="235" t="s">
        <v>165</v>
      </c>
      <c r="E228" s="234"/>
      <c r="F228" s="237" t="s">
        <v>342</v>
      </c>
      <c r="G228" s="234"/>
      <c r="H228" s="238">
        <v>24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165</v>
      </c>
      <c r="AU228" s="244" t="s">
        <v>88</v>
      </c>
      <c r="AV228" s="13" t="s">
        <v>88</v>
      </c>
      <c r="AW228" s="13" t="s">
        <v>4</v>
      </c>
      <c r="AX228" s="13" t="s">
        <v>86</v>
      </c>
      <c r="AY228" s="244" t="s">
        <v>155</v>
      </c>
    </row>
    <row r="229" s="2" customFormat="1" ht="33" customHeight="1">
      <c r="A229" s="39"/>
      <c r="B229" s="40"/>
      <c r="C229" s="220" t="s">
        <v>343</v>
      </c>
      <c r="D229" s="220" t="s">
        <v>158</v>
      </c>
      <c r="E229" s="221" t="s">
        <v>344</v>
      </c>
      <c r="F229" s="222" t="s">
        <v>345</v>
      </c>
      <c r="G229" s="223" t="s">
        <v>336</v>
      </c>
      <c r="H229" s="224">
        <v>3.3599999999999999</v>
      </c>
      <c r="I229" s="225"/>
      <c r="J229" s="226">
        <f>ROUND(I229*H229,2)</f>
        <v>0</v>
      </c>
      <c r="K229" s="222" t="s">
        <v>162</v>
      </c>
      <c r="L229" s="45"/>
      <c r="M229" s="227" t="s">
        <v>1</v>
      </c>
      <c r="N229" s="228" t="s">
        <v>43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163</v>
      </c>
      <c r="AT229" s="231" t="s">
        <v>158</v>
      </c>
      <c r="AU229" s="231" t="s">
        <v>88</v>
      </c>
      <c r="AY229" s="18" t="s">
        <v>155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86</v>
      </c>
      <c r="BK229" s="232">
        <f>ROUND(I229*H229,2)</f>
        <v>0</v>
      </c>
      <c r="BL229" s="18" t="s">
        <v>163</v>
      </c>
      <c r="BM229" s="231" t="s">
        <v>346</v>
      </c>
    </row>
    <row r="230" s="13" customFormat="1">
      <c r="A230" s="13"/>
      <c r="B230" s="233"/>
      <c r="C230" s="234"/>
      <c r="D230" s="235" t="s">
        <v>165</v>
      </c>
      <c r="E230" s="234"/>
      <c r="F230" s="237" t="s">
        <v>347</v>
      </c>
      <c r="G230" s="234"/>
      <c r="H230" s="238">
        <v>3.3599999999999999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165</v>
      </c>
      <c r="AU230" s="244" t="s">
        <v>88</v>
      </c>
      <c r="AV230" s="13" t="s">
        <v>88</v>
      </c>
      <c r="AW230" s="13" t="s">
        <v>4</v>
      </c>
      <c r="AX230" s="13" t="s">
        <v>86</v>
      </c>
      <c r="AY230" s="244" t="s">
        <v>155</v>
      </c>
    </row>
    <row r="231" s="2" customFormat="1" ht="33" customHeight="1">
      <c r="A231" s="39"/>
      <c r="B231" s="40"/>
      <c r="C231" s="220" t="s">
        <v>348</v>
      </c>
      <c r="D231" s="220" t="s">
        <v>158</v>
      </c>
      <c r="E231" s="221" t="s">
        <v>349</v>
      </c>
      <c r="F231" s="222" t="s">
        <v>350</v>
      </c>
      <c r="G231" s="223" t="s">
        <v>336</v>
      </c>
      <c r="H231" s="224">
        <v>1.44</v>
      </c>
      <c r="I231" s="225"/>
      <c r="J231" s="226">
        <f>ROUND(I231*H231,2)</f>
        <v>0</v>
      </c>
      <c r="K231" s="222" t="s">
        <v>162</v>
      </c>
      <c r="L231" s="45"/>
      <c r="M231" s="227" t="s">
        <v>1</v>
      </c>
      <c r="N231" s="228" t="s">
        <v>43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163</v>
      </c>
      <c r="AT231" s="231" t="s">
        <v>158</v>
      </c>
      <c r="AU231" s="231" t="s">
        <v>88</v>
      </c>
      <c r="AY231" s="18" t="s">
        <v>155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86</v>
      </c>
      <c r="BK231" s="232">
        <f>ROUND(I231*H231,2)</f>
        <v>0</v>
      </c>
      <c r="BL231" s="18" t="s">
        <v>163</v>
      </c>
      <c r="BM231" s="231" t="s">
        <v>351</v>
      </c>
    </row>
    <row r="232" s="13" customFormat="1">
      <c r="A232" s="13"/>
      <c r="B232" s="233"/>
      <c r="C232" s="234"/>
      <c r="D232" s="235" t="s">
        <v>165</v>
      </c>
      <c r="E232" s="234"/>
      <c r="F232" s="237" t="s">
        <v>352</v>
      </c>
      <c r="G232" s="234"/>
      <c r="H232" s="238">
        <v>1.44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165</v>
      </c>
      <c r="AU232" s="244" t="s">
        <v>88</v>
      </c>
      <c r="AV232" s="13" t="s">
        <v>88</v>
      </c>
      <c r="AW232" s="13" t="s">
        <v>4</v>
      </c>
      <c r="AX232" s="13" t="s">
        <v>86</v>
      </c>
      <c r="AY232" s="244" t="s">
        <v>155</v>
      </c>
    </row>
    <row r="233" s="12" customFormat="1" ht="22.8" customHeight="1">
      <c r="A233" s="12"/>
      <c r="B233" s="204"/>
      <c r="C233" s="205"/>
      <c r="D233" s="206" t="s">
        <v>77</v>
      </c>
      <c r="E233" s="218" t="s">
        <v>353</v>
      </c>
      <c r="F233" s="218" t="s">
        <v>354</v>
      </c>
      <c r="G233" s="205"/>
      <c r="H233" s="205"/>
      <c r="I233" s="208"/>
      <c r="J233" s="219">
        <f>BK233</f>
        <v>0</v>
      </c>
      <c r="K233" s="205"/>
      <c r="L233" s="210"/>
      <c r="M233" s="211"/>
      <c r="N233" s="212"/>
      <c r="O233" s="212"/>
      <c r="P233" s="213">
        <f>P234</f>
        <v>0</v>
      </c>
      <c r="Q233" s="212"/>
      <c r="R233" s="213">
        <f>R234</f>
        <v>0</v>
      </c>
      <c r="S233" s="212"/>
      <c r="T233" s="214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5" t="s">
        <v>86</v>
      </c>
      <c r="AT233" s="216" t="s">
        <v>77</v>
      </c>
      <c r="AU233" s="216" t="s">
        <v>86</v>
      </c>
      <c r="AY233" s="215" t="s">
        <v>155</v>
      </c>
      <c r="BK233" s="217">
        <f>BK234</f>
        <v>0</v>
      </c>
    </row>
    <row r="234" s="2" customFormat="1" ht="16.5" customHeight="1">
      <c r="A234" s="39"/>
      <c r="B234" s="40"/>
      <c r="C234" s="220" t="s">
        <v>355</v>
      </c>
      <c r="D234" s="220" t="s">
        <v>158</v>
      </c>
      <c r="E234" s="221" t="s">
        <v>356</v>
      </c>
      <c r="F234" s="222" t="s">
        <v>357</v>
      </c>
      <c r="G234" s="223" t="s">
        <v>336</v>
      </c>
      <c r="H234" s="224">
        <v>18.408000000000001</v>
      </c>
      <c r="I234" s="225"/>
      <c r="J234" s="226">
        <f>ROUND(I234*H234,2)</f>
        <v>0</v>
      </c>
      <c r="K234" s="222" t="s">
        <v>162</v>
      </c>
      <c r="L234" s="45"/>
      <c r="M234" s="227" t="s">
        <v>1</v>
      </c>
      <c r="N234" s="228" t="s">
        <v>43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163</v>
      </c>
      <c r="AT234" s="231" t="s">
        <v>158</v>
      </c>
      <c r="AU234" s="231" t="s">
        <v>88</v>
      </c>
      <c r="AY234" s="18" t="s">
        <v>155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86</v>
      </c>
      <c r="BK234" s="232">
        <f>ROUND(I234*H234,2)</f>
        <v>0</v>
      </c>
      <c r="BL234" s="18" t="s">
        <v>163</v>
      </c>
      <c r="BM234" s="231" t="s">
        <v>358</v>
      </c>
    </row>
    <row r="235" s="12" customFormat="1" ht="25.92" customHeight="1">
      <c r="A235" s="12"/>
      <c r="B235" s="204"/>
      <c r="C235" s="205"/>
      <c r="D235" s="206" t="s">
        <v>77</v>
      </c>
      <c r="E235" s="207" t="s">
        <v>359</v>
      </c>
      <c r="F235" s="207" t="s">
        <v>360</v>
      </c>
      <c r="G235" s="205"/>
      <c r="H235" s="205"/>
      <c r="I235" s="208"/>
      <c r="J235" s="209">
        <f>BK235</f>
        <v>0</v>
      </c>
      <c r="K235" s="205"/>
      <c r="L235" s="210"/>
      <c r="M235" s="211"/>
      <c r="N235" s="212"/>
      <c r="O235" s="212"/>
      <c r="P235" s="213">
        <f>P236+P242+P267+P292</f>
        <v>0</v>
      </c>
      <c r="Q235" s="212"/>
      <c r="R235" s="213">
        <f>R236+R242+R267+R292</f>
        <v>7.9698286500000002</v>
      </c>
      <c r="S235" s="212"/>
      <c r="T235" s="214">
        <f>T236+T242+T267+T292</f>
        <v>0.98680000000000001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5" t="s">
        <v>88</v>
      </c>
      <c r="AT235" s="216" t="s">
        <v>77</v>
      </c>
      <c r="AU235" s="216" t="s">
        <v>78</v>
      </c>
      <c r="AY235" s="215" t="s">
        <v>155</v>
      </c>
      <c r="BK235" s="217">
        <f>BK236+BK242+BK267+BK292</f>
        <v>0</v>
      </c>
    </row>
    <row r="236" s="12" customFormat="1" ht="22.8" customHeight="1">
      <c r="A236" s="12"/>
      <c r="B236" s="204"/>
      <c r="C236" s="205"/>
      <c r="D236" s="206" t="s">
        <v>77</v>
      </c>
      <c r="E236" s="218" t="s">
        <v>361</v>
      </c>
      <c r="F236" s="218" t="s">
        <v>362</v>
      </c>
      <c r="G236" s="205"/>
      <c r="H236" s="205"/>
      <c r="I236" s="208"/>
      <c r="J236" s="219">
        <f>BK236</f>
        <v>0</v>
      </c>
      <c r="K236" s="205"/>
      <c r="L236" s="210"/>
      <c r="M236" s="211"/>
      <c r="N236" s="212"/>
      <c r="O236" s="212"/>
      <c r="P236" s="213">
        <f>SUM(P237:P241)</f>
        <v>0</v>
      </c>
      <c r="Q236" s="212"/>
      <c r="R236" s="213">
        <f>SUM(R237:R241)</f>
        <v>0.11424599999999999</v>
      </c>
      <c r="S236" s="212"/>
      <c r="T236" s="214">
        <f>SUM(T237:T241)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5" t="s">
        <v>88</v>
      </c>
      <c r="AT236" s="216" t="s">
        <v>77</v>
      </c>
      <c r="AU236" s="216" t="s">
        <v>86</v>
      </c>
      <c r="AY236" s="215" t="s">
        <v>155</v>
      </c>
      <c r="BK236" s="217">
        <f>SUM(BK237:BK241)</f>
        <v>0</v>
      </c>
    </row>
    <row r="237" s="2" customFormat="1" ht="37.8" customHeight="1">
      <c r="A237" s="39"/>
      <c r="B237" s="40"/>
      <c r="C237" s="220" t="s">
        <v>363</v>
      </c>
      <c r="D237" s="220" t="s">
        <v>158</v>
      </c>
      <c r="E237" s="221" t="s">
        <v>364</v>
      </c>
      <c r="F237" s="222" t="s">
        <v>365</v>
      </c>
      <c r="G237" s="223" t="s">
        <v>105</v>
      </c>
      <c r="H237" s="224">
        <v>13.199999999999999</v>
      </c>
      <c r="I237" s="225"/>
      <c r="J237" s="226">
        <f>ROUND(I237*H237,2)</f>
        <v>0</v>
      </c>
      <c r="K237" s="222" t="s">
        <v>162</v>
      </c>
      <c r="L237" s="45"/>
      <c r="M237" s="227" t="s">
        <v>1</v>
      </c>
      <c r="N237" s="228" t="s">
        <v>43</v>
      </c>
      <c r="O237" s="92"/>
      <c r="P237" s="229">
        <f>O237*H237</f>
        <v>0</v>
      </c>
      <c r="Q237" s="229">
        <v>0.0060299999999999998</v>
      </c>
      <c r="R237" s="229">
        <f>Q237*H237</f>
        <v>0.079595999999999986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245</v>
      </c>
      <c r="AT237" s="231" t="s">
        <v>158</v>
      </c>
      <c r="AU237" s="231" t="s">
        <v>88</v>
      </c>
      <c r="AY237" s="18" t="s">
        <v>155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86</v>
      </c>
      <c r="BK237" s="232">
        <f>ROUND(I237*H237,2)</f>
        <v>0</v>
      </c>
      <c r="BL237" s="18" t="s">
        <v>245</v>
      </c>
      <c r="BM237" s="231" t="s">
        <v>366</v>
      </c>
    </row>
    <row r="238" s="13" customFormat="1">
      <c r="A238" s="13"/>
      <c r="B238" s="233"/>
      <c r="C238" s="234"/>
      <c r="D238" s="235" t="s">
        <v>165</v>
      </c>
      <c r="E238" s="236" t="s">
        <v>1</v>
      </c>
      <c r="F238" s="237" t="s">
        <v>367</v>
      </c>
      <c r="G238" s="234"/>
      <c r="H238" s="238">
        <v>13.199999999999999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165</v>
      </c>
      <c r="AU238" s="244" t="s">
        <v>88</v>
      </c>
      <c r="AV238" s="13" t="s">
        <v>88</v>
      </c>
      <c r="AW238" s="13" t="s">
        <v>34</v>
      </c>
      <c r="AX238" s="13" t="s">
        <v>86</v>
      </c>
      <c r="AY238" s="244" t="s">
        <v>155</v>
      </c>
    </row>
    <row r="239" s="2" customFormat="1" ht="24.15" customHeight="1">
      <c r="A239" s="39"/>
      <c r="B239" s="40"/>
      <c r="C239" s="267" t="s">
        <v>368</v>
      </c>
      <c r="D239" s="267" t="s">
        <v>185</v>
      </c>
      <c r="E239" s="268" t="s">
        <v>369</v>
      </c>
      <c r="F239" s="269" t="s">
        <v>370</v>
      </c>
      <c r="G239" s="270" t="s">
        <v>105</v>
      </c>
      <c r="H239" s="271">
        <v>13.859999999999999</v>
      </c>
      <c r="I239" s="272"/>
      <c r="J239" s="273">
        <f>ROUND(I239*H239,2)</f>
        <v>0</v>
      </c>
      <c r="K239" s="269" t="s">
        <v>162</v>
      </c>
      <c r="L239" s="274"/>
      <c r="M239" s="275" t="s">
        <v>1</v>
      </c>
      <c r="N239" s="276" t="s">
        <v>43</v>
      </c>
      <c r="O239" s="92"/>
      <c r="P239" s="229">
        <f>O239*H239</f>
        <v>0</v>
      </c>
      <c r="Q239" s="229">
        <v>0.0025000000000000001</v>
      </c>
      <c r="R239" s="229">
        <f>Q239*H239</f>
        <v>0.03465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321</v>
      </c>
      <c r="AT239" s="231" t="s">
        <v>185</v>
      </c>
      <c r="AU239" s="231" t="s">
        <v>88</v>
      </c>
      <c r="AY239" s="18" t="s">
        <v>155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86</v>
      </c>
      <c r="BK239" s="232">
        <f>ROUND(I239*H239,2)</f>
        <v>0</v>
      </c>
      <c r="BL239" s="18" t="s">
        <v>245</v>
      </c>
      <c r="BM239" s="231" t="s">
        <v>371</v>
      </c>
    </row>
    <row r="240" s="13" customFormat="1">
      <c r="A240" s="13"/>
      <c r="B240" s="233"/>
      <c r="C240" s="234"/>
      <c r="D240" s="235" t="s">
        <v>165</v>
      </c>
      <c r="E240" s="234"/>
      <c r="F240" s="237" t="s">
        <v>372</v>
      </c>
      <c r="G240" s="234"/>
      <c r="H240" s="238">
        <v>13.859999999999999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165</v>
      </c>
      <c r="AU240" s="244" t="s">
        <v>88</v>
      </c>
      <c r="AV240" s="13" t="s">
        <v>88</v>
      </c>
      <c r="AW240" s="13" t="s">
        <v>4</v>
      </c>
      <c r="AX240" s="13" t="s">
        <v>86</v>
      </c>
      <c r="AY240" s="244" t="s">
        <v>155</v>
      </c>
    </row>
    <row r="241" s="2" customFormat="1" ht="24.15" customHeight="1">
      <c r="A241" s="39"/>
      <c r="B241" s="40"/>
      <c r="C241" s="220" t="s">
        <v>373</v>
      </c>
      <c r="D241" s="220" t="s">
        <v>158</v>
      </c>
      <c r="E241" s="221" t="s">
        <v>374</v>
      </c>
      <c r="F241" s="222" t="s">
        <v>375</v>
      </c>
      <c r="G241" s="223" t="s">
        <v>376</v>
      </c>
      <c r="H241" s="277"/>
      <c r="I241" s="225"/>
      <c r="J241" s="226">
        <f>ROUND(I241*H241,2)</f>
        <v>0</v>
      </c>
      <c r="K241" s="222" t="s">
        <v>162</v>
      </c>
      <c r="L241" s="45"/>
      <c r="M241" s="227" t="s">
        <v>1</v>
      </c>
      <c r="N241" s="228" t="s">
        <v>43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245</v>
      </c>
      <c r="AT241" s="231" t="s">
        <v>158</v>
      </c>
      <c r="AU241" s="231" t="s">
        <v>88</v>
      </c>
      <c r="AY241" s="18" t="s">
        <v>155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86</v>
      </c>
      <c r="BK241" s="232">
        <f>ROUND(I241*H241,2)</f>
        <v>0</v>
      </c>
      <c r="BL241" s="18" t="s">
        <v>245</v>
      </c>
      <c r="BM241" s="231" t="s">
        <v>377</v>
      </c>
    </row>
    <row r="242" s="12" customFormat="1" ht="22.8" customHeight="1">
      <c r="A242" s="12"/>
      <c r="B242" s="204"/>
      <c r="C242" s="205"/>
      <c r="D242" s="206" t="s">
        <v>77</v>
      </c>
      <c r="E242" s="218" t="s">
        <v>378</v>
      </c>
      <c r="F242" s="218" t="s">
        <v>379</v>
      </c>
      <c r="G242" s="205"/>
      <c r="H242" s="205"/>
      <c r="I242" s="208"/>
      <c r="J242" s="219">
        <f>BK242</f>
        <v>0</v>
      </c>
      <c r="K242" s="205"/>
      <c r="L242" s="210"/>
      <c r="M242" s="211"/>
      <c r="N242" s="212"/>
      <c r="O242" s="212"/>
      <c r="P242" s="213">
        <f>SUM(P243:P266)</f>
        <v>0</v>
      </c>
      <c r="Q242" s="212"/>
      <c r="R242" s="213">
        <f>SUM(R243:R266)</f>
        <v>1.9645496499999999</v>
      </c>
      <c r="S242" s="212"/>
      <c r="T242" s="214">
        <f>SUM(T243:T266)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5" t="s">
        <v>88</v>
      </c>
      <c r="AT242" s="216" t="s">
        <v>77</v>
      </c>
      <c r="AU242" s="216" t="s">
        <v>86</v>
      </c>
      <c r="AY242" s="215" t="s">
        <v>155</v>
      </c>
      <c r="BK242" s="217">
        <f>SUM(BK243:BK266)</f>
        <v>0</v>
      </c>
    </row>
    <row r="243" s="2" customFormat="1" ht="24.15" customHeight="1">
      <c r="A243" s="39"/>
      <c r="B243" s="40"/>
      <c r="C243" s="220" t="s">
        <v>380</v>
      </c>
      <c r="D243" s="220" t="s">
        <v>158</v>
      </c>
      <c r="E243" s="221" t="s">
        <v>381</v>
      </c>
      <c r="F243" s="222" t="s">
        <v>382</v>
      </c>
      <c r="G243" s="223" t="s">
        <v>105</v>
      </c>
      <c r="H243" s="224">
        <v>53.534999999999997</v>
      </c>
      <c r="I243" s="225"/>
      <c r="J243" s="226">
        <f>ROUND(I243*H243,2)</f>
        <v>0</v>
      </c>
      <c r="K243" s="222" t="s">
        <v>162</v>
      </c>
      <c r="L243" s="45"/>
      <c r="M243" s="227" t="s">
        <v>1</v>
      </c>
      <c r="N243" s="228" t="s">
        <v>43</v>
      </c>
      <c r="O243" s="92"/>
      <c r="P243" s="229">
        <f>O243*H243</f>
        <v>0</v>
      </c>
      <c r="Q243" s="229">
        <v>0.00025000000000000001</v>
      </c>
      <c r="R243" s="229">
        <f>Q243*H243</f>
        <v>0.01338375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245</v>
      </c>
      <c r="AT243" s="231" t="s">
        <v>158</v>
      </c>
      <c r="AU243" s="231" t="s">
        <v>88</v>
      </c>
      <c r="AY243" s="18" t="s">
        <v>155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86</v>
      </c>
      <c r="BK243" s="232">
        <f>ROUND(I243*H243,2)</f>
        <v>0</v>
      </c>
      <c r="BL243" s="18" t="s">
        <v>245</v>
      </c>
      <c r="BM243" s="231" t="s">
        <v>383</v>
      </c>
    </row>
    <row r="244" s="13" customFormat="1">
      <c r="A244" s="13"/>
      <c r="B244" s="233"/>
      <c r="C244" s="234"/>
      <c r="D244" s="235" t="s">
        <v>165</v>
      </c>
      <c r="E244" s="236" t="s">
        <v>1</v>
      </c>
      <c r="F244" s="237" t="s">
        <v>384</v>
      </c>
      <c r="G244" s="234"/>
      <c r="H244" s="238">
        <v>27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165</v>
      </c>
      <c r="AU244" s="244" t="s">
        <v>88</v>
      </c>
      <c r="AV244" s="13" t="s">
        <v>88</v>
      </c>
      <c r="AW244" s="13" t="s">
        <v>34</v>
      </c>
      <c r="AX244" s="13" t="s">
        <v>78</v>
      </c>
      <c r="AY244" s="244" t="s">
        <v>155</v>
      </c>
    </row>
    <row r="245" s="13" customFormat="1">
      <c r="A245" s="13"/>
      <c r="B245" s="233"/>
      <c r="C245" s="234"/>
      <c r="D245" s="235" t="s">
        <v>165</v>
      </c>
      <c r="E245" s="236" t="s">
        <v>1</v>
      </c>
      <c r="F245" s="237" t="s">
        <v>385</v>
      </c>
      <c r="G245" s="234"/>
      <c r="H245" s="238">
        <v>4.9500000000000002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165</v>
      </c>
      <c r="AU245" s="244" t="s">
        <v>88</v>
      </c>
      <c r="AV245" s="13" t="s">
        <v>88</v>
      </c>
      <c r="AW245" s="13" t="s">
        <v>34</v>
      </c>
      <c r="AX245" s="13" t="s">
        <v>78</v>
      </c>
      <c r="AY245" s="244" t="s">
        <v>155</v>
      </c>
    </row>
    <row r="246" s="13" customFormat="1">
      <c r="A246" s="13"/>
      <c r="B246" s="233"/>
      <c r="C246" s="234"/>
      <c r="D246" s="235" t="s">
        <v>165</v>
      </c>
      <c r="E246" s="236" t="s">
        <v>1</v>
      </c>
      <c r="F246" s="237" t="s">
        <v>386</v>
      </c>
      <c r="G246" s="234"/>
      <c r="H246" s="238">
        <v>5.4000000000000004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165</v>
      </c>
      <c r="AU246" s="244" t="s">
        <v>88</v>
      </c>
      <c r="AV246" s="13" t="s">
        <v>88</v>
      </c>
      <c r="AW246" s="13" t="s">
        <v>34</v>
      </c>
      <c r="AX246" s="13" t="s">
        <v>78</v>
      </c>
      <c r="AY246" s="244" t="s">
        <v>155</v>
      </c>
    </row>
    <row r="247" s="13" customFormat="1">
      <c r="A247" s="13"/>
      <c r="B247" s="233"/>
      <c r="C247" s="234"/>
      <c r="D247" s="235" t="s">
        <v>165</v>
      </c>
      <c r="E247" s="236" t="s">
        <v>1</v>
      </c>
      <c r="F247" s="237" t="s">
        <v>387</v>
      </c>
      <c r="G247" s="234"/>
      <c r="H247" s="238">
        <v>2.25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165</v>
      </c>
      <c r="AU247" s="244" t="s">
        <v>88</v>
      </c>
      <c r="AV247" s="13" t="s">
        <v>88</v>
      </c>
      <c r="AW247" s="13" t="s">
        <v>34</v>
      </c>
      <c r="AX247" s="13" t="s">
        <v>78</v>
      </c>
      <c r="AY247" s="244" t="s">
        <v>155</v>
      </c>
    </row>
    <row r="248" s="13" customFormat="1">
      <c r="A248" s="13"/>
      <c r="B248" s="233"/>
      <c r="C248" s="234"/>
      <c r="D248" s="235" t="s">
        <v>165</v>
      </c>
      <c r="E248" s="236" t="s">
        <v>1</v>
      </c>
      <c r="F248" s="237" t="s">
        <v>388</v>
      </c>
      <c r="G248" s="234"/>
      <c r="H248" s="238">
        <v>1.875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165</v>
      </c>
      <c r="AU248" s="244" t="s">
        <v>88</v>
      </c>
      <c r="AV248" s="13" t="s">
        <v>88</v>
      </c>
      <c r="AW248" s="13" t="s">
        <v>34</v>
      </c>
      <c r="AX248" s="13" t="s">
        <v>78</v>
      </c>
      <c r="AY248" s="244" t="s">
        <v>155</v>
      </c>
    </row>
    <row r="249" s="13" customFormat="1">
      <c r="A249" s="13"/>
      <c r="B249" s="233"/>
      <c r="C249" s="234"/>
      <c r="D249" s="235" t="s">
        <v>165</v>
      </c>
      <c r="E249" s="236" t="s">
        <v>1</v>
      </c>
      <c r="F249" s="237" t="s">
        <v>389</v>
      </c>
      <c r="G249" s="234"/>
      <c r="H249" s="238">
        <v>5.4000000000000004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165</v>
      </c>
      <c r="AU249" s="244" t="s">
        <v>88</v>
      </c>
      <c r="AV249" s="13" t="s">
        <v>88</v>
      </c>
      <c r="AW249" s="13" t="s">
        <v>34</v>
      </c>
      <c r="AX249" s="13" t="s">
        <v>78</v>
      </c>
      <c r="AY249" s="244" t="s">
        <v>155</v>
      </c>
    </row>
    <row r="250" s="13" customFormat="1">
      <c r="A250" s="13"/>
      <c r="B250" s="233"/>
      <c r="C250" s="234"/>
      <c r="D250" s="235" t="s">
        <v>165</v>
      </c>
      <c r="E250" s="236" t="s">
        <v>1</v>
      </c>
      <c r="F250" s="237" t="s">
        <v>390</v>
      </c>
      <c r="G250" s="234"/>
      <c r="H250" s="238">
        <v>4.5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165</v>
      </c>
      <c r="AU250" s="244" t="s">
        <v>88</v>
      </c>
      <c r="AV250" s="13" t="s">
        <v>88</v>
      </c>
      <c r="AW250" s="13" t="s">
        <v>34</v>
      </c>
      <c r="AX250" s="13" t="s">
        <v>78</v>
      </c>
      <c r="AY250" s="244" t="s">
        <v>155</v>
      </c>
    </row>
    <row r="251" s="13" customFormat="1">
      <c r="A251" s="13"/>
      <c r="B251" s="233"/>
      <c r="C251" s="234"/>
      <c r="D251" s="235" t="s">
        <v>165</v>
      </c>
      <c r="E251" s="236" t="s">
        <v>1</v>
      </c>
      <c r="F251" s="237" t="s">
        <v>391</v>
      </c>
      <c r="G251" s="234"/>
      <c r="H251" s="238">
        <v>2.1600000000000001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165</v>
      </c>
      <c r="AU251" s="244" t="s">
        <v>88</v>
      </c>
      <c r="AV251" s="13" t="s">
        <v>88</v>
      </c>
      <c r="AW251" s="13" t="s">
        <v>34</v>
      </c>
      <c r="AX251" s="13" t="s">
        <v>78</v>
      </c>
      <c r="AY251" s="244" t="s">
        <v>155</v>
      </c>
    </row>
    <row r="252" s="15" customFormat="1">
      <c r="A252" s="15"/>
      <c r="B252" s="256"/>
      <c r="C252" s="257"/>
      <c r="D252" s="235" t="s">
        <v>165</v>
      </c>
      <c r="E252" s="258" t="s">
        <v>1</v>
      </c>
      <c r="F252" s="259" t="s">
        <v>180</v>
      </c>
      <c r="G252" s="257"/>
      <c r="H252" s="260">
        <v>53.534999999999997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6" t="s">
        <v>165</v>
      </c>
      <c r="AU252" s="266" t="s">
        <v>88</v>
      </c>
      <c r="AV252" s="15" t="s">
        <v>163</v>
      </c>
      <c r="AW252" s="15" t="s">
        <v>34</v>
      </c>
      <c r="AX252" s="15" t="s">
        <v>86</v>
      </c>
      <c r="AY252" s="266" t="s">
        <v>155</v>
      </c>
    </row>
    <row r="253" s="2" customFormat="1" ht="24.15" customHeight="1">
      <c r="A253" s="39"/>
      <c r="B253" s="40"/>
      <c r="C253" s="267" t="s">
        <v>392</v>
      </c>
      <c r="D253" s="267" t="s">
        <v>185</v>
      </c>
      <c r="E253" s="268" t="s">
        <v>393</v>
      </c>
      <c r="F253" s="269" t="s">
        <v>394</v>
      </c>
      <c r="G253" s="270" t="s">
        <v>105</v>
      </c>
      <c r="H253" s="271">
        <v>53.534999999999997</v>
      </c>
      <c r="I253" s="272"/>
      <c r="J253" s="273">
        <f>ROUND(I253*H253,2)</f>
        <v>0</v>
      </c>
      <c r="K253" s="269" t="s">
        <v>162</v>
      </c>
      <c r="L253" s="274"/>
      <c r="M253" s="275" t="s">
        <v>1</v>
      </c>
      <c r="N253" s="276" t="s">
        <v>43</v>
      </c>
      <c r="O253" s="92"/>
      <c r="P253" s="229">
        <f>O253*H253</f>
        <v>0</v>
      </c>
      <c r="Q253" s="229">
        <v>0.036420000000000001</v>
      </c>
      <c r="R253" s="229">
        <f>Q253*H253</f>
        <v>1.9497446999999999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321</v>
      </c>
      <c r="AT253" s="231" t="s">
        <v>185</v>
      </c>
      <c r="AU253" s="231" t="s">
        <v>88</v>
      </c>
      <c r="AY253" s="18" t="s">
        <v>155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86</v>
      </c>
      <c r="BK253" s="232">
        <f>ROUND(I253*H253,2)</f>
        <v>0</v>
      </c>
      <c r="BL253" s="18" t="s">
        <v>245</v>
      </c>
      <c r="BM253" s="231" t="s">
        <v>395</v>
      </c>
    </row>
    <row r="254" s="2" customFormat="1" ht="24.15" customHeight="1">
      <c r="A254" s="39"/>
      <c r="B254" s="40"/>
      <c r="C254" s="220" t="s">
        <v>396</v>
      </c>
      <c r="D254" s="220" t="s">
        <v>158</v>
      </c>
      <c r="E254" s="221" t="s">
        <v>397</v>
      </c>
      <c r="F254" s="222" t="s">
        <v>398</v>
      </c>
      <c r="G254" s="223" t="s">
        <v>161</v>
      </c>
      <c r="H254" s="224">
        <v>129.19999999999999</v>
      </c>
      <c r="I254" s="225"/>
      <c r="J254" s="226">
        <f>ROUND(I254*H254,2)</f>
        <v>0</v>
      </c>
      <c r="K254" s="222" t="s">
        <v>162</v>
      </c>
      <c r="L254" s="45"/>
      <c r="M254" s="227" t="s">
        <v>1</v>
      </c>
      <c r="N254" s="228" t="s">
        <v>43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245</v>
      </c>
      <c r="AT254" s="231" t="s">
        <v>158</v>
      </c>
      <c r="AU254" s="231" t="s">
        <v>88</v>
      </c>
      <c r="AY254" s="18" t="s">
        <v>155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245</v>
      </c>
      <c r="BM254" s="231" t="s">
        <v>399</v>
      </c>
    </row>
    <row r="255" s="13" customFormat="1">
      <c r="A255" s="13"/>
      <c r="B255" s="233"/>
      <c r="C255" s="234"/>
      <c r="D255" s="235" t="s">
        <v>165</v>
      </c>
      <c r="E255" s="236" t="s">
        <v>1</v>
      </c>
      <c r="F255" s="237" t="s">
        <v>400</v>
      </c>
      <c r="G255" s="234"/>
      <c r="H255" s="238">
        <v>48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165</v>
      </c>
      <c r="AU255" s="244" t="s">
        <v>88</v>
      </c>
      <c r="AV255" s="13" t="s">
        <v>88</v>
      </c>
      <c r="AW255" s="13" t="s">
        <v>34</v>
      </c>
      <c r="AX255" s="13" t="s">
        <v>78</v>
      </c>
      <c r="AY255" s="244" t="s">
        <v>155</v>
      </c>
    </row>
    <row r="256" s="13" customFormat="1">
      <c r="A256" s="13"/>
      <c r="B256" s="233"/>
      <c r="C256" s="234"/>
      <c r="D256" s="235" t="s">
        <v>165</v>
      </c>
      <c r="E256" s="236" t="s">
        <v>1</v>
      </c>
      <c r="F256" s="237" t="s">
        <v>401</v>
      </c>
      <c r="G256" s="234"/>
      <c r="H256" s="238">
        <v>9.0999999999999996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165</v>
      </c>
      <c r="AU256" s="244" t="s">
        <v>88</v>
      </c>
      <c r="AV256" s="13" t="s">
        <v>88</v>
      </c>
      <c r="AW256" s="13" t="s">
        <v>34</v>
      </c>
      <c r="AX256" s="13" t="s">
        <v>78</v>
      </c>
      <c r="AY256" s="244" t="s">
        <v>155</v>
      </c>
    </row>
    <row r="257" s="13" customFormat="1">
      <c r="A257" s="13"/>
      <c r="B257" s="233"/>
      <c r="C257" s="234"/>
      <c r="D257" s="235" t="s">
        <v>165</v>
      </c>
      <c r="E257" s="236" t="s">
        <v>1</v>
      </c>
      <c r="F257" s="237" t="s">
        <v>402</v>
      </c>
      <c r="G257" s="234"/>
      <c r="H257" s="238">
        <v>17.399999999999999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165</v>
      </c>
      <c r="AU257" s="244" t="s">
        <v>88</v>
      </c>
      <c r="AV257" s="13" t="s">
        <v>88</v>
      </c>
      <c r="AW257" s="13" t="s">
        <v>34</v>
      </c>
      <c r="AX257" s="13" t="s">
        <v>78</v>
      </c>
      <c r="AY257" s="244" t="s">
        <v>155</v>
      </c>
    </row>
    <row r="258" s="13" customFormat="1">
      <c r="A258" s="13"/>
      <c r="B258" s="233"/>
      <c r="C258" s="234"/>
      <c r="D258" s="235" t="s">
        <v>165</v>
      </c>
      <c r="E258" s="236" t="s">
        <v>1</v>
      </c>
      <c r="F258" s="237" t="s">
        <v>403</v>
      </c>
      <c r="G258" s="234"/>
      <c r="H258" s="238">
        <v>6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165</v>
      </c>
      <c r="AU258" s="244" t="s">
        <v>88</v>
      </c>
      <c r="AV258" s="13" t="s">
        <v>88</v>
      </c>
      <c r="AW258" s="13" t="s">
        <v>34</v>
      </c>
      <c r="AX258" s="13" t="s">
        <v>78</v>
      </c>
      <c r="AY258" s="244" t="s">
        <v>155</v>
      </c>
    </row>
    <row r="259" s="13" customFormat="1">
      <c r="A259" s="13"/>
      <c r="B259" s="233"/>
      <c r="C259" s="234"/>
      <c r="D259" s="235" t="s">
        <v>165</v>
      </c>
      <c r="E259" s="236" t="s">
        <v>1</v>
      </c>
      <c r="F259" s="237" t="s">
        <v>404</v>
      </c>
      <c r="G259" s="234"/>
      <c r="H259" s="238">
        <v>5.5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165</v>
      </c>
      <c r="AU259" s="244" t="s">
        <v>88</v>
      </c>
      <c r="AV259" s="13" t="s">
        <v>88</v>
      </c>
      <c r="AW259" s="13" t="s">
        <v>34</v>
      </c>
      <c r="AX259" s="13" t="s">
        <v>78</v>
      </c>
      <c r="AY259" s="244" t="s">
        <v>155</v>
      </c>
    </row>
    <row r="260" s="13" customFormat="1">
      <c r="A260" s="13"/>
      <c r="B260" s="233"/>
      <c r="C260" s="234"/>
      <c r="D260" s="235" t="s">
        <v>165</v>
      </c>
      <c r="E260" s="236" t="s">
        <v>1</v>
      </c>
      <c r="F260" s="237" t="s">
        <v>405</v>
      </c>
      <c r="G260" s="234"/>
      <c r="H260" s="238">
        <v>19.199999999999999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165</v>
      </c>
      <c r="AU260" s="244" t="s">
        <v>88</v>
      </c>
      <c r="AV260" s="13" t="s">
        <v>88</v>
      </c>
      <c r="AW260" s="13" t="s">
        <v>34</v>
      </c>
      <c r="AX260" s="13" t="s">
        <v>78</v>
      </c>
      <c r="AY260" s="244" t="s">
        <v>155</v>
      </c>
    </row>
    <row r="261" s="13" customFormat="1">
      <c r="A261" s="13"/>
      <c r="B261" s="233"/>
      <c r="C261" s="234"/>
      <c r="D261" s="235" t="s">
        <v>165</v>
      </c>
      <c r="E261" s="236" t="s">
        <v>1</v>
      </c>
      <c r="F261" s="237" t="s">
        <v>406</v>
      </c>
      <c r="G261" s="234"/>
      <c r="H261" s="238">
        <v>18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165</v>
      </c>
      <c r="AU261" s="244" t="s">
        <v>88</v>
      </c>
      <c r="AV261" s="13" t="s">
        <v>88</v>
      </c>
      <c r="AW261" s="13" t="s">
        <v>34</v>
      </c>
      <c r="AX261" s="13" t="s">
        <v>78</v>
      </c>
      <c r="AY261" s="244" t="s">
        <v>155</v>
      </c>
    </row>
    <row r="262" s="13" customFormat="1">
      <c r="A262" s="13"/>
      <c r="B262" s="233"/>
      <c r="C262" s="234"/>
      <c r="D262" s="235" t="s">
        <v>165</v>
      </c>
      <c r="E262" s="236" t="s">
        <v>1</v>
      </c>
      <c r="F262" s="237" t="s">
        <v>407</v>
      </c>
      <c r="G262" s="234"/>
      <c r="H262" s="238">
        <v>6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165</v>
      </c>
      <c r="AU262" s="244" t="s">
        <v>88</v>
      </c>
      <c r="AV262" s="13" t="s">
        <v>88</v>
      </c>
      <c r="AW262" s="13" t="s">
        <v>34</v>
      </c>
      <c r="AX262" s="13" t="s">
        <v>78</v>
      </c>
      <c r="AY262" s="244" t="s">
        <v>155</v>
      </c>
    </row>
    <row r="263" s="15" customFormat="1">
      <c r="A263" s="15"/>
      <c r="B263" s="256"/>
      <c r="C263" s="257"/>
      <c r="D263" s="235" t="s">
        <v>165</v>
      </c>
      <c r="E263" s="258" t="s">
        <v>1</v>
      </c>
      <c r="F263" s="259" t="s">
        <v>180</v>
      </c>
      <c r="G263" s="257"/>
      <c r="H263" s="260">
        <v>129.19999999999999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165</v>
      </c>
      <c r="AU263" s="266" t="s">
        <v>88</v>
      </c>
      <c r="AV263" s="15" t="s">
        <v>163</v>
      </c>
      <c r="AW263" s="15" t="s">
        <v>34</v>
      </c>
      <c r="AX263" s="15" t="s">
        <v>86</v>
      </c>
      <c r="AY263" s="266" t="s">
        <v>155</v>
      </c>
    </row>
    <row r="264" s="2" customFormat="1" ht="24.15" customHeight="1">
      <c r="A264" s="39"/>
      <c r="B264" s="40"/>
      <c r="C264" s="267" t="s">
        <v>408</v>
      </c>
      <c r="D264" s="267" t="s">
        <v>185</v>
      </c>
      <c r="E264" s="268" t="s">
        <v>409</v>
      </c>
      <c r="F264" s="269" t="s">
        <v>410</v>
      </c>
      <c r="G264" s="270" t="s">
        <v>161</v>
      </c>
      <c r="H264" s="271">
        <v>142.12000000000001</v>
      </c>
      <c r="I264" s="272"/>
      <c r="J264" s="273">
        <f>ROUND(I264*H264,2)</f>
        <v>0</v>
      </c>
      <c r="K264" s="269" t="s">
        <v>162</v>
      </c>
      <c r="L264" s="274"/>
      <c r="M264" s="275" t="s">
        <v>1</v>
      </c>
      <c r="N264" s="276" t="s">
        <v>43</v>
      </c>
      <c r="O264" s="92"/>
      <c r="P264" s="229">
        <f>O264*H264</f>
        <v>0</v>
      </c>
      <c r="Q264" s="229">
        <v>1.0000000000000001E-05</v>
      </c>
      <c r="R264" s="229">
        <f>Q264*H264</f>
        <v>0.0014212000000000001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321</v>
      </c>
      <c r="AT264" s="231" t="s">
        <v>185</v>
      </c>
      <c r="AU264" s="231" t="s">
        <v>88</v>
      </c>
      <c r="AY264" s="18" t="s">
        <v>155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86</v>
      </c>
      <c r="BK264" s="232">
        <f>ROUND(I264*H264,2)</f>
        <v>0</v>
      </c>
      <c r="BL264" s="18" t="s">
        <v>245</v>
      </c>
      <c r="BM264" s="231" t="s">
        <v>411</v>
      </c>
    </row>
    <row r="265" s="13" customFormat="1">
      <c r="A265" s="13"/>
      <c r="B265" s="233"/>
      <c r="C265" s="234"/>
      <c r="D265" s="235" t="s">
        <v>165</v>
      </c>
      <c r="E265" s="234"/>
      <c r="F265" s="237" t="s">
        <v>412</v>
      </c>
      <c r="G265" s="234"/>
      <c r="H265" s="238">
        <v>142.12000000000001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165</v>
      </c>
      <c r="AU265" s="244" t="s">
        <v>88</v>
      </c>
      <c r="AV265" s="13" t="s">
        <v>88</v>
      </c>
      <c r="AW265" s="13" t="s">
        <v>4</v>
      </c>
      <c r="AX265" s="13" t="s">
        <v>86</v>
      </c>
      <c r="AY265" s="244" t="s">
        <v>155</v>
      </c>
    </row>
    <row r="266" s="2" customFormat="1" ht="24.15" customHeight="1">
      <c r="A266" s="39"/>
      <c r="B266" s="40"/>
      <c r="C266" s="220" t="s">
        <v>413</v>
      </c>
      <c r="D266" s="220" t="s">
        <v>158</v>
      </c>
      <c r="E266" s="221" t="s">
        <v>414</v>
      </c>
      <c r="F266" s="222" t="s">
        <v>415</v>
      </c>
      <c r="G266" s="223" t="s">
        <v>376</v>
      </c>
      <c r="H266" s="277"/>
      <c r="I266" s="225"/>
      <c r="J266" s="226">
        <f>ROUND(I266*H266,2)</f>
        <v>0</v>
      </c>
      <c r="K266" s="222" t="s">
        <v>162</v>
      </c>
      <c r="L266" s="45"/>
      <c r="M266" s="227" t="s">
        <v>1</v>
      </c>
      <c r="N266" s="228" t="s">
        <v>43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245</v>
      </c>
      <c r="AT266" s="231" t="s">
        <v>158</v>
      </c>
      <c r="AU266" s="231" t="s">
        <v>88</v>
      </c>
      <c r="AY266" s="18" t="s">
        <v>155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86</v>
      </c>
      <c r="BK266" s="232">
        <f>ROUND(I266*H266,2)</f>
        <v>0</v>
      </c>
      <c r="BL266" s="18" t="s">
        <v>245</v>
      </c>
      <c r="BM266" s="231" t="s">
        <v>416</v>
      </c>
    </row>
    <row r="267" s="12" customFormat="1" ht="22.8" customHeight="1">
      <c r="A267" s="12"/>
      <c r="B267" s="204"/>
      <c r="C267" s="205"/>
      <c r="D267" s="206" t="s">
        <v>77</v>
      </c>
      <c r="E267" s="218" t="s">
        <v>417</v>
      </c>
      <c r="F267" s="218" t="s">
        <v>418</v>
      </c>
      <c r="G267" s="205"/>
      <c r="H267" s="205"/>
      <c r="I267" s="208"/>
      <c r="J267" s="219">
        <f>BK267</f>
        <v>0</v>
      </c>
      <c r="K267" s="205"/>
      <c r="L267" s="210"/>
      <c r="M267" s="211"/>
      <c r="N267" s="212"/>
      <c r="O267" s="212"/>
      <c r="P267" s="213">
        <f>SUM(P268:P291)</f>
        <v>0</v>
      </c>
      <c r="Q267" s="212"/>
      <c r="R267" s="213">
        <f>SUM(R268:R291)</f>
        <v>1.378233</v>
      </c>
      <c r="S267" s="212"/>
      <c r="T267" s="214">
        <f>SUM(T268:T291)</f>
        <v>0.98680000000000001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5" t="s">
        <v>88</v>
      </c>
      <c r="AT267" s="216" t="s">
        <v>77</v>
      </c>
      <c r="AU267" s="216" t="s">
        <v>86</v>
      </c>
      <c r="AY267" s="215" t="s">
        <v>155</v>
      </c>
      <c r="BK267" s="217">
        <f>SUM(BK268:BK291)</f>
        <v>0</v>
      </c>
    </row>
    <row r="268" s="2" customFormat="1" ht="24.15" customHeight="1">
      <c r="A268" s="39"/>
      <c r="B268" s="40"/>
      <c r="C268" s="220" t="s">
        <v>419</v>
      </c>
      <c r="D268" s="220" t="s">
        <v>158</v>
      </c>
      <c r="E268" s="221" t="s">
        <v>420</v>
      </c>
      <c r="F268" s="222" t="s">
        <v>421</v>
      </c>
      <c r="G268" s="223" t="s">
        <v>422</v>
      </c>
      <c r="H268" s="224">
        <v>1</v>
      </c>
      <c r="I268" s="225"/>
      <c r="J268" s="226">
        <f>ROUND(I268*H268,2)</f>
        <v>0</v>
      </c>
      <c r="K268" s="222" t="s">
        <v>162</v>
      </c>
      <c r="L268" s="45"/>
      <c r="M268" s="227" t="s">
        <v>1</v>
      </c>
      <c r="N268" s="228" t="s">
        <v>43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245</v>
      </c>
      <c r="AT268" s="231" t="s">
        <v>158</v>
      </c>
      <c r="AU268" s="231" t="s">
        <v>88</v>
      </c>
      <c r="AY268" s="18" t="s">
        <v>155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245</v>
      </c>
      <c r="BM268" s="231" t="s">
        <v>423</v>
      </c>
    </row>
    <row r="269" s="13" customFormat="1">
      <c r="A269" s="13"/>
      <c r="B269" s="233"/>
      <c r="C269" s="234"/>
      <c r="D269" s="235" t="s">
        <v>165</v>
      </c>
      <c r="E269" s="236" t="s">
        <v>1</v>
      </c>
      <c r="F269" s="237" t="s">
        <v>424</v>
      </c>
      <c r="G269" s="234"/>
      <c r="H269" s="238">
        <v>1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165</v>
      </c>
      <c r="AU269" s="244" t="s">
        <v>88</v>
      </c>
      <c r="AV269" s="13" t="s">
        <v>88</v>
      </c>
      <c r="AW269" s="13" t="s">
        <v>34</v>
      </c>
      <c r="AX269" s="13" t="s">
        <v>86</v>
      </c>
      <c r="AY269" s="244" t="s">
        <v>155</v>
      </c>
    </row>
    <row r="270" s="2" customFormat="1" ht="24.15" customHeight="1">
      <c r="A270" s="39"/>
      <c r="B270" s="40"/>
      <c r="C270" s="267" t="s">
        <v>425</v>
      </c>
      <c r="D270" s="267" t="s">
        <v>185</v>
      </c>
      <c r="E270" s="268" t="s">
        <v>426</v>
      </c>
      <c r="F270" s="269" t="s">
        <v>427</v>
      </c>
      <c r="G270" s="270" t="s">
        <v>105</v>
      </c>
      <c r="H270" s="271">
        <v>3.52</v>
      </c>
      <c r="I270" s="272"/>
      <c r="J270" s="273">
        <f>ROUND(I270*H270,2)</f>
        <v>0</v>
      </c>
      <c r="K270" s="269" t="s">
        <v>1</v>
      </c>
      <c r="L270" s="274"/>
      <c r="M270" s="275" t="s">
        <v>1</v>
      </c>
      <c r="N270" s="276" t="s">
        <v>43</v>
      </c>
      <c r="O270" s="92"/>
      <c r="P270" s="229">
        <f>O270*H270</f>
        <v>0</v>
      </c>
      <c r="Q270" s="229">
        <v>0.01908</v>
      </c>
      <c r="R270" s="229">
        <f>Q270*H270</f>
        <v>0.067161600000000002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321</v>
      </c>
      <c r="AT270" s="231" t="s">
        <v>185</v>
      </c>
      <c r="AU270" s="231" t="s">
        <v>88</v>
      </c>
      <c r="AY270" s="18" t="s">
        <v>155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86</v>
      </c>
      <c r="BK270" s="232">
        <f>ROUND(I270*H270,2)</f>
        <v>0</v>
      </c>
      <c r="BL270" s="18" t="s">
        <v>245</v>
      </c>
      <c r="BM270" s="231" t="s">
        <v>428</v>
      </c>
    </row>
    <row r="271" s="13" customFormat="1">
      <c r="A271" s="13"/>
      <c r="B271" s="233"/>
      <c r="C271" s="234"/>
      <c r="D271" s="235" t="s">
        <v>165</v>
      </c>
      <c r="E271" s="236" t="s">
        <v>1</v>
      </c>
      <c r="F271" s="237" t="s">
        <v>429</v>
      </c>
      <c r="G271" s="234"/>
      <c r="H271" s="238">
        <v>3.52</v>
      </c>
      <c r="I271" s="239"/>
      <c r="J271" s="234"/>
      <c r="K271" s="234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165</v>
      </c>
      <c r="AU271" s="244" t="s">
        <v>88</v>
      </c>
      <c r="AV271" s="13" t="s">
        <v>88</v>
      </c>
      <c r="AW271" s="13" t="s">
        <v>34</v>
      </c>
      <c r="AX271" s="13" t="s">
        <v>86</v>
      </c>
      <c r="AY271" s="244" t="s">
        <v>155</v>
      </c>
    </row>
    <row r="272" s="2" customFormat="1" ht="24.15" customHeight="1">
      <c r="A272" s="39"/>
      <c r="B272" s="40"/>
      <c r="C272" s="220" t="s">
        <v>430</v>
      </c>
      <c r="D272" s="220" t="s">
        <v>158</v>
      </c>
      <c r="E272" s="221" t="s">
        <v>431</v>
      </c>
      <c r="F272" s="222" t="s">
        <v>432</v>
      </c>
      <c r="G272" s="223" t="s">
        <v>422</v>
      </c>
      <c r="H272" s="224">
        <v>6</v>
      </c>
      <c r="I272" s="225"/>
      <c r="J272" s="226">
        <f>ROUND(I272*H272,2)</f>
        <v>0</v>
      </c>
      <c r="K272" s="222" t="s">
        <v>162</v>
      </c>
      <c r="L272" s="45"/>
      <c r="M272" s="227" t="s">
        <v>1</v>
      </c>
      <c r="N272" s="228" t="s">
        <v>43</v>
      </c>
      <c r="O272" s="92"/>
      <c r="P272" s="229">
        <f>O272*H272</f>
        <v>0</v>
      </c>
      <c r="Q272" s="229">
        <v>0.00059000000000000003</v>
      </c>
      <c r="R272" s="229">
        <f>Q272*H272</f>
        <v>0.0035400000000000002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245</v>
      </c>
      <c r="AT272" s="231" t="s">
        <v>158</v>
      </c>
      <c r="AU272" s="231" t="s">
        <v>88</v>
      </c>
      <c r="AY272" s="18" t="s">
        <v>155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245</v>
      </c>
      <c r="BM272" s="231" t="s">
        <v>433</v>
      </c>
    </row>
    <row r="273" s="13" customFormat="1">
      <c r="A273" s="13"/>
      <c r="B273" s="233"/>
      <c r="C273" s="234"/>
      <c r="D273" s="235" t="s">
        <v>165</v>
      </c>
      <c r="E273" s="236" t="s">
        <v>1</v>
      </c>
      <c r="F273" s="237" t="s">
        <v>434</v>
      </c>
      <c r="G273" s="234"/>
      <c r="H273" s="238">
        <v>5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165</v>
      </c>
      <c r="AU273" s="244" t="s">
        <v>88</v>
      </c>
      <c r="AV273" s="13" t="s">
        <v>88</v>
      </c>
      <c r="AW273" s="13" t="s">
        <v>34</v>
      </c>
      <c r="AX273" s="13" t="s">
        <v>78</v>
      </c>
      <c r="AY273" s="244" t="s">
        <v>155</v>
      </c>
    </row>
    <row r="274" s="13" customFormat="1">
      <c r="A274" s="13"/>
      <c r="B274" s="233"/>
      <c r="C274" s="234"/>
      <c r="D274" s="235" t="s">
        <v>165</v>
      </c>
      <c r="E274" s="236" t="s">
        <v>1</v>
      </c>
      <c r="F274" s="237" t="s">
        <v>435</v>
      </c>
      <c r="G274" s="234"/>
      <c r="H274" s="238">
        <v>1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165</v>
      </c>
      <c r="AU274" s="244" t="s">
        <v>88</v>
      </c>
      <c r="AV274" s="13" t="s">
        <v>88</v>
      </c>
      <c r="AW274" s="13" t="s">
        <v>34</v>
      </c>
      <c r="AX274" s="13" t="s">
        <v>78</v>
      </c>
      <c r="AY274" s="244" t="s">
        <v>155</v>
      </c>
    </row>
    <row r="275" s="15" customFormat="1">
      <c r="A275" s="15"/>
      <c r="B275" s="256"/>
      <c r="C275" s="257"/>
      <c r="D275" s="235" t="s">
        <v>165</v>
      </c>
      <c r="E275" s="258" t="s">
        <v>1</v>
      </c>
      <c r="F275" s="259" t="s">
        <v>180</v>
      </c>
      <c r="G275" s="257"/>
      <c r="H275" s="260">
        <v>6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6" t="s">
        <v>165</v>
      </c>
      <c r="AU275" s="266" t="s">
        <v>88</v>
      </c>
      <c r="AV275" s="15" t="s">
        <v>163</v>
      </c>
      <c r="AW275" s="15" t="s">
        <v>34</v>
      </c>
      <c r="AX275" s="15" t="s">
        <v>86</v>
      </c>
      <c r="AY275" s="266" t="s">
        <v>155</v>
      </c>
    </row>
    <row r="276" s="2" customFormat="1" ht="24.15" customHeight="1">
      <c r="A276" s="39"/>
      <c r="B276" s="40"/>
      <c r="C276" s="267" t="s">
        <v>436</v>
      </c>
      <c r="D276" s="267" t="s">
        <v>185</v>
      </c>
      <c r="E276" s="268" t="s">
        <v>437</v>
      </c>
      <c r="F276" s="269" t="s">
        <v>438</v>
      </c>
      <c r="G276" s="270" t="s">
        <v>105</v>
      </c>
      <c r="H276" s="271">
        <v>55.140000000000001</v>
      </c>
      <c r="I276" s="272"/>
      <c r="J276" s="273">
        <f>ROUND(I276*H276,2)</f>
        <v>0</v>
      </c>
      <c r="K276" s="269" t="s">
        <v>162</v>
      </c>
      <c r="L276" s="274"/>
      <c r="M276" s="275" t="s">
        <v>1</v>
      </c>
      <c r="N276" s="276" t="s">
        <v>43</v>
      </c>
      <c r="O276" s="92"/>
      <c r="P276" s="229">
        <f>O276*H276</f>
        <v>0</v>
      </c>
      <c r="Q276" s="229">
        <v>0.013509999999999999</v>
      </c>
      <c r="R276" s="229">
        <f>Q276*H276</f>
        <v>0.74494139999999998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321</v>
      </c>
      <c r="AT276" s="231" t="s">
        <v>185</v>
      </c>
      <c r="AU276" s="231" t="s">
        <v>88</v>
      </c>
      <c r="AY276" s="18" t="s">
        <v>155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86</v>
      </c>
      <c r="BK276" s="232">
        <f>ROUND(I276*H276,2)</f>
        <v>0</v>
      </c>
      <c r="BL276" s="18" t="s">
        <v>245</v>
      </c>
      <c r="BM276" s="231" t="s">
        <v>439</v>
      </c>
    </row>
    <row r="277" s="13" customFormat="1">
      <c r="A277" s="13"/>
      <c r="B277" s="233"/>
      <c r="C277" s="234"/>
      <c r="D277" s="235" t="s">
        <v>165</v>
      </c>
      <c r="E277" s="236" t="s">
        <v>1</v>
      </c>
      <c r="F277" s="237" t="s">
        <v>440</v>
      </c>
      <c r="G277" s="234"/>
      <c r="H277" s="238">
        <v>47.850000000000001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165</v>
      </c>
      <c r="AU277" s="244" t="s">
        <v>88</v>
      </c>
      <c r="AV277" s="13" t="s">
        <v>88</v>
      </c>
      <c r="AW277" s="13" t="s">
        <v>34</v>
      </c>
      <c r="AX277" s="13" t="s">
        <v>78</v>
      </c>
      <c r="AY277" s="244" t="s">
        <v>155</v>
      </c>
    </row>
    <row r="278" s="13" customFormat="1">
      <c r="A278" s="13"/>
      <c r="B278" s="233"/>
      <c r="C278" s="234"/>
      <c r="D278" s="235" t="s">
        <v>165</v>
      </c>
      <c r="E278" s="236" t="s">
        <v>1</v>
      </c>
      <c r="F278" s="237" t="s">
        <v>441</v>
      </c>
      <c r="G278" s="234"/>
      <c r="H278" s="238">
        <v>7.29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165</v>
      </c>
      <c r="AU278" s="244" t="s">
        <v>88</v>
      </c>
      <c r="AV278" s="13" t="s">
        <v>88</v>
      </c>
      <c r="AW278" s="13" t="s">
        <v>34</v>
      </c>
      <c r="AX278" s="13" t="s">
        <v>78</v>
      </c>
      <c r="AY278" s="244" t="s">
        <v>155</v>
      </c>
    </row>
    <row r="279" s="15" customFormat="1">
      <c r="A279" s="15"/>
      <c r="B279" s="256"/>
      <c r="C279" s="257"/>
      <c r="D279" s="235" t="s">
        <v>165</v>
      </c>
      <c r="E279" s="258" t="s">
        <v>1</v>
      </c>
      <c r="F279" s="259" t="s">
        <v>180</v>
      </c>
      <c r="G279" s="257"/>
      <c r="H279" s="260">
        <v>55.140000000000001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6" t="s">
        <v>165</v>
      </c>
      <c r="AU279" s="266" t="s">
        <v>88</v>
      </c>
      <c r="AV279" s="15" t="s">
        <v>163</v>
      </c>
      <c r="AW279" s="15" t="s">
        <v>34</v>
      </c>
      <c r="AX279" s="15" t="s">
        <v>86</v>
      </c>
      <c r="AY279" s="266" t="s">
        <v>155</v>
      </c>
    </row>
    <row r="280" s="2" customFormat="1" ht="24.15" customHeight="1">
      <c r="A280" s="39"/>
      <c r="B280" s="40"/>
      <c r="C280" s="220" t="s">
        <v>442</v>
      </c>
      <c r="D280" s="220" t="s">
        <v>158</v>
      </c>
      <c r="E280" s="221" t="s">
        <v>443</v>
      </c>
      <c r="F280" s="222" t="s">
        <v>444</v>
      </c>
      <c r="G280" s="223" t="s">
        <v>422</v>
      </c>
      <c r="H280" s="224">
        <v>6</v>
      </c>
      <c r="I280" s="225"/>
      <c r="J280" s="226">
        <f>ROUND(I280*H280,2)</f>
        <v>0</v>
      </c>
      <c r="K280" s="222" t="s">
        <v>162</v>
      </c>
      <c r="L280" s="45"/>
      <c r="M280" s="227" t="s">
        <v>1</v>
      </c>
      <c r="N280" s="228" t="s">
        <v>43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245</v>
      </c>
      <c r="AT280" s="231" t="s">
        <v>158</v>
      </c>
      <c r="AU280" s="231" t="s">
        <v>88</v>
      </c>
      <c r="AY280" s="18" t="s">
        <v>155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86</v>
      </c>
      <c r="BK280" s="232">
        <f>ROUND(I280*H280,2)</f>
        <v>0</v>
      </c>
      <c r="BL280" s="18" t="s">
        <v>245</v>
      </c>
      <c r="BM280" s="231" t="s">
        <v>445</v>
      </c>
    </row>
    <row r="281" s="2" customFormat="1" ht="24.15" customHeight="1">
      <c r="A281" s="39"/>
      <c r="B281" s="40"/>
      <c r="C281" s="267" t="s">
        <v>446</v>
      </c>
      <c r="D281" s="267" t="s">
        <v>185</v>
      </c>
      <c r="E281" s="268" t="s">
        <v>447</v>
      </c>
      <c r="F281" s="269" t="s">
        <v>448</v>
      </c>
      <c r="G281" s="270" t="s">
        <v>422</v>
      </c>
      <c r="H281" s="271">
        <v>6</v>
      </c>
      <c r="I281" s="272"/>
      <c r="J281" s="273">
        <f>ROUND(I281*H281,2)</f>
        <v>0</v>
      </c>
      <c r="K281" s="269" t="s">
        <v>162</v>
      </c>
      <c r="L281" s="274"/>
      <c r="M281" s="275" t="s">
        <v>1</v>
      </c>
      <c r="N281" s="276" t="s">
        <v>43</v>
      </c>
      <c r="O281" s="92"/>
      <c r="P281" s="229">
        <f>O281*H281</f>
        <v>0</v>
      </c>
      <c r="Q281" s="229">
        <v>0.012</v>
      </c>
      <c r="R281" s="229">
        <f>Q281*H281</f>
        <v>0.072000000000000008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321</v>
      </c>
      <c r="AT281" s="231" t="s">
        <v>185</v>
      </c>
      <c r="AU281" s="231" t="s">
        <v>88</v>
      </c>
      <c r="AY281" s="18" t="s">
        <v>155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86</v>
      </c>
      <c r="BK281" s="232">
        <f>ROUND(I281*H281,2)</f>
        <v>0</v>
      </c>
      <c r="BL281" s="18" t="s">
        <v>245</v>
      </c>
      <c r="BM281" s="231" t="s">
        <v>449</v>
      </c>
    </row>
    <row r="282" s="2" customFormat="1" ht="24.15" customHeight="1">
      <c r="A282" s="39"/>
      <c r="B282" s="40"/>
      <c r="C282" s="220" t="s">
        <v>450</v>
      </c>
      <c r="D282" s="220" t="s">
        <v>158</v>
      </c>
      <c r="E282" s="221" t="s">
        <v>451</v>
      </c>
      <c r="F282" s="222" t="s">
        <v>452</v>
      </c>
      <c r="G282" s="223" t="s">
        <v>422</v>
      </c>
      <c r="H282" s="224">
        <v>1</v>
      </c>
      <c r="I282" s="225"/>
      <c r="J282" s="226">
        <f>ROUND(I282*H282,2)</f>
        <v>0</v>
      </c>
      <c r="K282" s="222" t="s">
        <v>162</v>
      </c>
      <c r="L282" s="45"/>
      <c r="M282" s="227" t="s">
        <v>1</v>
      </c>
      <c r="N282" s="228" t="s">
        <v>43</v>
      </c>
      <c r="O282" s="92"/>
      <c r="P282" s="229">
        <f>O282*H282</f>
        <v>0</v>
      </c>
      <c r="Q282" s="229">
        <v>0.00059000000000000003</v>
      </c>
      <c r="R282" s="229">
        <f>Q282*H282</f>
        <v>0.00059000000000000003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245</v>
      </c>
      <c r="AT282" s="231" t="s">
        <v>158</v>
      </c>
      <c r="AU282" s="231" t="s">
        <v>88</v>
      </c>
      <c r="AY282" s="18" t="s">
        <v>155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86</v>
      </c>
      <c r="BK282" s="232">
        <f>ROUND(I282*H282,2)</f>
        <v>0</v>
      </c>
      <c r="BL282" s="18" t="s">
        <v>245</v>
      </c>
      <c r="BM282" s="231" t="s">
        <v>453</v>
      </c>
    </row>
    <row r="283" s="13" customFormat="1">
      <c r="A283" s="13"/>
      <c r="B283" s="233"/>
      <c r="C283" s="234"/>
      <c r="D283" s="235" t="s">
        <v>165</v>
      </c>
      <c r="E283" s="236" t="s">
        <v>1</v>
      </c>
      <c r="F283" s="237" t="s">
        <v>454</v>
      </c>
      <c r="G283" s="234"/>
      <c r="H283" s="238">
        <v>1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165</v>
      </c>
      <c r="AU283" s="244" t="s">
        <v>88</v>
      </c>
      <c r="AV283" s="13" t="s">
        <v>88</v>
      </c>
      <c r="AW283" s="13" t="s">
        <v>34</v>
      </c>
      <c r="AX283" s="13" t="s">
        <v>86</v>
      </c>
      <c r="AY283" s="244" t="s">
        <v>155</v>
      </c>
    </row>
    <row r="284" s="2" customFormat="1" ht="24.15" customHeight="1">
      <c r="A284" s="39"/>
      <c r="B284" s="40"/>
      <c r="C284" s="267" t="s">
        <v>455</v>
      </c>
      <c r="D284" s="267" t="s">
        <v>185</v>
      </c>
      <c r="E284" s="268" t="s">
        <v>456</v>
      </c>
      <c r="F284" s="269" t="s">
        <v>457</v>
      </c>
      <c r="G284" s="270" t="s">
        <v>422</v>
      </c>
      <c r="H284" s="271">
        <v>1</v>
      </c>
      <c r="I284" s="272"/>
      <c r="J284" s="273">
        <f>ROUND(I284*H284,2)</f>
        <v>0</v>
      </c>
      <c r="K284" s="269" t="s">
        <v>162</v>
      </c>
      <c r="L284" s="274"/>
      <c r="M284" s="275" t="s">
        <v>1</v>
      </c>
      <c r="N284" s="276" t="s">
        <v>43</v>
      </c>
      <c r="O284" s="92"/>
      <c r="P284" s="229">
        <f>O284*H284</f>
        <v>0</v>
      </c>
      <c r="Q284" s="229">
        <v>0.48999999999999999</v>
      </c>
      <c r="R284" s="229">
        <f>Q284*H284</f>
        <v>0.48999999999999999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321</v>
      </c>
      <c r="AT284" s="231" t="s">
        <v>185</v>
      </c>
      <c r="AU284" s="231" t="s">
        <v>88</v>
      </c>
      <c r="AY284" s="18" t="s">
        <v>155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86</v>
      </c>
      <c r="BK284" s="232">
        <f>ROUND(I284*H284,2)</f>
        <v>0</v>
      </c>
      <c r="BL284" s="18" t="s">
        <v>245</v>
      </c>
      <c r="BM284" s="231" t="s">
        <v>458</v>
      </c>
    </row>
    <row r="285" s="2" customFormat="1" ht="24.15" customHeight="1">
      <c r="A285" s="39"/>
      <c r="B285" s="40"/>
      <c r="C285" s="220" t="s">
        <v>459</v>
      </c>
      <c r="D285" s="220" t="s">
        <v>158</v>
      </c>
      <c r="E285" s="221" t="s">
        <v>460</v>
      </c>
      <c r="F285" s="222" t="s">
        <v>461</v>
      </c>
      <c r="G285" s="223" t="s">
        <v>422</v>
      </c>
      <c r="H285" s="224">
        <v>5</v>
      </c>
      <c r="I285" s="225"/>
      <c r="J285" s="226">
        <f>ROUND(I285*H285,2)</f>
        <v>0</v>
      </c>
      <c r="K285" s="222" t="s">
        <v>162</v>
      </c>
      <c r="L285" s="45"/>
      <c r="M285" s="227" t="s">
        <v>1</v>
      </c>
      <c r="N285" s="228" t="s">
        <v>43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0.17549999999999999</v>
      </c>
      <c r="T285" s="230">
        <f>S285*H285</f>
        <v>0.87749999999999995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245</v>
      </c>
      <c r="AT285" s="231" t="s">
        <v>158</v>
      </c>
      <c r="AU285" s="231" t="s">
        <v>88</v>
      </c>
      <c r="AY285" s="18" t="s">
        <v>155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86</v>
      </c>
      <c r="BK285" s="232">
        <f>ROUND(I285*H285,2)</f>
        <v>0</v>
      </c>
      <c r="BL285" s="18" t="s">
        <v>245</v>
      </c>
      <c r="BM285" s="231" t="s">
        <v>462</v>
      </c>
    </row>
    <row r="286" s="13" customFormat="1">
      <c r="A286" s="13"/>
      <c r="B286" s="233"/>
      <c r="C286" s="234"/>
      <c r="D286" s="235" t="s">
        <v>165</v>
      </c>
      <c r="E286" s="236" t="s">
        <v>1</v>
      </c>
      <c r="F286" s="237" t="s">
        <v>463</v>
      </c>
      <c r="G286" s="234"/>
      <c r="H286" s="238">
        <v>5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165</v>
      </c>
      <c r="AU286" s="244" t="s">
        <v>88</v>
      </c>
      <c r="AV286" s="13" t="s">
        <v>88</v>
      </c>
      <c r="AW286" s="13" t="s">
        <v>34</v>
      </c>
      <c r="AX286" s="13" t="s">
        <v>86</v>
      </c>
      <c r="AY286" s="244" t="s">
        <v>155</v>
      </c>
    </row>
    <row r="287" s="2" customFormat="1" ht="16.5" customHeight="1">
      <c r="A287" s="39"/>
      <c r="B287" s="40"/>
      <c r="C287" s="220" t="s">
        <v>464</v>
      </c>
      <c r="D287" s="220" t="s">
        <v>158</v>
      </c>
      <c r="E287" s="221" t="s">
        <v>465</v>
      </c>
      <c r="F287" s="222" t="s">
        <v>466</v>
      </c>
      <c r="G287" s="223" t="s">
        <v>105</v>
      </c>
      <c r="H287" s="224">
        <v>3.4649999999999999</v>
      </c>
      <c r="I287" s="225"/>
      <c r="J287" s="226">
        <f>ROUND(I287*H287,2)</f>
        <v>0</v>
      </c>
      <c r="K287" s="222" t="s">
        <v>162</v>
      </c>
      <c r="L287" s="45"/>
      <c r="M287" s="227" t="s">
        <v>1</v>
      </c>
      <c r="N287" s="228" t="s">
        <v>43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0.02</v>
      </c>
      <c r="T287" s="230">
        <f>S287*H287</f>
        <v>0.0693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245</v>
      </c>
      <c r="AT287" s="231" t="s">
        <v>158</v>
      </c>
      <c r="AU287" s="231" t="s">
        <v>88</v>
      </c>
      <c r="AY287" s="18" t="s">
        <v>155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86</v>
      </c>
      <c r="BK287" s="232">
        <f>ROUND(I287*H287,2)</f>
        <v>0</v>
      </c>
      <c r="BL287" s="18" t="s">
        <v>245</v>
      </c>
      <c r="BM287" s="231" t="s">
        <v>467</v>
      </c>
    </row>
    <row r="288" s="13" customFormat="1">
      <c r="A288" s="13"/>
      <c r="B288" s="233"/>
      <c r="C288" s="234"/>
      <c r="D288" s="235" t="s">
        <v>165</v>
      </c>
      <c r="E288" s="236" t="s">
        <v>1</v>
      </c>
      <c r="F288" s="237" t="s">
        <v>300</v>
      </c>
      <c r="G288" s="234"/>
      <c r="H288" s="238">
        <v>3.4649999999999999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165</v>
      </c>
      <c r="AU288" s="244" t="s">
        <v>88</v>
      </c>
      <c r="AV288" s="13" t="s">
        <v>88</v>
      </c>
      <c r="AW288" s="13" t="s">
        <v>34</v>
      </c>
      <c r="AX288" s="13" t="s">
        <v>86</v>
      </c>
      <c r="AY288" s="244" t="s">
        <v>155</v>
      </c>
    </row>
    <row r="289" s="2" customFormat="1" ht="24.15" customHeight="1">
      <c r="A289" s="39"/>
      <c r="B289" s="40"/>
      <c r="C289" s="220" t="s">
        <v>468</v>
      </c>
      <c r="D289" s="220" t="s">
        <v>158</v>
      </c>
      <c r="E289" s="221" t="s">
        <v>469</v>
      </c>
      <c r="F289" s="222" t="s">
        <v>470</v>
      </c>
      <c r="G289" s="223" t="s">
        <v>471</v>
      </c>
      <c r="H289" s="224">
        <v>40</v>
      </c>
      <c r="I289" s="225"/>
      <c r="J289" s="226">
        <f>ROUND(I289*H289,2)</f>
        <v>0</v>
      </c>
      <c r="K289" s="222" t="s">
        <v>162</v>
      </c>
      <c r="L289" s="45"/>
      <c r="M289" s="227" t="s">
        <v>1</v>
      </c>
      <c r="N289" s="228" t="s">
        <v>43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0.001</v>
      </c>
      <c r="T289" s="230">
        <f>S289*H289</f>
        <v>0.040000000000000001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245</v>
      </c>
      <c r="AT289" s="231" t="s">
        <v>158</v>
      </c>
      <c r="AU289" s="231" t="s">
        <v>88</v>
      </c>
      <c r="AY289" s="18" t="s">
        <v>155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86</v>
      </c>
      <c r="BK289" s="232">
        <f>ROUND(I289*H289,2)</f>
        <v>0</v>
      </c>
      <c r="BL289" s="18" t="s">
        <v>245</v>
      </c>
      <c r="BM289" s="231" t="s">
        <v>472</v>
      </c>
    </row>
    <row r="290" s="13" customFormat="1">
      <c r="A290" s="13"/>
      <c r="B290" s="233"/>
      <c r="C290" s="234"/>
      <c r="D290" s="235" t="s">
        <v>165</v>
      </c>
      <c r="E290" s="236" t="s">
        <v>1</v>
      </c>
      <c r="F290" s="237" t="s">
        <v>473</v>
      </c>
      <c r="G290" s="234"/>
      <c r="H290" s="238">
        <v>40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165</v>
      </c>
      <c r="AU290" s="244" t="s">
        <v>88</v>
      </c>
      <c r="AV290" s="13" t="s">
        <v>88</v>
      </c>
      <c r="AW290" s="13" t="s">
        <v>34</v>
      </c>
      <c r="AX290" s="13" t="s">
        <v>86</v>
      </c>
      <c r="AY290" s="244" t="s">
        <v>155</v>
      </c>
    </row>
    <row r="291" s="2" customFormat="1" ht="24.15" customHeight="1">
      <c r="A291" s="39"/>
      <c r="B291" s="40"/>
      <c r="C291" s="220" t="s">
        <v>474</v>
      </c>
      <c r="D291" s="220" t="s">
        <v>158</v>
      </c>
      <c r="E291" s="221" t="s">
        <v>475</v>
      </c>
      <c r="F291" s="222" t="s">
        <v>476</v>
      </c>
      <c r="G291" s="223" t="s">
        <v>376</v>
      </c>
      <c r="H291" s="277"/>
      <c r="I291" s="225"/>
      <c r="J291" s="226">
        <f>ROUND(I291*H291,2)</f>
        <v>0</v>
      </c>
      <c r="K291" s="222" t="s">
        <v>162</v>
      </c>
      <c r="L291" s="45"/>
      <c r="M291" s="227" t="s">
        <v>1</v>
      </c>
      <c r="N291" s="228" t="s">
        <v>43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245</v>
      </c>
      <c r="AT291" s="231" t="s">
        <v>158</v>
      </c>
      <c r="AU291" s="231" t="s">
        <v>88</v>
      </c>
      <c r="AY291" s="18" t="s">
        <v>155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86</v>
      </c>
      <c r="BK291" s="232">
        <f>ROUND(I291*H291,2)</f>
        <v>0</v>
      </c>
      <c r="BL291" s="18" t="s">
        <v>245</v>
      </c>
      <c r="BM291" s="231" t="s">
        <v>477</v>
      </c>
    </row>
    <row r="292" s="12" customFormat="1" ht="22.8" customHeight="1">
      <c r="A292" s="12"/>
      <c r="B292" s="204"/>
      <c r="C292" s="205"/>
      <c r="D292" s="206" t="s">
        <v>77</v>
      </c>
      <c r="E292" s="218" t="s">
        <v>478</v>
      </c>
      <c r="F292" s="218" t="s">
        <v>479</v>
      </c>
      <c r="G292" s="205"/>
      <c r="H292" s="205"/>
      <c r="I292" s="208"/>
      <c r="J292" s="219">
        <f>BK292</f>
        <v>0</v>
      </c>
      <c r="K292" s="205"/>
      <c r="L292" s="210"/>
      <c r="M292" s="211"/>
      <c r="N292" s="212"/>
      <c r="O292" s="212"/>
      <c r="P292" s="213">
        <f>SUM(P293:P299)</f>
        <v>0</v>
      </c>
      <c r="Q292" s="212"/>
      <c r="R292" s="213">
        <f>SUM(R293:R299)</f>
        <v>4.5128000000000004</v>
      </c>
      <c r="S292" s="212"/>
      <c r="T292" s="214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88</v>
      </c>
      <c r="AT292" s="216" t="s">
        <v>77</v>
      </c>
      <c r="AU292" s="216" t="s">
        <v>86</v>
      </c>
      <c r="AY292" s="215" t="s">
        <v>155</v>
      </c>
      <c r="BK292" s="217">
        <f>SUM(BK293:BK299)</f>
        <v>0</v>
      </c>
    </row>
    <row r="293" s="2" customFormat="1" ht="16.5" customHeight="1">
      <c r="A293" s="39"/>
      <c r="B293" s="40"/>
      <c r="C293" s="220" t="s">
        <v>480</v>
      </c>
      <c r="D293" s="220" t="s">
        <v>158</v>
      </c>
      <c r="E293" s="221" t="s">
        <v>481</v>
      </c>
      <c r="F293" s="222" t="s">
        <v>482</v>
      </c>
      <c r="G293" s="223" t="s">
        <v>105</v>
      </c>
      <c r="H293" s="224">
        <v>74</v>
      </c>
      <c r="I293" s="225"/>
      <c r="J293" s="226">
        <f>ROUND(I293*H293,2)</f>
        <v>0</v>
      </c>
      <c r="K293" s="222" t="s">
        <v>162</v>
      </c>
      <c r="L293" s="45"/>
      <c r="M293" s="227" t="s">
        <v>1</v>
      </c>
      <c r="N293" s="228" t="s">
        <v>43</v>
      </c>
      <c r="O293" s="92"/>
      <c r="P293" s="229">
        <f>O293*H293</f>
        <v>0</v>
      </c>
      <c r="Q293" s="229">
        <v>0.00029999999999999997</v>
      </c>
      <c r="R293" s="229">
        <f>Q293*H293</f>
        <v>0.022199999999999998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245</v>
      </c>
      <c r="AT293" s="231" t="s">
        <v>158</v>
      </c>
      <c r="AU293" s="231" t="s">
        <v>88</v>
      </c>
      <c r="AY293" s="18" t="s">
        <v>155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86</v>
      </c>
      <c r="BK293" s="232">
        <f>ROUND(I293*H293,2)</f>
        <v>0</v>
      </c>
      <c r="BL293" s="18" t="s">
        <v>245</v>
      </c>
      <c r="BM293" s="231" t="s">
        <v>483</v>
      </c>
    </row>
    <row r="294" s="13" customFormat="1">
      <c r="A294" s="13"/>
      <c r="B294" s="233"/>
      <c r="C294" s="234"/>
      <c r="D294" s="235" t="s">
        <v>165</v>
      </c>
      <c r="E294" s="236" t="s">
        <v>1</v>
      </c>
      <c r="F294" s="237" t="s">
        <v>484</v>
      </c>
      <c r="G294" s="234"/>
      <c r="H294" s="238">
        <v>74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165</v>
      </c>
      <c r="AU294" s="244" t="s">
        <v>88</v>
      </c>
      <c r="AV294" s="13" t="s">
        <v>88</v>
      </c>
      <c r="AW294" s="13" t="s">
        <v>34</v>
      </c>
      <c r="AX294" s="13" t="s">
        <v>86</v>
      </c>
      <c r="AY294" s="244" t="s">
        <v>155</v>
      </c>
    </row>
    <row r="295" s="2" customFormat="1" ht="24.15" customHeight="1">
      <c r="A295" s="39"/>
      <c r="B295" s="40"/>
      <c r="C295" s="220" t="s">
        <v>485</v>
      </c>
      <c r="D295" s="220" t="s">
        <v>158</v>
      </c>
      <c r="E295" s="221" t="s">
        <v>486</v>
      </c>
      <c r="F295" s="222" t="s">
        <v>487</v>
      </c>
      <c r="G295" s="223" t="s">
        <v>422</v>
      </c>
      <c r="H295" s="224">
        <v>60</v>
      </c>
      <c r="I295" s="225"/>
      <c r="J295" s="226">
        <f>ROUND(I295*H295,2)</f>
        <v>0</v>
      </c>
      <c r="K295" s="222" t="s">
        <v>162</v>
      </c>
      <c r="L295" s="45"/>
      <c r="M295" s="227" t="s">
        <v>1</v>
      </c>
      <c r="N295" s="228" t="s">
        <v>43</v>
      </c>
      <c r="O295" s="92"/>
      <c r="P295" s="229">
        <f>O295*H295</f>
        <v>0</v>
      </c>
      <c r="Q295" s="229">
        <v>0.00109</v>
      </c>
      <c r="R295" s="229">
        <f>Q295*H295</f>
        <v>0.0654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245</v>
      </c>
      <c r="AT295" s="231" t="s">
        <v>158</v>
      </c>
      <c r="AU295" s="231" t="s">
        <v>88</v>
      </c>
      <c r="AY295" s="18" t="s">
        <v>155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86</v>
      </c>
      <c r="BK295" s="232">
        <f>ROUND(I295*H295,2)</f>
        <v>0</v>
      </c>
      <c r="BL295" s="18" t="s">
        <v>245</v>
      </c>
      <c r="BM295" s="231" t="s">
        <v>488</v>
      </c>
    </row>
    <row r="296" s="2" customFormat="1" ht="37.8" customHeight="1">
      <c r="A296" s="39"/>
      <c r="B296" s="40"/>
      <c r="C296" s="220" t="s">
        <v>489</v>
      </c>
      <c r="D296" s="220" t="s">
        <v>158</v>
      </c>
      <c r="E296" s="221" t="s">
        <v>490</v>
      </c>
      <c r="F296" s="222" t="s">
        <v>491</v>
      </c>
      <c r="G296" s="223" t="s">
        <v>105</v>
      </c>
      <c r="H296" s="224">
        <v>74</v>
      </c>
      <c r="I296" s="225"/>
      <c r="J296" s="226">
        <f>ROUND(I296*H296,2)</f>
        <v>0</v>
      </c>
      <c r="K296" s="222" t="s">
        <v>162</v>
      </c>
      <c r="L296" s="45"/>
      <c r="M296" s="227" t="s">
        <v>1</v>
      </c>
      <c r="N296" s="228" t="s">
        <v>43</v>
      </c>
      <c r="O296" s="92"/>
      <c r="P296" s="229">
        <f>O296*H296</f>
        <v>0</v>
      </c>
      <c r="Q296" s="229">
        <v>0.033399999999999999</v>
      </c>
      <c r="R296" s="229">
        <f>Q296*H296</f>
        <v>2.4716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245</v>
      </c>
      <c r="AT296" s="231" t="s">
        <v>158</v>
      </c>
      <c r="AU296" s="231" t="s">
        <v>88</v>
      </c>
      <c r="AY296" s="18" t="s">
        <v>155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86</v>
      </c>
      <c r="BK296" s="232">
        <f>ROUND(I296*H296,2)</f>
        <v>0</v>
      </c>
      <c r="BL296" s="18" t="s">
        <v>245</v>
      </c>
      <c r="BM296" s="231" t="s">
        <v>492</v>
      </c>
    </row>
    <row r="297" s="2" customFormat="1" ht="24.15" customHeight="1">
      <c r="A297" s="39"/>
      <c r="B297" s="40"/>
      <c r="C297" s="267" t="s">
        <v>493</v>
      </c>
      <c r="D297" s="267" t="s">
        <v>185</v>
      </c>
      <c r="E297" s="268" t="s">
        <v>494</v>
      </c>
      <c r="F297" s="269" t="s">
        <v>495</v>
      </c>
      <c r="G297" s="270" t="s">
        <v>422</v>
      </c>
      <c r="H297" s="271">
        <v>3907.1999999999998</v>
      </c>
      <c r="I297" s="272"/>
      <c r="J297" s="273">
        <f>ROUND(I297*H297,2)</f>
        <v>0</v>
      </c>
      <c r="K297" s="269" t="s">
        <v>162</v>
      </c>
      <c r="L297" s="274"/>
      <c r="M297" s="275" t="s">
        <v>1</v>
      </c>
      <c r="N297" s="276" t="s">
        <v>43</v>
      </c>
      <c r="O297" s="92"/>
      <c r="P297" s="229">
        <f>O297*H297</f>
        <v>0</v>
      </c>
      <c r="Q297" s="229">
        <v>0.00050000000000000001</v>
      </c>
      <c r="R297" s="229">
        <f>Q297*H297</f>
        <v>1.9536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321</v>
      </c>
      <c r="AT297" s="231" t="s">
        <v>185</v>
      </c>
      <c r="AU297" s="231" t="s">
        <v>88</v>
      </c>
      <c r="AY297" s="18" t="s">
        <v>155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86</v>
      </c>
      <c r="BK297" s="232">
        <f>ROUND(I297*H297,2)</f>
        <v>0</v>
      </c>
      <c r="BL297" s="18" t="s">
        <v>245</v>
      </c>
      <c r="BM297" s="231" t="s">
        <v>496</v>
      </c>
    </row>
    <row r="298" s="13" customFormat="1">
      <c r="A298" s="13"/>
      <c r="B298" s="233"/>
      <c r="C298" s="234"/>
      <c r="D298" s="235" t="s">
        <v>165</v>
      </c>
      <c r="E298" s="234"/>
      <c r="F298" s="237" t="s">
        <v>497</v>
      </c>
      <c r="G298" s="234"/>
      <c r="H298" s="238">
        <v>3907.1999999999998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165</v>
      </c>
      <c r="AU298" s="244" t="s">
        <v>88</v>
      </c>
      <c r="AV298" s="13" t="s">
        <v>88</v>
      </c>
      <c r="AW298" s="13" t="s">
        <v>4</v>
      </c>
      <c r="AX298" s="13" t="s">
        <v>86</v>
      </c>
      <c r="AY298" s="244" t="s">
        <v>155</v>
      </c>
    </row>
    <row r="299" s="2" customFormat="1" ht="24.15" customHeight="1">
      <c r="A299" s="39"/>
      <c r="B299" s="40"/>
      <c r="C299" s="220" t="s">
        <v>498</v>
      </c>
      <c r="D299" s="220" t="s">
        <v>158</v>
      </c>
      <c r="E299" s="221" t="s">
        <v>499</v>
      </c>
      <c r="F299" s="222" t="s">
        <v>500</v>
      </c>
      <c r="G299" s="223" t="s">
        <v>376</v>
      </c>
      <c r="H299" s="277"/>
      <c r="I299" s="225"/>
      <c r="J299" s="226">
        <f>ROUND(I299*H299,2)</f>
        <v>0</v>
      </c>
      <c r="K299" s="222" t="s">
        <v>162</v>
      </c>
      <c r="L299" s="45"/>
      <c r="M299" s="278" t="s">
        <v>1</v>
      </c>
      <c r="N299" s="279" t="s">
        <v>43</v>
      </c>
      <c r="O299" s="280"/>
      <c r="P299" s="281">
        <f>O299*H299</f>
        <v>0</v>
      </c>
      <c r="Q299" s="281">
        <v>0</v>
      </c>
      <c r="R299" s="281">
        <f>Q299*H299</f>
        <v>0</v>
      </c>
      <c r="S299" s="281">
        <v>0</v>
      </c>
      <c r="T299" s="28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245</v>
      </c>
      <c r="AT299" s="231" t="s">
        <v>158</v>
      </c>
      <c r="AU299" s="231" t="s">
        <v>88</v>
      </c>
      <c r="AY299" s="18" t="s">
        <v>155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86</v>
      </c>
      <c r="BK299" s="232">
        <f>ROUND(I299*H299,2)</f>
        <v>0</v>
      </c>
      <c r="BL299" s="18" t="s">
        <v>245</v>
      </c>
      <c r="BM299" s="231" t="s">
        <v>501</v>
      </c>
    </row>
    <row r="300" s="2" customFormat="1" ht="6.96" customHeight="1">
      <c r="A300" s="39"/>
      <c r="B300" s="67"/>
      <c r="C300" s="68"/>
      <c r="D300" s="68"/>
      <c r="E300" s="68"/>
      <c r="F300" s="68"/>
      <c r="G300" s="68"/>
      <c r="H300" s="68"/>
      <c r="I300" s="68"/>
      <c r="J300" s="68"/>
      <c r="K300" s="68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mJwts2DgG95fcrKF0t0yfKnLnotTH/yVowpXoS1YiDa0Y/AL964n4mX9ORmrSWvKzD36ZPe6zoXTR3N6e/Zgww==" hashValue="zq17z/HPhBl3v71OdeOUKlfJkWZlnCuAtfkDw99W4VqSAPjHEZ9z8A/cSgDz0NuhSGvR6pqT6udoj+4bo4xwqw==" algorithmName="SHA-512" password="CC35"/>
  <autoFilter ref="C125:K299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37" t="s">
        <v>502</v>
      </c>
      <c r="BA2" s="137" t="s">
        <v>503</v>
      </c>
      <c r="BB2" s="137" t="s">
        <v>105</v>
      </c>
      <c r="BC2" s="137" t="s">
        <v>504</v>
      </c>
      <c r="BD2" s="137" t="s">
        <v>88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107</v>
      </c>
      <c r="BA3" s="137" t="s">
        <v>108</v>
      </c>
      <c r="BB3" s="137" t="s">
        <v>105</v>
      </c>
      <c r="BC3" s="137" t="s">
        <v>505</v>
      </c>
      <c r="BD3" s="137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  <c r="AZ4" s="137" t="s">
        <v>506</v>
      </c>
      <c r="BA4" s="137" t="s">
        <v>507</v>
      </c>
      <c r="BB4" s="137" t="s">
        <v>105</v>
      </c>
      <c r="BC4" s="137" t="s">
        <v>508</v>
      </c>
      <c r="BD4" s="137" t="s">
        <v>88</v>
      </c>
    </row>
    <row r="5" hidden="1" s="1" customFormat="1" ht="6.96" customHeight="1">
      <c r="B5" s="21"/>
      <c r="L5" s="21"/>
      <c r="AZ5" s="137" t="s">
        <v>509</v>
      </c>
      <c r="BA5" s="137" t="s">
        <v>104</v>
      </c>
      <c r="BB5" s="137" t="s">
        <v>105</v>
      </c>
      <c r="BC5" s="137" t="s">
        <v>235</v>
      </c>
      <c r="BD5" s="137" t="s">
        <v>88</v>
      </c>
    </row>
    <row r="6" hidden="1" s="1" customFormat="1" ht="12" customHeight="1">
      <c r="B6" s="21"/>
      <c r="D6" s="142" t="s">
        <v>16</v>
      </c>
      <c r="L6" s="21"/>
      <c r="AZ6" s="137" t="s">
        <v>510</v>
      </c>
      <c r="BA6" s="137" t="s">
        <v>511</v>
      </c>
      <c r="BB6" s="137" t="s">
        <v>105</v>
      </c>
      <c r="BC6" s="137" t="s">
        <v>512</v>
      </c>
      <c r="BD6" s="137" t="s">
        <v>88</v>
      </c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  <c r="AZ7" s="137" t="s">
        <v>513</v>
      </c>
      <c r="BA7" s="137" t="s">
        <v>514</v>
      </c>
      <c r="BB7" s="137" t="s">
        <v>105</v>
      </c>
      <c r="BC7" s="137" t="s">
        <v>515</v>
      </c>
      <c r="BD7" s="137" t="s">
        <v>88</v>
      </c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516</v>
      </c>
      <c r="BA8" s="137" t="s">
        <v>517</v>
      </c>
      <c r="BB8" s="137" t="s">
        <v>105</v>
      </c>
      <c r="BC8" s="137" t="s">
        <v>518</v>
      </c>
      <c r="BD8" s="137" t="s">
        <v>88</v>
      </c>
    </row>
    <row r="9" hidden="1" s="2" customFormat="1" ht="16.5" customHeight="1">
      <c r="A9" s="39"/>
      <c r="B9" s="45"/>
      <c r="C9" s="39"/>
      <c r="D9" s="39"/>
      <c r="E9" s="144" t="s">
        <v>519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520</v>
      </c>
      <c r="BA9" s="137" t="s">
        <v>521</v>
      </c>
      <c r="BB9" s="137" t="s">
        <v>105</v>
      </c>
      <c r="BC9" s="137" t="s">
        <v>522</v>
      </c>
      <c r="BD9" s="137" t="s">
        <v>88</v>
      </c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ROUND((SUM(BE129:BE344)),  2)</f>
        <v>0</v>
      </c>
      <c r="G33" s="39"/>
      <c r="H33" s="39"/>
      <c r="I33" s="157">
        <v>0.20999999999999999</v>
      </c>
      <c r="J33" s="156">
        <f>ROUND(((SUM(BE129:BE344))*I33),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ROUND((SUM(BF129:BF344)),  2)</f>
        <v>0</v>
      </c>
      <c r="G34" s="39"/>
      <c r="H34" s="39"/>
      <c r="I34" s="157">
        <v>0.12</v>
      </c>
      <c r="J34" s="156">
        <f>ROUND(((SUM(BF129:BF344))*I34),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ROUND((SUM(BG129:BG344)),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ROUND((SUM(BH129:BH344)),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ROUND((SUM(BI129:BI344)),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2.NP a Střecha - Stávajicí a nový stav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Svoboda nad Úpou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130</v>
      </c>
      <c r="E97" s="184"/>
      <c r="F97" s="184"/>
      <c r="G97" s="184"/>
      <c r="H97" s="184"/>
      <c r="I97" s="184"/>
      <c r="J97" s="185">
        <f>J130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131</v>
      </c>
      <c r="E98" s="190"/>
      <c r="F98" s="190"/>
      <c r="G98" s="190"/>
      <c r="H98" s="190"/>
      <c r="I98" s="190"/>
      <c r="J98" s="191">
        <f>J131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132</v>
      </c>
      <c r="E99" s="190"/>
      <c r="F99" s="190"/>
      <c r="G99" s="190"/>
      <c r="H99" s="190"/>
      <c r="I99" s="190"/>
      <c r="J99" s="191">
        <f>J164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133</v>
      </c>
      <c r="E100" s="190"/>
      <c r="F100" s="190"/>
      <c r="G100" s="190"/>
      <c r="H100" s="190"/>
      <c r="I100" s="190"/>
      <c r="J100" s="191">
        <f>J171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134</v>
      </c>
      <c r="E101" s="190"/>
      <c r="F101" s="190"/>
      <c r="G101" s="190"/>
      <c r="H101" s="190"/>
      <c r="I101" s="190"/>
      <c r="J101" s="191">
        <f>J178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135</v>
      </c>
      <c r="E102" s="184"/>
      <c r="F102" s="184"/>
      <c r="G102" s="184"/>
      <c r="H102" s="184"/>
      <c r="I102" s="184"/>
      <c r="J102" s="185">
        <f>J180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7"/>
      <c r="C103" s="188"/>
      <c r="D103" s="189" t="s">
        <v>136</v>
      </c>
      <c r="E103" s="190"/>
      <c r="F103" s="190"/>
      <c r="G103" s="190"/>
      <c r="H103" s="190"/>
      <c r="I103" s="190"/>
      <c r="J103" s="191">
        <f>J181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523</v>
      </c>
      <c r="E104" s="190"/>
      <c r="F104" s="190"/>
      <c r="G104" s="190"/>
      <c r="H104" s="190"/>
      <c r="I104" s="190"/>
      <c r="J104" s="191">
        <f>J191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524</v>
      </c>
      <c r="E105" s="190"/>
      <c r="F105" s="190"/>
      <c r="G105" s="190"/>
      <c r="H105" s="190"/>
      <c r="I105" s="190"/>
      <c r="J105" s="191">
        <f>J201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525</v>
      </c>
      <c r="E106" s="190"/>
      <c r="F106" s="190"/>
      <c r="G106" s="190"/>
      <c r="H106" s="190"/>
      <c r="I106" s="190"/>
      <c r="J106" s="191">
        <f>J241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137</v>
      </c>
      <c r="E107" s="190"/>
      <c r="F107" s="190"/>
      <c r="G107" s="190"/>
      <c r="H107" s="190"/>
      <c r="I107" s="190"/>
      <c r="J107" s="191">
        <f>J255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138</v>
      </c>
      <c r="E108" s="190"/>
      <c r="F108" s="190"/>
      <c r="G108" s="190"/>
      <c r="H108" s="190"/>
      <c r="I108" s="190"/>
      <c r="J108" s="191">
        <f>J295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526</v>
      </c>
      <c r="E109" s="190"/>
      <c r="F109" s="190"/>
      <c r="G109" s="190"/>
      <c r="H109" s="190"/>
      <c r="I109" s="190"/>
      <c r="J109" s="191">
        <f>J306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76" t="str">
        <f>E7</f>
        <v>ČLA Trutnov - final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2.NP a Střecha - Stávajicí a nový stav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Svoboda nad Úpou</v>
      </c>
      <c r="G123" s="41"/>
      <c r="H123" s="41"/>
      <c r="I123" s="33" t="s">
        <v>22</v>
      </c>
      <c r="J123" s="80" t="str">
        <f>IF(J12="","",J12)</f>
        <v>5. 2. 2024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 xml:space="preserve"> </v>
      </c>
      <c r="G125" s="41"/>
      <c r="H125" s="41"/>
      <c r="I125" s="33" t="s">
        <v>30</v>
      </c>
      <c r="J125" s="37" t="str">
        <f>E21</f>
        <v>PRISPO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35</v>
      </c>
      <c r="J126" s="37" t="str">
        <f>E24</f>
        <v>Michael Hlušek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3"/>
      <c r="B128" s="194"/>
      <c r="C128" s="195" t="s">
        <v>141</v>
      </c>
      <c r="D128" s="196" t="s">
        <v>63</v>
      </c>
      <c r="E128" s="196" t="s">
        <v>59</v>
      </c>
      <c r="F128" s="196" t="s">
        <v>60</v>
      </c>
      <c r="G128" s="196" t="s">
        <v>142</v>
      </c>
      <c r="H128" s="196" t="s">
        <v>143</v>
      </c>
      <c r="I128" s="196" t="s">
        <v>144</v>
      </c>
      <c r="J128" s="196" t="s">
        <v>127</v>
      </c>
      <c r="K128" s="197" t="s">
        <v>145</v>
      </c>
      <c r="L128" s="198"/>
      <c r="M128" s="101" t="s">
        <v>1</v>
      </c>
      <c r="N128" s="102" t="s">
        <v>42</v>
      </c>
      <c r="O128" s="102" t="s">
        <v>146</v>
      </c>
      <c r="P128" s="102" t="s">
        <v>147</v>
      </c>
      <c r="Q128" s="102" t="s">
        <v>148</v>
      </c>
      <c r="R128" s="102" t="s">
        <v>149</v>
      </c>
      <c r="S128" s="102" t="s">
        <v>150</v>
      </c>
      <c r="T128" s="103" t="s">
        <v>151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9"/>
      <c r="B129" s="40"/>
      <c r="C129" s="108" t="s">
        <v>152</v>
      </c>
      <c r="D129" s="41"/>
      <c r="E129" s="41"/>
      <c r="F129" s="41"/>
      <c r="G129" s="41"/>
      <c r="H129" s="41"/>
      <c r="I129" s="41"/>
      <c r="J129" s="199">
        <f>BK129</f>
        <v>0</v>
      </c>
      <c r="K129" s="41"/>
      <c r="L129" s="45"/>
      <c r="M129" s="104"/>
      <c r="N129" s="200"/>
      <c r="O129" s="105"/>
      <c r="P129" s="201">
        <f>P130+P180</f>
        <v>0</v>
      </c>
      <c r="Q129" s="105"/>
      <c r="R129" s="201">
        <f>R130+R180</f>
        <v>21.196262319999999</v>
      </c>
      <c r="S129" s="105"/>
      <c r="T129" s="202">
        <f>T130+T180</f>
        <v>13.71697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129</v>
      </c>
      <c r="BK129" s="203">
        <f>BK130+BK180</f>
        <v>0</v>
      </c>
    </row>
    <row r="130" s="12" customFormat="1" ht="25.92" customHeight="1">
      <c r="A130" s="12"/>
      <c r="B130" s="204"/>
      <c r="C130" s="205"/>
      <c r="D130" s="206" t="s">
        <v>77</v>
      </c>
      <c r="E130" s="207" t="s">
        <v>153</v>
      </c>
      <c r="F130" s="207" t="s">
        <v>154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P131+P164+P171+P178</f>
        <v>0</v>
      </c>
      <c r="Q130" s="212"/>
      <c r="R130" s="213">
        <f>R131+R164+R171+R178</f>
        <v>6.8597370399999997</v>
      </c>
      <c r="S130" s="212"/>
      <c r="T130" s="214">
        <f>T131+T164+T171+T178</f>
        <v>2.6715599999999999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86</v>
      </c>
      <c r="AT130" s="216" t="s">
        <v>77</v>
      </c>
      <c r="AU130" s="216" t="s">
        <v>78</v>
      </c>
      <c r="AY130" s="215" t="s">
        <v>155</v>
      </c>
      <c r="BK130" s="217">
        <f>BK131+BK164+BK171+BK178</f>
        <v>0</v>
      </c>
    </row>
    <row r="131" s="12" customFormat="1" ht="22.8" customHeight="1">
      <c r="A131" s="12"/>
      <c r="B131" s="204"/>
      <c r="C131" s="205"/>
      <c r="D131" s="206" t="s">
        <v>77</v>
      </c>
      <c r="E131" s="218" t="s">
        <v>156</v>
      </c>
      <c r="F131" s="218" t="s">
        <v>157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SUM(P132:P163)</f>
        <v>0</v>
      </c>
      <c r="Q131" s="212"/>
      <c r="R131" s="213">
        <f>SUM(R132:R163)</f>
        <v>6.8597370399999997</v>
      </c>
      <c r="S131" s="212"/>
      <c r="T131" s="214">
        <f>SUM(T132:T163)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86</v>
      </c>
      <c r="AT131" s="216" t="s">
        <v>77</v>
      </c>
      <c r="AU131" s="216" t="s">
        <v>86</v>
      </c>
      <c r="AY131" s="215" t="s">
        <v>155</v>
      </c>
      <c r="BK131" s="217">
        <f>SUM(BK132:BK163)</f>
        <v>0</v>
      </c>
    </row>
    <row r="132" s="2" customFormat="1" ht="24.15" customHeight="1">
      <c r="A132" s="39"/>
      <c r="B132" s="40"/>
      <c r="C132" s="220" t="s">
        <v>86</v>
      </c>
      <c r="D132" s="220" t="s">
        <v>158</v>
      </c>
      <c r="E132" s="221" t="s">
        <v>159</v>
      </c>
      <c r="F132" s="222" t="s">
        <v>160</v>
      </c>
      <c r="G132" s="223" t="s">
        <v>161</v>
      </c>
      <c r="H132" s="224">
        <v>150</v>
      </c>
      <c r="I132" s="225"/>
      <c r="J132" s="226">
        <f>ROUND(I132*H132,2)</f>
        <v>0</v>
      </c>
      <c r="K132" s="222" t="s">
        <v>162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0.0015</v>
      </c>
      <c r="R132" s="229">
        <f>Q132*H132</f>
        <v>0.22500000000000001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163</v>
      </c>
      <c r="AT132" s="231" t="s">
        <v>158</v>
      </c>
      <c r="AU132" s="231" t="s">
        <v>88</v>
      </c>
      <c r="AY132" s="18" t="s">
        <v>155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163</v>
      </c>
      <c r="BM132" s="231" t="s">
        <v>527</v>
      </c>
    </row>
    <row r="133" s="2" customFormat="1" ht="44.25" customHeight="1">
      <c r="A133" s="39"/>
      <c r="B133" s="40"/>
      <c r="C133" s="220" t="s">
        <v>88</v>
      </c>
      <c r="D133" s="220" t="s">
        <v>158</v>
      </c>
      <c r="E133" s="221" t="s">
        <v>528</v>
      </c>
      <c r="F133" s="222" t="s">
        <v>529</v>
      </c>
      <c r="G133" s="223" t="s">
        <v>105</v>
      </c>
      <c r="H133" s="224">
        <v>14</v>
      </c>
      <c r="I133" s="225"/>
      <c r="J133" s="226">
        <f>ROUND(I133*H133,2)</f>
        <v>0</v>
      </c>
      <c r="K133" s="222" t="s">
        <v>162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0.0086</v>
      </c>
      <c r="R133" s="229">
        <f>Q133*H133</f>
        <v>0.12040000000000001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163</v>
      </c>
      <c r="AT133" s="231" t="s">
        <v>158</v>
      </c>
      <c r="AU133" s="231" t="s">
        <v>88</v>
      </c>
      <c r="AY133" s="18" t="s">
        <v>155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163</v>
      </c>
      <c r="BM133" s="231" t="s">
        <v>530</v>
      </c>
    </row>
    <row r="134" s="13" customFormat="1">
      <c r="A134" s="13"/>
      <c r="B134" s="233"/>
      <c r="C134" s="234"/>
      <c r="D134" s="235" t="s">
        <v>165</v>
      </c>
      <c r="E134" s="236" t="s">
        <v>1</v>
      </c>
      <c r="F134" s="237" t="s">
        <v>531</v>
      </c>
      <c r="G134" s="234"/>
      <c r="H134" s="238">
        <v>14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165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155</v>
      </c>
    </row>
    <row r="135" s="15" customFormat="1">
      <c r="A135" s="15"/>
      <c r="B135" s="256"/>
      <c r="C135" s="257"/>
      <c r="D135" s="235" t="s">
        <v>165</v>
      </c>
      <c r="E135" s="258" t="s">
        <v>509</v>
      </c>
      <c r="F135" s="259" t="s">
        <v>180</v>
      </c>
      <c r="G135" s="257"/>
      <c r="H135" s="260">
        <v>14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6" t="s">
        <v>165</v>
      </c>
      <c r="AU135" s="266" t="s">
        <v>88</v>
      </c>
      <c r="AV135" s="15" t="s">
        <v>163</v>
      </c>
      <c r="AW135" s="15" t="s">
        <v>34</v>
      </c>
      <c r="AX135" s="15" t="s">
        <v>86</v>
      </c>
      <c r="AY135" s="266" t="s">
        <v>155</v>
      </c>
    </row>
    <row r="136" s="2" customFormat="1" ht="44.25" customHeight="1">
      <c r="A136" s="39"/>
      <c r="B136" s="40"/>
      <c r="C136" s="220" t="s">
        <v>175</v>
      </c>
      <c r="D136" s="220" t="s">
        <v>158</v>
      </c>
      <c r="E136" s="221" t="s">
        <v>532</v>
      </c>
      <c r="F136" s="222" t="s">
        <v>533</v>
      </c>
      <c r="G136" s="223" t="s">
        <v>105</v>
      </c>
      <c r="H136" s="224">
        <v>31.5</v>
      </c>
      <c r="I136" s="225"/>
      <c r="J136" s="226">
        <f>ROUND(I136*H136,2)</f>
        <v>0</v>
      </c>
      <c r="K136" s="222" t="s">
        <v>162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0.0085199999999999998</v>
      </c>
      <c r="R136" s="229">
        <f>Q136*H136</f>
        <v>0.26838000000000001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163</v>
      </c>
      <c r="AT136" s="231" t="s">
        <v>158</v>
      </c>
      <c r="AU136" s="231" t="s">
        <v>88</v>
      </c>
      <c r="AY136" s="18" t="s">
        <v>155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163</v>
      </c>
      <c r="BM136" s="231" t="s">
        <v>534</v>
      </c>
    </row>
    <row r="137" s="13" customFormat="1">
      <c r="A137" s="13"/>
      <c r="B137" s="233"/>
      <c r="C137" s="234"/>
      <c r="D137" s="235" t="s">
        <v>165</v>
      </c>
      <c r="E137" s="236" t="s">
        <v>1</v>
      </c>
      <c r="F137" s="237" t="s">
        <v>535</v>
      </c>
      <c r="G137" s="234"/>
      <c r="H137" s="238">
        <v>31.5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165</v>
      </c>
      <c r="AU137" s="244" t="s">
        <v>88</v>
      </c>
      <c r="AV137" s="13" t="s">
        <v>88</v>
      </c>
      <c r="AW137" s="13" t="s">
        <v>34</v>
      </c>
      <c r="AX137" s="13" t="s">
        <v>78</v>
      </c>
      <c r="AY137" s="244" t="s">
        <v>155</v>
      </c>
    </row>
    <row r="138" s="15" customFormat="1">
      <c r="A138" s="15"/>
      <c r="B138" s="256"/>
      <c r="C138" s="257"/>
      <c r="D138" s="235" t="s">
        <v>165</v>
      </c>
      <c r="E138" s="258" t="s">
        <v>516</v>
      </c>
      <c r="F138" s="259" t="s">
        <v>180</v>
      </c>
      <c r="G138" s="257"/>
      <c r="H138" s="260">
        <v>31.5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6" t="s">
        <v>165</v>
      </c>
      <c r="AU138" s="266" t="s">
        <v>88</v>
      </c>
      <c r="AV138" s="15" t="s">
        <v>163</v>
      </c>
      <c r="AW138" s="15" t="s">
        <v>34</v>
      </c>
      <c r="AX138" s="15" t="s">
        <v>86</v>
      </c>
      <c r="AY138" s="266" t="s">
        <v>155</v>
      </c>
    </row>
    <row r="139" s="2" customFormat="1" ht="21.75" customHeight="1">
      <c r="A139" s="39"/>
      <c r="B139" s="40"/>
      <c r="C139" s="267" t="s">
        <v>163</v>
      </c>
      <c r="D139" s="267" t="s">
        <v>185</v>
      </c>
      <c r="E139" s="268" t="s">
        <v>536</v>
      </c>
      <c r="F139" s="269" t="s">
        <v>537</v>
      </c>
      <c r="G139" s="270" t="s">
        <v>105</v>
      </c>
      <c r="H139" s="271">
        <v>50.277999999999999</v>
      </c>
      <c r="I139" s="272"/>
      <c r="J139" s="273">
        <f>ROUND(I139*H139,2)</f>
        <v>0</v>
      </c>
      <c r="K139" s="269" t="s">
        <v>162</v>
      </c>
      <c r="L139" s="274"/>
      <c r="M139" s="275" t="s">
        <v>1</v>
      </c>
      <c r="N139" s="276" t="s">
        <v>43</v>
      </c>
      <c r="O139" s="92"/>
      <c r="P139" s="229">
        <f>O139*H139</f>
        <v>0</v>
      </c>
      <c r="Q139" s="229">
        <v>0.0011999999999999999</v>
      </c>
      <c r="R139" s="229">
        <f>Q139*H139</f>
        <v>0.060333599999999994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188</v>
      </c>
      <c r="AT139" s="231" t="s">
        <v>185</v>
      </c>
      <c r="AU139" s="231" t="s">
        <v>88</v>
      </c>
      <c r="AY139" s="18" t="s">
        <v>155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163</v>
      </c>
      <c r="BM139" s="231" t="s">
        <v>538</v>
      </c>
    </row>
    <row r="140" s="13" customFormat="1">
      <c r="A140" s="13"/>
      <c r="B140" s="233"/>
      <c r="C140" s="234"/>
      <c r="D140" s="235" t="s">
        <v>165</v>
      </c>
      <c r="E140" s="234"/>
      <c r="F140" s="237" t="s">
        <v>539</v>
      </c>
      <c r="G140" s="234"/>
      <c r="H140" s="238">
        <v>50.277999999999999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165</v>
      </c>
      <c r="AU140" s="244" t="s">
        <v>88</v>
      </c>
      <c r="AV140" s="13" t="s">
        <v>88</v>
      </c>
      <c r="AW140" s="13" t="s">
        <v>4</v>
      </c>
      <c r="AX140" s="13" t="s">
        <v>86</v>
      </c>
      <c r="AY140" s="244" t="s">
        <v>155</v>
      </c>
    </row>
    <row r="141" s="2" customFormat="1" ht="21.75" customHeight="1">
      <c r="A141" s="39"/>
      <c r="B141" s="40"/>
      <c r="C141" s="220" t="s">
        <v>195</v>
      </c>
      <c r="D141" s="220" t="s">
        <v>158</v>
      </c>
      <c r="E141" s="221" t="s">
        <v>217</v>
      </c>
      <c r="F141" s="222" t="s">
        <v>218</v>
      </c>
      <c r="G141" s="223" t="s">
        <v>105</v>
      </c>
      <c r="H141" s="224">
        <v>14</v>
      </c>
      <c r="I141" s="225"/>
      <c r="J141" s="226">
        <f>ROUND(I141*H141,2)</f>
        <v>0</v>
      </c>
      <c r="K141" s="222" t="s">
        <v>162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0.00025999999999999998</v>
      </c>
      <c r="R141" s="229">
        <f>Q141*H141</f>
        <v>0.0036399999999999996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163</v>
      </c>
      <c r="AT141" s="231" t="s">
        <v>158</v>
      </c>
      <c r="AU141" s="231" t="s">
        <v>88</v>
      </c>
      <c r="AY141" s="18" t="s">
        <v>155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163</v>
      </c>
      <c r="BM141" s="231" t="s">
        <v>540</v>
      </c>
    </row>
    <row r="142" s="13" customFormat="1">
      <c r="A142" s="13"/>
      <c r="B142" s="233"/>
      <c r="C142" s="234"/>
      <c r="D142" s="235" t="s">
        <v>165</v>
      </c>
      <c r="E142" s="236" t="s">
        <v>1</v>
      </c>
      <c r="F142" s="237" t="s">
        <v>509</v>
      </c>
      <c r="G142" s="234"/>
      <c r="H142" s="238">
        <v>14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165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155</v>
      </c>
    </row>
    <row r="143" s="2" customFormat="1" ht="24.15" customHeight="1">
      <c r="A143" s="39"/>
      <c r="B143" s="40"/>
      <c r="C143" s="220" t="s">
        <v>156</v>
      </c>
      <c r="D143" s="220" t="s">
        <v>158</v>
      </c>
      <c r="E143" s="221" t="s">
        <v>221</v>
      </c>
      <c r="F143" s="222" t="s">
        <v>222</v>
      </c>
      <c r="G143" s="223" t="s">
        <v>105</v>
      </c>
      <c r="H143" s="224">
        <v>14</v>
      </c>
      <c r="I143" s="225"/>
      <c r="J143" s="226">
        <f>ROUND(I143*H143,2)</f>
        <v>0</v>
      </c>
      <c r="K143" s="222" t="s">
        <v>162</v>
      </c>
      <c r="L143" s="45"/>
      <c r="M143" s="227" t="s">
        <v>1</v>
      </c>
      <c r="N143" s="228" t="s">
        <v>43</v>
      </c>
      <c r="O143" s="92"/>
      <c r="P143" s="229">
        <f>O143*H143</f>
        <v>0</v>
      </c>
      <c r="Q143" s="229">
        <v>0.0033800000000000002</v>
      </c>
      <c r="R143" s="229">
        <f>Q143*H143</f>
        <v>0.047320000000000001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163</v>
      </c>
      <c r="AT143" s="231" t="s">
        <v>158</v>
      </c>
      <c r="AU143" s="231" t="s">
        <v>88</v>
      </c>
      <c r="AY143" s="18" t="s">
        <v>155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86</v>
      </c>
      <c r="BK143" s="232">
        <f>ROUND(I143*H143,2)</f>
        <v>0</v>
      </c>
      <c r="BL143" s="18" t="s">
        <v>163</v>
      </c>
      <c r="BM143" s="231" t="s">
        <v>541</v>
      </c>
    </row>
    <row r="144" s="13" customFormat="1">
      <c r="A144" s="13"/>
      <c r="B144" s="233"/>
      <c r="C144" s="234"/>
      <c r="D144" s="235" t="s">
        <v>165</v>
      </c>
      <c r="E144" s="236" t="s">
        <v>1</v>
      </c>
      <c r="F144" s="237" t="s">
        <v>509</v>
      </c>
      <c r="G144" s="234"/>
      <c r="H144" s="238">
        <v>14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165</v>
      </c>
      <c r="AU144" s="244" t="s">
        <v>88</v>
      </c>
      <c r="AV144" s="13" t="s">
        <v>88</v>
      </c>
      <c r="AW144" s="13" t="s">
        <v>34</v>
      </c>
      <c r="AX144" s="13" t="s">
        <v>86</v>
      </c>
      <c r="AY144" s="244" t="s">
        <v>155</v>
      </c>
    </row>
    <row r="145" s="2" customFormat="1" ht="44.25" customHeight="1">
      <c r="A145" s="39"/>
      <c r="B145" s="40"/>
      <c r="C145" s="220" t="s">
        <v>207</v>
      </c>
      <c r="D145" s="220" t="s">
        <v>158</v>
      </c>
      <c r="E145" s="221" t="s">
        <v>200</v>
      </c>
      <c r="F145" s="222" t="s">
        <v>201</v>
      </c>
      <c r="G145" s="223" t="s">
        <v>105</v>
      </c>
      <c r="H145" s="224">
        <v>94.424000000000007</v>
      </c>
      <c r="I145" s="225"/>
      <c r="J145" s="226">
        <f>ROUND(I145*H145,2)</f>
        <v>0</v>
      </c>
      <c r="K145" s="222" t="s">
        <v>162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0.0086800000000000002</v>
      </c>
      <c r="R145" s="229">
        <f>Q145*H145</f>
        <v>0.81960032000000005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163</v>
      </c>
      <c r="AT145" s="231" t="s">
        <v>158</v>
      </c>
      <c r="AU145" s="231" t="s">
        <v>88</v>
      </c>
      <c r="AY145" s="18" t="s">
        <v>155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163</v>
      </c>
      <c r="BM145" s="231" t="s">
        <v>542</v>
      </c>
    </row>
    <row r="146" s="13" customFormat="1">
      <c r="A146" s="13"/>
      <c r="B146" s="233"/>
      <c r="C146" s="234"/>
      <c r="D146" s="235" t="s">
        <v>165</v>
      </c>
      <c r="E146" s="236" t="s">
        <v>1</v>
      </c>
      <c r="F146" s="237" t="s">
        <v>543</v>
      </c>
      <c r="G146" s="234"/>
      <c r="H146" s="238">
        <v>94.424000000000007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165</v>
      </c>
      <c r="AU146" s="244" t="s">
        <v>88</v>
      </c>
      <c r="AV146" s="13" t="s">
        <v>88</v>
      </c>
      <c r="AW146" s="13" t="s">
        <v>34</v>
      </c>
      <c r="AX146" s="13" t="s">
        <v>78</v>
      </c>
      <c r="AY146" s="244" t="s">
        <v>155</v>
      </c>
    </row>
    <row r="147" s="15" customFormat="1">
      <c r="A147" s="15"/>
      <c r="B147" s="256"/>
      <c r="C147" s="257"/>
      <c r="D147" s="235" t="s">
        <v>165</v>
      </c>
      <c r="E147" s="258" t="s">
        <v>107</v>
      </c>
      <c r="F147" s="259" t="s">
        <v>180</v>
      </c>
      <c r="G147" s="257"/>
      <c r="H147" s="260">
        <v>94.424000000000007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6" t="s">
        <v>165</v>
      </c>
      <c r="AU147" s="266" t="s">
        <v>88</v>
      </c>
      <c r="AV147" s="15" t="s">
        <v>163</v>
      </c>
      <c r="AW147" s="15" t="s">
        <v>34</v>
      </c>
      <c r="AX147" s="15" t="s">
        <v>86</v>
      </c>
      <c r="AY147" s="266" t="s">
        <v>155</v>
      </c>
    </row>
    <row r="148" s="2" customFormat="1" ht="21.75" customHeight="1">
      <c r="A148" s="39"/>
      <c r="B148" s="40"/>
      <c r="C148" s="267" t="s">
        <v>188</v>
      </c>
      <c r="D148" s="267" t="s">
        <v>185</v>
      </c>
      <c r="E148" s="268" t="s">
        <v>186</v>
      </c>
      <c r="F148" s="269" t="s">
        <v>187</v>
      </c>
      <c r="G148" s="270" t="s">
        <v>105</v>
      </c>
      <c r="H148" s="271">
        <v>103.866</v>
      </c>
      <c r="I148" s="272"/>
      <c r="J148" s="273">
        <f>ROUND(I148*H148,2)</f>
        <v>0</v>
      </c>
      <c r="K148" s="269" t="s">
        <v>162</v>
      </c>
      <c r="L148" s="274"/>
      <c r="M148" s="275" t="s">
        <v>1</v>
      </c>
      <c r="N148" s="276" t="s">
        <v>43</v>
      </c>
      <c r="O148" s="92"/>
      <c r="P148" s="229">
        <f>O148*H148</f>
        <v>0</v>
      </c>
      <c r="Q148" s="229">
        <v>0.0027000000000000001</v>
      </c>
      <c r="R148" s="229">
        <f>Q148*H148</f>
        <v>0.28043820000000003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188</v>
      </c>
      <c r="AT148" s="231" t="s">
        <v>185</v>
      </c>
      <c r="AU148" s="231" t="s">
        <v>88</v>
      </c>
      <c r="AY148" s="18" t="s">
        <v>155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163</v>
      </c>
      <c r="BM148" s="231" t="s">
        <v>544</v>
      </c>
    </row>
    <row r="149" s="13" customFormat="1">
      <c r="A149" s="13"/>
      <c r="B149" s="233"/>
      <c r="C149" s="234"/>
      <c r="D149" s="235" t="s">
        <v>165</v>
      </c>
      <c r="E149" s="234"/>
      <c r="F149" s="237" t="s">
        <v>545</v>
      </c>
      <c r="G149" s="234"/>
      <c r="H149" s="238">
        <v>103.866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165</v>
      </c>
      <c r="AU149" s="244" t="s">
        <v>88</v>
      </c>
      <c r="AV149" s="13" t="s">
        <v>88</v>
      </c>
      <c r="AW149" s="13" t="s">
        <v>4</v>
      </c>
      <c r="AX149" s="13" t="s">
        <v>86</v>
      </c>
      <c r="AY149" s="244" t="s">
        <v>155</v>
      </c>
    </row>
    <row r="150" s="2" customFormat="1" ht="16.5" customHeight="1">
      <c r="A150" s="39"/>
      <c r="B150" s="40"/>
      <c r="C150" s="220" t="s">
        <v>216</v>
      </c>
      <c r="D150" s="220" t="s">
        <v>158</v>
      </c>
      <c r="E150" s="221" t="s">
        <v>225</v>
      </c>
      <c r="F150" s="222" t="s">
        <v>226</v>
      </c>
      <c r="G150" s="223" t="s">
        <v>105</v>
      </c>
      <c r="H150" s="224">
        <v>94.424000000000007</v>
      </c>
      <c r="I150" s="225"/>
      <c r="J150" s="226">
        <f>ROUND(I150*H150,2)</f>
        <v>0</v>
      </c>
      <c r="K150" s="222" t="s">
        <v>162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0.00025999999999999998</v>
      </c>
      <c r="R150" s="229">
        <f>Q150*H150</f>
        <v>0.024550240000000001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163</v>
      </c>
      <c r="AT150" s="231" t="s">
        <v>158</v>
      </c>
      <c r="AU150" s="231" t="s">
        <v>88</v>
      </c>
      <c r="AY150" s="18" t="s">
        <v>155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163</v>
      </c>
      <c r="BM150" s="231" t="s">
        <v>546</v>
      </c>
    </row>
    <row r="151" s="13" customFormat="1">
      <c r="A151" s="13"/>
      <c r="B151" s="233"/>
      <c r="C151" s="234"/>
      <c r="D151" s="235" t="s">
        <v>165</v>
      </c>
      <c r="E151" s="236" t="s">
        <v>1</v>
      </c>
      <c r="F151" s="237" t="s">
        <v>107</v>
      </c>
      <c r="G151" s="234"/>
      <c r="H151" s="238">
        <v>94.424000000000007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165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155</v>
      </c>
    </row>
    <row r="152" s="2" customFormat="1" ht="24.15" customHeight="1">
      <c r="A152" s="39"/>
      <c r="B152" s="40"/>
      <c r="C152" s="220" t="s">
        <v>220</v>
      </c>
      <c r="D152" s="220" t="s">
        <v>158</v>
      </c>
      <c r="E152" s="221" t="s">
        <v>228</v>
      </c>
      <c r="F152" s="222" t="s">
        <v>229</v>
      </c>
      <c r="G152" s="223" t="s">
        <v>105</v>
      </c>
      <c r="H152" s="224">
        <v>94.424000000000007</v>
      </c>
      <c r="I152" s="225"/>
      <c r="J152" s="226">
        <f>ROUND(I152*H152,2)</f>
        <v>0</v>
      </c>
      <c r="K152" s="222" t="s">
        <v>162</v>
      </c>
      <c r="L152" s="45"/>
      <c r="M152" s="227" t="s">
        <v>1</v>
      </c>
      <c r="N152" s="228" t="s">
        <v>43</v>
      </c>
      <c r="O152" s="92"/>
      <c r="P152" s="229">
        <f>O152*H152</f>
        <v>0</v>
      </c>
      <c r="Q152" s="229">
        <v>0.0033800000000000002</v>
      </c>
      <c r="R152" s="229">
        <f>Q152*H152</f>
        <v>0.31915312000000007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163</v>
      </c>
      <c r="AT152" s="231" t="s">
        <v>158</v>
      </c>
      <c r="AU152" s="231" t="s">
        <v>88</v>
      </c>
      <c r="AY152" s="18" t="s">
        <v>155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163</v>
      </c>
      <c r="BM152" s="231" t="s">
        <v>547</v>
      </c>
    </row>
    <row r="153" s="13" customFormat="1">
      <c r="A153" s="13"/>
      <c r="B153" s="233"/>
      <c r="C153" s="234"/>
      <c r="D153" s="235" t="s">
        <v>165</v>
      </c>
      <c r="E153" s="236" t="s">
        <v>1</v>
      </c>
      <c r="F153" s="237" t="s">
        <v>107</v>
      </c>
      <c r="G153" s="234"/>
      <c r="H153" s="238">
        <v>94.424000000000007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165</v>
      </c>
      <c r="AU153" s="244" t="s">
        <v>88</v>
      </c>
      <c r="AV153" s="13" t="s">
        <v>88</v>
      </c>
      <c r="AW153" s="13" t="s">
        <v>34</v>
      </c>
      <c r="AX153" s="13" t="s">
        <v>86</v>
      </c>
      <c r="AY153" s="244" t="s">
        <v>155</v>
      </c>
    </row>
    <row r="154" s="2" customFormat="1" ht="49.05" customHeight="1">
      <c r="A154" s="39"/>
      <c r="B154" s="40"/>
      <c r="C154" s="220" t="s">
        <v>224</v>
      </c>
      <c r="D154" s="220" t="s">
        <v>158</v>
      </c>
      <c r="E154" s="221" t="s">
        <v>548</v>
      </c>
      <c r="F154" s="222" t="s">
        <v>549</v>
      </c>
      <c r="G154" s="223" t="s">
        <v>105</v>
      </c>
      <c r="H154" s="224">
        <v>240.215</v>
      </c>
      <c r="I154" s="225"/>
      <c r="J154" s="226">
        <f>ROUND(I154*H154,2)</f>
        <v>0</v>
      </c>
      <c r="K154" s="222" t="s">
        <v>162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0.012840000000000001</v>
      </c>
      <c r="R154" s="229">
        <f>Q154*H154</f>
        <v>3.0843606000000001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163</v>
      </c>
      <c r="AT154" s="231" t="s">
        <v>158</v>
      </c>
      <c r="AU154" s="231" t="s">
        <v>88</v>
      </c>
      <c r="AY154" s="18" t="s">
        <v>155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163</v>
      </c>
      <c r="BM154" s="231" t="s">
        <v>550</v>
      </c>
    </row>
    <row r="155" s="13" customFormat="1">
      <c r="A155" s="13"/>
      <c r="B155" s="233"/>
      <c r="C155" s="234"/>
      <c r="D155" s="235" t="s">
        <v>165</v>
      </c>
      <c r="E155" s="236" t="s">
        <v>1</v>
      </c>
      <c r="F155" s="237" t="s">
        <v>551</v>
      </c>
      <c r="G155" s="234"/>
      <c r="H155" s="238">
        <v>93.599999999999994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165</v>
      </c>
      <c r="AU155" s="244" t="s">
        <v>88</v>
      </c>
      <c r="AV155" s="13" t="s">
        <v>88</v>
      </c>
      <c r="AW155" s="13" t="s">
        <v>34</v>
      </c>
      <c r="AX155" s="13" t="s">
        <v>78</v>
      </c>
      <c r="AY155" s="244" t="s">
        <v>155</v>
      </c>
    </row>
    <row r="156" s="13" customFormat="1">
      <c r="A156" s="13"/>
      <c r="B156" s="233"/>
      <c r="C156" s="234"/>
      <c r="D156" s="235" t="s">
        <v>165</v>
      </c>
      <c r="E156" s="236" t="s">
        <v>1</v>
      </c>
      <c r="F156" s="237" t="s">
        <v>552</v>
      </c>
      <c r="G156" s="234"/>
      <c r="H156" s="238">
        <v>-37.439999999999998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165</v>
      </c>
      <c r="AU156" s="244" t="s">
        <v>88</v>
      </c>
      <c r="AV156" s="13" t="s">
        <v>88</v>
      </c>
      <c r="AW156" s="13" t="s">
        <v>34</v>
      </c>
      <c r="AX156" s="13" t="s">
        <v>78</v>
      </c>
      <c r="AY156" s="244" t="s">
        <v>155</v>
      </c>
    </row>
    <row r="157" s="14" customFormat="1">
      <c r="A157" s="14"/>
      <c r="B157" s="245"/>
      <c r="C157" s="246"/>
      <c r="D157" s="235" t="s">
        <v>165</v>
      </c>
      <c r="E157" s="247" t="s">
        <v>553</v>
      </c>
      <c r="F157" s="248" t="s">
        <v>174</v>
      </c>
      <c r="G157" s="246"/>
      <c r="H157" s="249">
        <v>56.159999999999997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165</v>
      </c>
      <c r="AU157" s="255" t="s">
        <v>88</v>
      </c>
      <c r="AV157" s="14" t="s">
        <v>175</v>
      </c>
      <c r="AW157" s="14" t="s">
        <v>34</v>
      </c>
      <c r="AX157" s="14" t="s">
        <v>78</v>
      </c>
      <c r="AY157" s="255" t="s">
        <v>155</v>
      </c>
    </row>
    <row r="158" s="13" customFormat="1">
      <c r="A158" s="13"/>
      <c r="B158" s="233"/>
      <c r="C158" s="234"/>
      <c r="D158" s="235" t="s">
        <v>165</v>
      </c>
      <c r="E158" s="236" t="s">
        <v>510</v>
      </c>
      <c r="F158" s="237" t="s">
        <v>554</v>
      </c>
      <c r="G158" s="234"/>
      <c r="H158" s="238">
        <v>184.05500000000001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165</v>
      </c>
      <c r="AU158" s="244" t="s">
        <v>88</v>
      </c>
      <c r="AV158" s="13" t="s">
        <v>88</v>
      </c>
      <c r="AW158" s="13" t="s">
        <v>34</v>
      </c>
      <c r="AX158" s="13" t="s">
        <v>78</v>
      </c>
      <c r="AY158" s="244" t="s">
        <v>155</v>
      </c>
    </row>
    <row r="159" s="15" customFormat="1">
      <c r="A159" s="15"/>
      <c r="B159" s="256"/>
      <c r="C159" s="257"/>
      <c r="D159" s="235" t="s">
        <v>165</v>
      </c>
      <c r="E159" s="258" t="s">
        <v>506</v>
      </c>
      <c r="F159" s="259" t="s">
        <v>180</v>
      </c>
      <c r="G159" s="257"/>
      <c r="H159" s="260">
        <v>240.215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165</v>
      </c>
      <c r="AU159" s="266" t="s">
        <v>88</v>
      </c>
      <c r="AV159" s="15" t="s">
        <v>163</v>
      </c>
      <c r="AW159" s="15" t="s">
        <v>34</v>
      </c>
      <c r="AX159" s="15" t="s">
        <v>86</v>
      </c>
      <c r="AY159" s="266" t="s">
        <v>155</v>
      </c>
    </row>
    <row r="160" s="2" customFormat="1" ht="24.15" customHeight="1">
      <c r="A160" s="39"/>
      <c r="B160" s="40"/>
      <c r="C160" s="267" t="s">
        <v>8</v>
      </c>
      <c r="D160" s="267" t="s">
        <v>185</v>
      </c>
      <c r="E160" s="268" t="s">
        <v>555</v>
      </c>
      <c r="F160" s="269" t="s">
        <v>556</v>
      </c>
      <c r="G160" s="270" t="s">
        <v>105</v>
      </c>
      <c r="H160" s="271">
        <v>264.23700000000002</v>
      </c>
      <c r="I160" s="272"/>
      <c r="J160" s="273">
        <f>ROUND(I160*H160,2)</f>
        <v>0</v>
      </c>
      <c r="K160" s="269" t="s">
        <v>162</v>
      </c>
      <c r="L160" s="274"/>
      <c r="M160" s="275" t="s">
        <v>1</v>
      </c>
      <c r="N160" s="276" t="s">
        <v>43</v>
      </c>
      <c r="O160" s="92"/>
      <c r="P160" s="229">
        <f>O160*H160</f>
        <v>0</v>
      </c>
      <c r="Q160" s="229">
        <v>0.0060800000000000003</v>
      </c>
      <c r="R160" s="229">
        <f>Q160*H160</f>
        <v>1.6065609600000002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188</v>
      </c>
      <c r="AT160" s="231" t="s">
        <v>185</v>
      </c>
      <c r="AU160" s="231" t="s">
        <v>88</v>
      </c>
      <c r="AY160" s="18" t="s">
        <v>155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163</v>
      </c>
      <c r="BM160" s="231" t="s">
        <v>557</v>
      </c>
    </row>
    <row r="161" s="13" customFormat="1">
      <c r="A161" s="13"/>
      <c r="B161" s="233"/>
      <c r="C161" s="234"/>
      <c r="D161" s="235" t="s">
        <v>165</v>
      </c>
      <c r="E161" s="234"/>
      <c r="F161" s="237" t="s">
        <v>558</v>
      </c>
      <c r="G161" s="234"/>
      <c r="H161" s="238">
        <v>264.23700000000002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165</v>
      </c>
      <c r="AU161" s="244" t="s">
        <v>88</v>
      </c>
      <c r="AV161" s="13" t="s">
        <v>88</v>
      </c>
      <c r="AW161" s="13" t="s">
        <v>4</v>
      </c>
      <c r="AX161" s="13" t="s">
        <v>86</v>
      </c>
      <c r="AY161" s="244" t="s">
        <v>155</v>
      </c>
    </row>
    <row r="162" s="2" customFormat="1" ht="16.5" customHeight="1">
      <c r="A162" s="39"/>
      <c r="B162" s="40"/>
      <c r="C162" s="220" t="s">
        <v>231</v>
      </c>
      <c r="D162" s="220" t="s">
        <v>158</v>
      </c>
      <c r="E162" s="221" t="s">
        <v>240</v>
      </c>
      <c r="F162" s="222" t="s">
        <v>241</v>
      </c>
      <c r="G162" s="223" t="s">
        <v>105</v>
      </c>
      <c r="H162" s="224">
        <v>380.13900000000001</v>
      </c>
      <c r="I162" s="225"/>
      <c r="J162" s="226">
        <f>ROUND(I162*H162,2)</f>
        <v>0</v>
      </c>
      <c r="K162" s="222" t="s">
        <v>162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163</v>
      </c>
      <c r="AT162" s="231" t="s">
        <v>158</v>
      </c>
      <c r="AU162" s="231" t="s">
        <v>88</v>
      </c>
      <c r="AY162" s="18" t="s">
        <v>155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163</v>
      </c>
      <c r="BM162" s="231" t="s">
        <v>559</v>
      </c>
    </row>
    <row r="163" s="13" customFormat="1">
      <c r="A163" s="13"/>
      <c r="B163" s="233"/>
      <c r="C163" s="234"/>
      <c r="D163" s="235" t="s">
        <v>165</v>
      </c>
      <c r="E163" s="236" t="s">
        <v>1</v>
      </c>
      <c r="F163" s="237" t="s">
        <v>560</v>
      </c>
      <c r="G163" s="234"/>
      <c r="H163" s="238">
        <v>380.13900000000001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165</v>
      </c>
      <c r="AU163" s="244" t="s">
        <v>88</v>
      </c>
      <c r="AV163" s="13" t="s">
        <v>88</v>
      </c>
      <c r="AW163" s="13" t="s">
        <v>34</v>
      </c>
      <c r="AX163" s="13" t="s">
        <v>86</v>
      </c>
      <c r="AY163" s="244" t="s">
        <v>155</v>
      </c>
    </row>
    <row r="164" s="12" customFormat="1" ht="22.8" customHeight="1">
      <c r="A164" s="12"/>
      <c r="B164" s="204"/>
      <c r="C164" s="205"/>
      <c r="D164" s="206" t="s">
        <v>77</v>
      </c>
      <c r="E164" s="218" t="s">
        <v>216</v>
      </c>
      <c r="F164" s="218" t="s">
        <v>244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SUM(P165:P170)</f>
        <v>0</v>
      </c>
      <c r="Q164" s="212"/>
      <c r="R164" s="213">
        <f>SUM(R165:R170)</f>
        <v>0</v>
      </c>
      <c r="S164" s="212"/>
      <c r="T164" s="214">
        <f>SUM(T165:T170)</f>
        <v>2.6715599999999999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86</v>
      </c>
      <c r="AT164" s="216" t="s">
        <v>77</v>
      </c>
      <c r="AU164" s="216" t="s">
        <v>86</v>
      </c>
      <c r="AY164" s="215" t="s">
        <v>155</v>
      </c>
      <c r="BK164" s="217">
        <f>SUM(BK165:BK170)</f>
        <v>0</v>
      </c>
    </row>
    <row r="165" s="2" customFormat="1" ht="16.5" customHeight="1">
      <c r="A165" s="39"/>
      <c r="B165" s="40"/>
      <c r="C165" s="220" t="s">
        <v>235</v>
      </c>
      <c r="D165" s="220" t="s">
        <v>158</v>
      </c>
      <c r="E165" s="221" t="s">
        <v>246</v>
      </c>
      <c r="F165" s="222" t="s">
        <v>561</v>
      </c>
      <c r="G165" s="223" t="s">
        <v>422</v>
      </c>
      <c r="H165" s="224">
        <v>4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0.027</v>
      </c>
      <c r="T165" s="230">
        <f>S165*H165</f>
        <v>0.108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163</v>
      </c>
      <c r="AT165" s="231" t="s">
        <v>158</v>
      </c>
      <c r="AU165" s="231" t="s">
        <v>88</v>
      </c>
      <c r="AY165" s="18" t="s">
        <v>155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163</v>
      </c>
      <c r="BM165" s="231" t="s">
        <v>562</v>
      </c>
    </row>
    <row r="166" s="13" customFormat="1">
      <c r="A166" s="13"/>
      <c r="B166" s="233"/>
      <c r="C166" s="234"/>
      <c r="D166" s="235" t="s">
        <v>165</v>
      </c>
      <c r="E166" s="236" t="s">
        <v>1</v>
      </c>
      <c r="F166" s="237" t="s">
        <v>563</v>
      </c>
      <c r="G166" s="234"/>
      <c r="H166" s="238">
        <v>4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165</v>
      </c>
      <c r="AU166" s="244" t="s">
        <v>88</v>
      </c>
      <c r="AV166" s="13" t="s">
        <v>88</v>
      </c>
      <c r="AW166" s="13" t="s">
        <v>34</v>
      </c>
      <c r="AX166" s="13" t="s">
        <v>86</v>
      </c>
      <c r="AY166" s="244" t="s">
        <v>155</v>
      </c>
    </row>
    <row r="167" s="2" customFormat="1" ht="24.15" customHeight="1">
      <c r="A167" s="39"/>
      <c r="B167" s="40"/>
      <c r="C167" s="220" t="s">
        <v>239</v>
      </c>
      <c r="D167" s="220" t="s">
        <v>158</v>
      </c>
      <c r="E167" s="221" t="s">
        <v>312</v>
      </c>
      <c r="F167" s="222" t="s">
        <v>313</v>
      </c>
      <c r="G167" s="223" t="s">
        <v>105</v>
      </c>
      <c r="H167" s="224">
        <v>68.879999999999995</v>
      </c>
      <c r="I167" s="225"/>
      <c r="J167" s="226">
        <f>ROUND(I167*H167,2)</f>
        <v>0</v>
      </c>
      <c r="K167" s="222" t="s">
        <v>162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0.027</v>
      </c>
      <c r="T167" s="230">
        <f>S167*H167</f>
        <v>1.8597599999999999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163</v>
      </c>
      <c r="AT167" s="231" t="s">
        <v>158</v>
      </c>
      <c r="AU167" s="231" t="s">
        <v>88</v>
      </c>
      <c r="AY167" s="18" t="s">
        <v>155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163</v>
      </c>
      <c r="BM167" s="231" t="s">
        <v>564</v>
      </c>
    </row>
    <row r="168" s="13" customFormat="1">
      <c r="A168" s="13"/>
      <c r="B168" s="233"/>
      <c r="C168" s="234"/>
      <c r="D168" s="235" t="s">
        <v>165</v>
      </c>
      <c r="E168" s="236" t="s">
        <v>1</v>
      </c>
      <c r="F168" s="237" t="s">
        <v>565</v>
      </c>
      <c r="G168" s="234"/>
      <c r="H168" s="238">
        <v>68.879999999999995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165</v>
      </c>
      <c r="AU168" s="244" t="s">
        <v>88</v>
      </c>
      <c r="AV168" s="13" t="s">
        <v>88</v>
      </c>
      <c r="AW168" s="13" t="s">
        <v>34</v>
      </c>
      <c r="AX168" s="13" t="s">
        <v>86</v>
      </c>
      <c r="AY168" s="244" t="s">
        <v>155</v>
      </c>
    </row>
    <row r="169" s="2" customFormat="1" ht="24.15" customHeight="1">
      <c r="A169" s="39"/>
      <c r="B169" s="40"/>
      <c r="C169" s="220" t="s">
        <v>245</v>
      </c>
      <c r="D169" s="220" t="s">
        <v>158</v>
      </c>
      <c r="E169" s="221" t="s">
        <v>317</v>
      </c>
      <c r="F169" s="222" t="s">
        <v>318</v>
      </c>
      <c r="G169" s="223" t="s">
        <v>105</v>
      </c>
      <c r="H169" s="224">
        <v>30.600000000000001</v>
      </c>
      <c r="I169" s="225"/>
      <c r="J169" s="226">
        <f>ROUND(I169*H169,2)</f>
        <v>0</v>
      </c>
      <c r="K169" s="222" t="s">
        <v>162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0.023</v>
      </c>
      <c r="T169" s="230">
        <f>S169*H169</f>
        <v>0.70379999999999998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163</v>
      </c>
      <c r="AT169" s="231" t="s">
        <v>158</v>
      </c>
      <c r="AU169" s="231" t="s">
        <v>88</v>
      </c>
      <c r="AY169" s="18" t="s">
        <v>155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163</v>
      </c>
      <c r="BM169" s="231" t="s">
        <v>566</v>
      </c>
    </row>
    <row r="170" s="13" customFormat="1">
      <c r="A170" s="13"/>
      <c r="B170" s="233"/>
      <c r="C170" s="234"/>
      <c r="D170" s="235" t="s">
        <v>165</v>
      </c>
      <c r="E170" s="236" t="s">
        <v>1</v>
      </c>
      <c r="F170" s="237" t="s">
        <v>567</v>
      </c>
      <c r="G170" s="234"/>
      <c r="H170" s="238">
        <v>30.600000000000001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165</v>
      </c>
      <c r="AU170" s="244" t="s">
        <v>88</v>
      </c>
      <c r="AV170" s="13" t="s">
        <v>88</v>
      </c>
      <c r="AW170" s="13" t="s">
        <v>34</v>
      </c>
      <c r="AX170" s="13" t="s">
        <v>86</v>
      </c>
      <c r="AY170" s="244" t="s">
        <v>155</v>
      </c>
    </row>
    <row r="171" s="12" customFormat="1" ht="22.8" customHeight="1">
      <c r="A171" s="12"/>
      <c r="B171" s="204"/>
      <c r="C171" s="205"/>
      <c r="D171" s="206" t="s">
        <v>77</v>
      </c>
      <c r="E171" s="218" t="s">
        <v>331</v>
      </c>
      <c r="F171" s="218" t="s">
        <v>332</v>
      </c>
      <c r="G171" s="205"/>
      <c r="H171" s="205"/>
      <c r="I171" s="208"/>
      <c r="J171" s="219">
        <f>BK171</f>
        <v>0</v>
      </c>
      <c r="K171" s="205"/>
      <c r="L171" s="210"/>
      <c r="M171" s="211"/>
      <c r="N171" s="212"/>
      <c r="O171" s="212"/>
      <c r="P171" s="213">
        <f>SUM(P172:P177)</f>
        <v>0</v>
      </c>
      <c r="Q171" s="212"/>
      <c r="R171" s="213">
        <f>SUM(R172:R177)</f>
        <v>0</v>
      </c>
      <c r="S171" s="212"/>
      <c r="T171" s="214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5" t="s">
        <v>86</v>
      </c>
      <c r="AT171" s="216" t="s">
        <v>77</v>
      </c>
      <c r="AU171" s="216" t="s">
        <v>86</v>
      </c>
      <c r="AY171" s="215" t="s">
        <v>155</v>
      </c>
      <c r="BK171" s="217">
        <f>SUM(BK172:BK177)</f>
        <v>0</v>
      </c>
    </row>
    <row r="172" s="2" customFormat="1" ht="24.15" customHeight="1">
      <c r="A172" s="39"/>
      <c r="B172" s="40"/>
      <c r="C172" s="220" t="s">
        <v>251</v>
      </c>
      <c r="D172" s="220" t="s">
        <v>158</v>
      </c>
      <c r="E172" s="221" t="s">
        <v>334</v>
      </c>
      <c r="F172" s="222" t="s">
        <v>335</v>
      </c>
      <c r="G172" s="223" t="s">
        <v>336</v>
      </c>
      <c r="H172" s="224">
        <v>13.717000000000001</v>
      </c>
      <c r="I172" s="225"/>
      <c r="J172" s="226">
        <f>ROUND(I172*H172,2)</f>
        <v>0</v>
      </c>
      <c r="K172" s="222" t="s">
        <v>162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163</v>
      </c>
      <c r="AT172" s="231" t="s">
        <v>158</v>
      </c>
      <c r="AU172" s="231" t="s">
        <v>88</v>
      </c>
      <c r="AY172" s="18" t="s">
        <v>155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163</v>
      </c>
      <c r="BM172" s="231" t="s">
        <v>568</v>
      </c>
    </row>
    <row r="173" s="2" customFormat="1" ht="24.15" customHeight="1">
      <c r="A173" s="39"/>
      <c r="B173" s="40"/>
      <c r="C173" s="220" t="s">
        <v>256</v>
      </c>
      <c r="D173" s="220" t="s">
        <v>158</v>
      </c>
      <c r="E173" s="221" t="s">
        <v>339</v>
      </c>
      <c r="F173" s="222" t="s">
        <v>340</v>
      </c>
      <c r="G173" s="223" t="s">
        <v>336</v>
      </c>
      <c r="H173" s="224">
        <v>68.584999999999994</v>
      </c>
      <c r="I173" s="225"/>
      <c r="J173" s="226">
        <f>ROUND(I173*H173,2)</f>
        <v>0</v>
      </c>
      <c r="K173" s="222" t="s">
        <v>162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163</v>
      </c>
      <c r="AT173" s="231" t="s">
        <v>158</v>
      </c>
      <c r="AU173" s="231" t="s">
        <v>88</v>
      </c>
      <c r="AY173" s="18" t="s">
        <v>155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163</v>
      </c>
      <c r="BM173" s="231" t="s">
        <v>569</v>
      </c>
    </row>
    <row r="174" s="13" customFormat="1">
      <c r="A174" s="13"/>
      <c r="B174" s="233"/>
      <c r="C174" s="234"/>
      <c r="D174" s="235" t="s">
        <v>165</v>
      </c>
      <c r="E174" s="234"/>
      <c r="F174" s="237" t="s">
        <v>570</v>
      </c>
      <c r="G174" s="234"/>
      <c r="H174" s="238">
        <v>68.584999999999994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165</v>
      </c>
      <c r="AU174" s="244" t="s">
        <v>88</v>
      </c>
      <c r="AV174" s="13" t="s">
        <v>88</v>
      </c>
      <c r="AW174" s="13" t="s">
        <v>4</v>
      </c>
      <c r="AX174" s="13" t="s">
        <v>86</v>
      </c>
      <c r="AY174" s="244" t="s">
        <v>155</v>
      </c>
    </row>
    <row r="175" s="2" customFormat="1" ht="33" customHeight="1">
      <c r="A175" s="39"/>
      <c r="B175" s="40"/>
      <c r="C175" s="220" t="s">
        <v>261</v>
      </c>
      <c r="D175" s="220" t="s">
        <v>158</v>
      </c>
      <c r="E175" s="221" t="s">
        <v>571</v>
      </c>
      <c r="F175" s="222" t="s">
        <v>572</v>
      </c>
      <c r="G175" s="223" t="s">
        <v>336</v>
      </c>
      <c r="H175" s="224">
        <v>8.6310000000000002</v>
      </c>
      <c r="I175" s="225"/>
      <c r="J175" s="226">
        <f>ROUND(I175*H175,2)</f>
        <v>0</v>
      </c>
      <c r="K175" s="222" t="s">
        <v>162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163</v>
      </c>
      <c r="AT175" s="231" t="s">
        <v>158</v>
      </c>
      <c r="AU175" s="231" t="s">
        <v>88</v>
      </c>
      <c r="AY175" s="18" t="s">
        <v>155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163</v>
      </c>
      <c r="BM175" s="231" t="s">
        <v>573</v>
      </c>
    </row>
    <row r="176" s="2" customFormat="1" ht="33" customHeight="1">
      <c r="A176" s="39"/>
      <c r="B176" s="40"/>
      <c r="C176" s="220" t="s">
        <v>265</v>
      </c>
      <c r="D176" s="220" t="s">
        <v>158</v>
      </c>
      <c r="E176" s="221" t="s">
        <v>349</v>
      </c>
      <c r="F176" s="222" t="s">
        <v>350</v>
      </c>
      <c r="G176" s="223" t="s">
        <v>336</v>
      </c>
      <c r="H176" s="224">
        <v>2.5979999999999999</v>
      </c>
      <c r="I176" s="225"/>
      <c r="J176" s="226">
        <f>ROUND(I176*H176,2)</f>
        <v>0</v>
      </c>
      <c r="K176" s="222" t="s">
        <v>162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163</v>
      </c>
      <c r="AT176" s="231" t="s">
        <v>158</v>
      </c>
      <c r="AU176" s="231" t="s">
        <v>88</v>
      </c>
      <c r="AY176" s="18" t="s">
        <v>155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163</v>
      </c>
      <c r="BM176" s="231" t="s">
        <v>574</v>
      </c>
    </row>
    <row r="177" s="2" customFormat="1" ht="33" customHeight="1">
      <c r="A177" s="39"/>
      <c r="B177" s="40"/>
      <c r="C177" s="220" t="s">
        <v>7</v>
      </c>
      <c r="D177" s="220" t="s">
        <v>158</v>
      </c>
      <c r="E177" s="221" t="s">
        <v>575</v>
      </c>
      <c r="F177" s="222" t="s">
        <v>576</v>
      </c>
      <c r="G177" s="223" t="s">
        <v>336</v>
      </c>
      <c r="H177" s="224">
        <v>1.363</v>
      </c>
      <c r="I177" s="225"/>
      <c r="J177" s="226">
        <f>ROUND(I177*H177,2)</f>
        <v>0</v>
      </c>
      <c r="K177" s="222" t="s">
        <v>162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163</v>
      </c>
      <c r="AT177" s="231" t="s">
        <v>158</v>
      </c>
      <c r="AU177" s="231" t="s">
        <v>88</v>
      </c>
      <c r="AY177" s="18" t="s">
        <v>155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163</v>
      </c>
      <c r="BM177" s="231" t="s">
        <v>577</v>
      </c>
    </row>
    <row r="178" s="12" customFormat="1" ht="22.8" customHeight="1">
      <c r="A178" s="12"/>
      <c r="B178" s="204"/>
      <c r="C178" s="205"/>
      <c r="D178" s="206" t="s">
        <v>77</v>
      </c>
      <c r="E178" s="218" t="s">
        <v>353</v>
      </c>
      <c r="F178" s="218" t="s">
        <v>354</v>
      </c>
      <c r="G178" s="205"/>
      <c r="H178" s="205"/>
      <c r="I178" s="208"/>
      <c r="J178" s="219">
        <f>BK178</f>
        <v>0</v>
      </c>
      <c r="K178" s="205"/>
      <c r="L178" s="210"/>
      <c r="M178" s="211"/>
      <c r="N178" s="212"/>
      <c r="O178" s="212"/>
      <c r="P178" s="213">
        <f>P179</f>
        <v>0</v>
      </c>
      <c r="Q178" s="212"/>
      <c r="R178" s="213">
        <f>R179</f>
        <v>0</v>
      </c>
      <c r="S178" s="212"/>
      <c r="T178" s="214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86</v>
      </c>
      <c r="AT178" s="216" t="s">
        <v>77</v>
      </c>
      <c r="AU178" s="216" t="s">
        <v>86</v>
      </c>
      <c r="AY178" s="215" t="s">
        <v>155</v>
      </c>
      <c r="BK178" s="217">
        <f>BK179</f>
        <v>0</v>
      </c>
    </row>
    <row r="179" s="2" customFormat="1" ht="16.5" customHeight="1">
      <c r="A179" s="39"/>
      <c r="B179" s="40"/>
      <c r="C179" s="220" t="s">
        <v>274</v>
      </c>
      <c r="D179" s="220" t="s">
        <v>158</v>
      </c>
      <c r="E179" s="221" t="s">
        <v>356</v>
      </c>
      <c r="F179" s="222" t="s">
        <v>357</v>
      </c>
      <c r="G179" s="223" t="s">
        <v>336</v>
      </c>
      <c r="H179" s="224">
        <v>6.8600000000000003</v>
      </c>
      <c r="I179" s="225"/>
      <c r="J179" s="226">
        <f>ROUND(I179*H179,2)</f>
        <v>0</v>
      </c>
      <c r="K179" s="222" t="s">
        <v>162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163</v>
      </c>
      <c r="AT179" s="231" t="s">
        <v>158</v>
      </c>
      <c r="AU179" s="231" t="s">
        <v>88</v>
      </c>
      <c r="AY179" s="18" t="s">
        <v>155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163</v>
      </c>
      <c r="BM179" s="231" t="s">
        <v>578</v>
      </c>
    </row>
    <row r="180" s="12" customFormat="1" ht="25.92" customHeight="1">
      <c r="A180" s="12"/>
      <c r="B180" s="204"/>
      <c r="C180" s="205"/>
      <c r="D180" s="206" t="s">
        <v>77</v>
      </c>
      <c r="E180" s="207" t="s">
        <v>359</v>
      </c>
      <c r="F180" s="207" t="s">
        <v>360</v>
      </c>
      <c r="G180" s="205"/>
      <c r="H180" s="205"/>
      <c r="I180" s="208"/>
      <c r="J180" s="209">
        <f>BK180</f>
        <v>0</v>
      </c>
      <c r="K180" s="205"/>
      <c r="L180" s="210"/>
      <c r="M180" s="211"/>
      <c r="N180" s="212"/>
      <c r="O180" s="212"/>
      <c r="P180" s="213">
        <f>P181+P191+P201+P241+P255+P295+P306</f>
        <v>0</v>
      </c>
      <c r="Q180" s="212"/>
      <c r="R180" s="213">
        <f>R181+R191+R201+R241+R255+R295+R306</f>
        <v>14.33652528</v>
      </c>
      <c r="S180" s="212"/>
      <c r="T180" s="214">
        <f>T181+T191+T201+T241+T255+T295+T306</f>
        <v>11.04541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88</v>
      </c>
      <c r="AT180" s="216" t="s">
        <v>77</v>
      </c>
      <c r="AU180" s="216" t="s">
        <v>78</v>
      </c>
      <c r="AY180" s="215" t="s">
        <v>155</v>
      </c>
      <c r="BK180" s="217">
        <f>BK181+BK191+BK201+BK241+BK255+BK295+BK306</f>
        <v>0</v>
      </c>
    </row>
    <row r="181" s="12" customFormat="1" ht="22.8" customHeight="1">
      <c r="A181" s="12"/>
      <c r="B181" s="204"/>
      <c r="C181" s="205"/>
      <c r="D181" s="206" t="s">
        <v>77</v>
      </c>
      <c r="E181" s="218" t="s">
        <v>361</v>
      </c>
      <c r="F181" s="218" t="s">
        <v>362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SUM(P182:P190)</f>
        <v>0</v>
      </c>
      <c r="Q181" s="212"/>
      <c r="R181" s="213">
        <f>SUM(R182:R190)</f>
        <v>1.4244565</v>
      </c>
      <c r="S181" s="212"/>
      <c r="T181" s="214">
        <f>SUM(T182:T190)</f>
        <v>1.3627499999999999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88</v>
      </c>
      <c r="AT181" s="216" t="s">
        <v>77</v>
      </c>
      <c r="AU181" s="216" t="s">
        <v>86</v>
      </c>
      <c r="AY181" s="215" t="s">
        <v>155</v>
      </c>
      <c r="BK181" s="217">
        <f>SUM(BK182:BK190)</f>
        <v>0</v>
      </c>
    </row>
    <row r="182" s="2" customFormat="1" ht="24.15" customHeight="1">
      <c r="A182" s="39"/>
      <c r="B182" s="40"/>
      <c r="C182" s="220" t="s">
        <v>278</v>
      </c>
      <c r="D182" s="220" t="s">
        <v>158</v>
      </c>
      <c r="E182" s="221" t="s">
        <v>579</v>
      </c>
      <c r="F182" s="222" t="s">
        <v>580</v>
      </c>
      <c r="G182" s="223" t="s">
        <v>105</v>
      </c>
      <c r="H182" s="224">
        <v>454</v>
      </c>
      <c r="I182" s="225"/>
      <c r="J182" s="226">
        <f>ROUND(I182*H182,2)</f>
        <v>0</v>
      </c>
      <c r="K182" s="222" t="s">
        <v>162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4.0000000000000003E-05</v>
      </c>
      <c r="R182" s="229">
        <f>Q182*H182</f>
        <v>0.018160000000000003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245</v>
      </c>
      <c r="AT182" s="231" t="s">
        <v>158</v>
      </c>
      <c r="AU182" s="231" t="s">
        <v>88</v>
      </c>
      <c r="AY182" s="18" t="s">
        <v>155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245</v>
      </c>
      <c r="BM182" s="231" t="s">
        <v>581</v>
      </c>
    </row>
    <row r="183" s="13" customFormat="1">
      <c r="A183" s="13"/>
      <c r="B183" s="233"/>
      <c r="C183" s="234"/>
      <c r="D183" s="235" t="s">
        <v>165</v>
      </c>
      <c r="E183" s="236" t="s">
        <v>1</v>
      </c>
      <c r="F183" s="237" t="s">
        <v>582</v>
      </c>
      <c r="G183" s="234"/>
      <c r="H183" s="238">
        <v>454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165</v>
      </c>
      <c r="AU183" s="244" t="s">
        <v>88</v>
      </c>
      <c r="AV183" s="13" t="s">
        <v>88</v>
      </c>
      <c r="AW183" s="13" t="s">
        <v>34</v>
      </c>
      <c r="AX183" s="13" t="s">
        <v>86</v>
      </c>
      <c r="AY183" s="244" t="s">
        <v>155</v>
      </c>
    </row>
    <row r="184" s="2" customFormat="1" ht="24.15" customHeight="1">
      <c r="A184" s="39"/>
      <c r="B184" s="40"/>
      <c r="C184" s="267" t="s">
        <v>282</v>
      </c>
      <c r="D184" s="267" t="s">
        <v>185</v>
      </c>
      <c r="E184" s="268" t="s">
        <v>583</v>
      </c>
      <c r="F184" s="269" t="s">
        <v>584</v>
      </c>
      <c r="G184" s="270" t="s">
        <v>105</v>
      </c>
      <c r="H184" s="271">
        <v>476.69999999999999</v>
      </c>
      <c r="I184" s="272"/>
      <c r="J184" s="273">
        <f>ROUND(I184*H184,2)</f>
        <v>0</v>
      </c>
      <c r="K184" s="269" t="s">
        <v>162</v>
      </c>
      <c r="L184" s="274"/>
      <c r="M184" s="275" t="s">
        <v>1</v>
      </c>
      <c r="N184" s="276" t="s">
        <v>43</v>
      </c>
      <c r="O184" s="92"/>
      <c r="P184" s="229">
        <f>O184*H184</f>
        <v>0</v>
      </c>
      <c r="Q184" s="229">
        <v>0.00011</v>
      </c>
      <c r="R184" s="229">
        <f>Q184*H184</f>
        <v>0.052436999999999998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321</v>
      </c>
      <c r="AT184" s="231" t="s">
        <v>185</v>
      </c>
      <c r="AU184" s="231" t="s">
        <v>88</v>
      </c>
      <c r="AY184" s="18" t="s">
        <v>155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245</v>
      </c>
      <c r="BM184" s="231" t="s">
        <v>585</v>
      </c>
    </row>
    <row r="185" s="13" customFormat="1">
      <c r="A185" s="13"/>
      <c r="B185" s="233"/>
      <c r="C185" s="234"/>
      <c r="D185" s="235" t="s">
        <v>165</v>
      </c>
      <c r="E185" s="234"/>
      <c r="F185" s="237" t="s">
        <v>586</v>
      </c>
      <c r="G185" s="234"/>
      <c r="H185" s="238">
        <v>476.69999999999999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165</v>
      </c>
      <c r="AU185" s="244" t="s">
        <v>88</v>
      </c>
      <c r="AV185" s="13" t="s">
        <v>88</v>
      </c>
      <c r="AW185" s="13" t="s">
        <v>4</v>
      </c>
      <c r="AX185" s="13" t="s">
        <v>86</v>
      </c>
      <c r="AY185" s="244" t="s">
        <v>155</v>
      </c>
    </row>
    <row r="186" s="2" customFormat="1" ht="24.15" customHeight="1">
      <c r="A186" s="39"/>
      <c r="B186" s="40"/>
      <c r="C186" s="220" t="s">
        <v>286</v>
      </c>
      <c r="D186" s="220" t="s">
        <v>158</v>
      </c>
      <c r="E186" s="221" t="s">
        <v>587</v>
      </c>
      <c r="F186" s="222" t="s">
        <v>588</v>
      </c>
      <c r="G186" s="223" t="s">
        <v>105</v>
      </c>
      <c r="H186" s="224">
        <v>90.849999999999994</v>
      </c>
      <c r="I186" s="225"/>
      <c r="J186" s="226">
        <f>ROUND(I186*H186,2)</f>
        <v>0</v>
      </c>
      <c r="K186" s="222" t="s">
        <v>162</v>
      </c>
      <c r="L186" s="45"/>
      <c r="M186" s="227" t="s">
        <v>1</v>
      </c>
      <c r="N186" s="228" t="s">
        <v>43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0.014999999999999999</v>
      </c>
      <c r="T186" s="230">
        <f>S186*H186</f>
        <v>1.3627499999999999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245</v>
      </c>
      <c r="AT186" s="231" t="s">
        <v>158</v>
      </c>
      <c r="AU186" s="231" t="s">
        <v>88</v>
      </c>
      <c r="AY186" s="18" t="s">
        <v>155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86</v>
      </c>
      <c r="BK186" s="232">
        <f>ROUND(I186*H186,2)</f>
        <v>0</v>
      </c>
      <c r="BL186" s="18" t="s">
        <v>245</v>
      </c>
      <c r="BM186" s="231" t="s">
        <v>589</v>
      </c>
    </row>
    <row r="187" s="13" customFormat="1">
      <c r="A187" s="13"/>
      <c r="B187" s="233"/>
      <c r="C187" s="234"/>
      <c r="D187" s="235" t="s">
        <v>165</v>
      </c>
      <c r="E187" s="236" t="s">
        <v>1</v>
      </c>
      <c r="F187" s="237" t="s">
        <v>590</v>
      </c>
      <c r="G187" s="234"/>
      <c r="H187" s="238">
        <v>90.849999999999994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165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155</v>
      </c>
    </row>
    <row r="188" s="2" customFormat="1" ht="24.15" customHeight="1">
      <c r="A188" s="39"/>
      <c r="B188" s="40"/>
      <c r="C188" s="220" t="s">
        <v>290</v>
      </c>
      <c r="D188" s="220" t="s">
        <v>158</v>
      </c>
      <c r="E188" s="221" t="s">
        <v>591</v>
      </c>
      <c r="F188" s="222" t="s">
        <v>592</v>
      </c>
      <c r="G188" s="223" t="s">
        <v>593</v>
      </c>
      <c r="H188" s="224">
        <v>128.93899999999999</v>
      </c>
      <c r="I188" s="225"/>
      <c r="J188" s="226">
        <f>ROUND(I188*H188,2)</f>
        <v>0</v>
      </c>
      <c r="K188" s="222" t="s">
        <v>162</v>
      </c>
      <c r="L188" s="45"/>
      <c r="M188" s="227" t="s">
        <v>1</v>
      </c>
      <c r="N188" s="228" t="s">
        <v>43</v>
      </c>
      <c r="O188" s="92"/>
      <c r="P188" s="229">
        <f>O188*H188</f>
        <v>0</v>
      </c>
      <c r="Q188" s="229">
        <v>0.010500000000000001</v>
      </c>
      <c r="R188" s="229">
        <f>Q188*H188</f>
        <v>1.3538595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245</v>
      </c>
      <c r="AT188" s="231" t="s">
        <v>158</v>
      </c>
      <c r="AU188" s="231" t="s">
        <v>88</v>
      </c>
      <c r="AY188" s="18" t="s">
        <v>155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86</v>
      </c>
      <c r="BK188" s="232">
        <f>ROUND(I188*H188,2)</f>
        <v>0</v>
      </c>
      <c r="BL188" s="18" t="s">
        <v>245</v>
      </c>
      <c r="BM188" s="231" t="s">
        <v>594</v>
      </c>
    </row>
    <row r="189" s="13" customFormat="1">
      <c r="A189" s="13"/>
      <c r="B189" s="233"/>
      <c r="C189" s="234"/>
      <c r="D189" s="235" t="s">
        <v>165</v>
      </c>
      <c r="E189" s="236" t="s">
        <v>1</v>
      </c>
      <c r="F189" s="237" t="s">
        <v>595</v>
      </c>
      <c r="G189" s="234"/>
      <c r="H189" s="238">
        <v>128.93899999999999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165</v>
      </c>
      <c r="AU189" s="244" t="s">
        <v>88</v>
      </c>
      <c r="AV189" s="13" t="s">
        <v>88</v>
      </c>
      <c r="AW189" s="13" t="s">
        <v>34</v>
      </c>
      <c r="AX189" s="13" t="s">
        <v>86</v>
      </c>
      <c r="AY189" s="244" t="s">
        <v>155</v>
      </c>
    </row>
    <row r="190" s="2" customFormat="1" ht="24.15" customHeight="1">
      <c r="A190" s="39"/>
      <c r="B190" s="40"/>
      <c r="C190" s="220" t="s">
        <v>296</v>
      </c>
      <c r="D190" s="220" t="s">
        <v>158</v>
      </c>
      <c r="E190" s="221" t="s">
        <v>596</v>
      </c>
      <c r="F190" s="222" t="s">
        <v>597</v>
      </c>
      <c r="G190" s="223" t="s">
        <v>376</v>
      </c>
      <c r="H190" s="277"/>
      <c r="I190" s="225"/>
      <c r="J190" s="226">
        <f>ROUND(I190*H190,2)</f>
        <v>0</v>
      </c>
      <c r="K190" s="222" t="s">
        <v>162</v>
      </c>
      <c r="L190" s="45"/>
      <c r="M190" s="227" t="s">
        <v>1</v>
      </c>
      <c r="N190" s="228" t="s">
        <v>43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245</v>
      </c>
      <c r="AT190" s="231" t="s">
        <v>158</v>
      </c>
      <c r="AU190" s="231" t="s">
        <v>88</v>
      </c>
      <c r="AY190" s="18" t="s">
        <v>155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86</v>
      </c>
      <c r="BK190" s="232">
        <f>ROUND(I190*H190,2)</f>
        <v>0</v>
      </c>
      <c r="BL190" s="18" t="s">
        <v>245</v>
      </c>
      <c r="BM190" s="231" t="s">
        <v>598</v>
      </c>
    </row>
    <row r="191" s="12" customFormat="1" ht="22.8" customHeight="1">
      <c r="A191" s="12"/>
      <c r="B191" s="204"/>
      <c r="C191" s="205"/>
      <c r="D191" s="206" t="s">
        <v>77</v>
      </c>
      <c r="E191" s="218" t="s">
        <v>599</v>
      </c>
      <c r="F191" s="218" t="s">
        <v>600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SUM(P192:P200)</f>
        <v>0</v>
      </c>
      <c r="Q191" s="212"/>
      <c r="R191" s="213">
        <f>SUM(R192:R200)</f>
        <v>5.0094000000000003</v>
      </c>
      <c r="S191" s="212"/>
      <c r="T191" s="214">
        <f>SUM(T192:T200)</f>
        <v>0.73799999999999999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88</v>
      </c>
      <c r="AT191" s="216" t="s">
        <v>77</v>
      </c>
      <c r="AU191" s="216" t="s">
        <v>86</v>
      </c>
      <c r="AY191" s="215" t="s">
        <v>155</v>
      </c>
      <c r="BK191" s="217">
        <f>SUM(BK192:BK200)</f>
        <v>0</v>
      </c>
    </row>
    <row r="192" s="2" customFormat="1" ht="24.15" customHeight="1">
      <c r="A192" s="39"/>
      <c r="B192" s="40"/>
      <c r="C192" s="220" t="s">
        <v>301</v>
      </c>
      <c r="D192" s="220" t="s">
        <v>158</v>
      </c>
      <c r="E192" s="221" t="s">
        <v>601</v>
      </c>
      <c r="F192" s="222" t="s">
        <v>602</v>
      </c>
      <c r="G192" s="223" t="s">
        <v>105</v>
      </c>
      <c r="H192" s="224">
        <v>379.51999999999998</v>
      </c>
      <c r="I192" s="225"/>
      <c r="J192" s="226">
        <f>ROUND(I192*H192,2)</f>
        <v>0</v>
      </c>
      <c r="K192" s="222" t="s">
        <v>162</v>
      </c>
      <c r="L192" s="45"/>
      <c r="M192" s="227" t="s">
        <v>1</v>
      </c>
      <c r="N192" s="228" t="s">
        <v>43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245</v>
      </c>
      <c r="AT192" s="231" t="s">
        <v>158</v>
      </c>
      <c r="AU192" s="231" t="s">
        <v>88</v>
      </c>
      <c r="AY192" s="18" t="s">
        <v>155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86</v>
      </c>
      <c r="BK192" s="232">
        <f>ROUND(I192*H192,2)</f>
        <v>0</v>
      </c>
      <c r="BL192" s="18" t="s">
        <v>245</v>
      </c>
      <c r="BM192" s="231" t="s">
        <v>603</v>
      </c>
    </row>
    <row r="193" s="13" customFormat="1">
      <c r="A193" s="13"/>
      <c r="B193" s="233"/>
      <c r="C193" s="234"/>
      <c r="D193" s="235" t="s">
        <v>165</v>
      </c>
      <c r="E193" s="236" t="s">
        <v>1</v>
      </c>
      <c r="F193" s="237" t="s">
        <v>604</v>
      </c>
      <c r="G193" s="234"/>
      <c r="H193" s="238">
        <v>176.88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165</v>
      </c>
      <c r="AU193" s="244" t="s">
        <v>88</v>
      </c>
      <c r="AV193" s="13" t="s">
        <v>88</v>
      </c>
      <c r="AW193" s="13" t="s">
        <v>34</v>
      </c>
      <c r="AX193" s="13" t="s">
        <v>78</v>
      </c>
      <c r="AY193" s="244" t="s">
        <v>155</v>
      </c>
    </row>
    <row r="194" s="13" customFormat="1">
      <c r="A194" s="13"/>
      <c r="B194" s="233"/>
      <c r="C194" s="234"/>
      <c r="D194" s="235" t="s">
        <v>165</v>
      </c>
      <c r="E194" s="236" t="s">
        <v>1</v>
      </c>
      <c r="F194" s="237" t="s">
        <v>605</v>
      </c>
      <c r="G194" s="234"/>
      <c r="H194" s="238">
        <v>202.63999999999999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165</v>
      </c>
      <c r="AU194" s="244" t="s">
        <v>88</v>
      </c>
      <c r="AV194" s="13" t="s">
        <v>88</v>
      </c>
      <c r="AW194" s="13" t="s">
        <v>34</v>
      </c>
      <c r="AX194" s="13" t="s">
        <v>78</v>
      </c>
      <c r="AY194" s="244" t="s">
        <v>155</v>
      </c>
    </row>
    <row r="195" s="15" customFormat="1">
      <c r="A195" s="15"/>
      <c r="B195" s="256"/>
      <c r="C195" s="257"/>
      <c r="D195" s="235" t="s">
        <v>165</v>
      </c>
      <c r="E195" s="258" t="s">
        <v>1</v>
      </c>
      <c r="F195" s="259" t="s">
        <v>180</v>
      </c>
      <c r="G195" s="257"/>
      <c r="H195" s="260">
        <v>379.51999999999998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6" t="s">
        <v>165</v>
      </c>
      <c r="AU195" s="266" t="s">
        <v>88</v>
      </c>
      <c r="AV195" s="15" t="s">
        <v>163</v>
      </c>
      <c r="AW195" s="15" t="s">
        <v>34</v>
      </c>
      <c r="AX195" s="15" t="s">
        <v>86</v>
      </c>
      <c r="AY195" s="266" t="s">
        <v>155</v>
      </c>
    </row>
    <row r="196" s="2" customFormat="1" ht="16.5" customHeight="1">
      <c r="A196" s="39"/>
      <c r="B196" s="40"/>
      <c r="C196" s="267" t="s">
        <v>306</v>
      </c>
      <c r="D196" s="267" t="s">
        <v>185</v>
      </c>
      <c r="E196" s="268" t="s">
        <v>606</v>
      </c>
      <c r="F196" s="269" t="s">
        <v>607</v>
      </c>
      <c r="G196" s="270" t="s">
        <v>593</v>
      </c>
      <c r="H196" s="271">
        <v>9.1080000000000005</v>
      </c>
      <c r="I196" s="272"/>
      <c r="J196" s="273">
        <f>ROUND(I196*H196,2)</f>
        <v>0</v>
      </c>
      <c r="K196" s="269" t="s">
        <v>162</v>
      </c>
      <c r="L196" s="274"/>
      <c r="M196" s="275" t="s">
        <v>1</v>
      </c>
      <c r="N196" s="276" t="s">
        <v>43</v>
      </c>
      <c r="O196" s="92"/>
      <c r="P196" s="229">
        <f>O196*H196</f>
        <v>0</v>
      </c>
      <c r="Q196" s="229">
        <v>0.55000000000000004</v>
      </c>
      <c r="R196" s="229">
        <f>Q196*H196</f>
        <v>5.0094000000000003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321</v>
      </c>
      <c r="AT196" s="231" t="s">
        <v>185</v>
      </c>
      <c r="AU196" s="231" t="s">
        <v>88</v>
      </c>
      <c r="AY196" s="18" t="s">
        <v>155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86</v>
      </c>
      <c r="BK196" s="232">
        <f>ROUND(I196*H196,2)</f>
        <v>0</v>
      </c>
      <c r="BL196" s="18" t="s">
        <v>245</v>
      </c>
      <c r="BM196" s="231" t="s">
        <v>608</v>
      </c>
    </row>
    <row r="197" s="13" customFormat="1">
      <c r="A197" s="13"/>
      <c r="B197" s="233"/>
      <c r="C197" s="234"/>
      <c r="D197" s="235" t="s">
        <v>165</v>
      </c>
      <c r="E197" s="234"/>
      <c r="F197" s="237" t="s">
        <v>609</v>
      </c>
      <c r="G197" s="234"/>
      <c r="H197" s="238">
        <v>9.1080000000000005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165</v>
      </c>
      <c r="AU197" s="244" t="s">
        <v>88</v>
      </c>
      <c r="AV197" s="13" t="s">
        <v>88</v>
      </c>
      <c r="AW197" s="13" t="s">
        <v>4</v>
      </c>
      <c r="AX197" s="13" t="s">
        <v>86</v>
      </c>
      <c r="AY197" s="244" t="s">
        <v>155</v>
      </c>
    </row>
    <row r="198" s="2" customFormat="1" ht="16.5" customHeight="1">
      <c r="A198" s="39"/>
      <c r="B198" s="40"/>
      <c r="C198" s="220" t="s">
        <v>311</v>
      </c>
      <c r="D198" s="220" t="s">
        <v>158</v>
      </c>
      <c r="E198" s="221" t="s">
        <v>610</v>
      </c>
      <c r="F198" s="222" t="s">
        <v>611</v>
      </c>
      <c r="G198" s="223" t="s">
        <v>105</v>
      </c>
      <c r="H198" s="224">
        <v>49.200000000000003</v>
      </c>
      <c r="I198" s="225"/>
      <c r="J198" s="226">
        <f>ROUND(I198*H198,2)</f>
        <v>0</v>
      </c>
      <c r="K198" s="222" t="s">
        <v>162</v>
      </c>
      <c r="L198" s="45"/>
      <c r="M198" s="227" t="s">
        <v>1</v>
      </c>
      <c r="N198" s="228" t="s">
        <v>43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0.014999999999999999</v>
      </c>
      <c r="T198" s="230">
        <f>S198*H198</f>
        <v>0.73799999999999999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245</v>
      </c>
      <c r="AT198" s="231" t="s">
        <v>158</v>
      </c>
      <c r="AU198" s="231" t="s">
        <v>88</v>
      </c>
      <c r="AY198" s="18" t="s">
        <v>155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86</v>
      </c>
      <c r="BK198" s="232">
        <f>ROUND(I198*H198,2)</f>
        <v>0</v>
      </c>
      <c r="BL198" s="18" t="s">
        <v>245</v>
      </c>
      <c r="BM198" s="231" t="s">
        <v>612</v>
      </c>
    </row>
    <row r="199" s="13" customFormat="1">
      <c r="A199" s="13"/>
      <c r="B199" s="233"/>
      <c r="C199" s="234"/>
      <c r="D199" s="235" t="s">
        <v>165</v>
      </c>
      <c r="E199" s="236" t="s">
        <v>1</v>
      </c>
      <c r="F199" s="237" t="s">
        <v>613</v>
      </c>
      <c r="G199" s="234"/>
      <c r="H199" s="238">
        <v>49.200000000000003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165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155</v>
      </c>
    </row>
    <row r="200" s="2" customFormat="1" ht="24.15" customHeight="1">
      <c r="A200" s="39"/>
      <c r="B200" s="40"/>
      <c r="C200" s="220" t="s">
        <v>316</v>
      </c>
      <c r="D200" s="220" t="s">
        <v>158</v>
      </c>
      <c r="E200" s="221" t="s">
        <v>614</v>
      </c>
      <c r="F200" s="222" t="s">
        <v>615</v>
      </c>
      <c r="G200" s="223" t="s">
        <v>376</v>
      </c>
      <c r="H200" s="277"/>
      <c r="I200" s="225"/>
      <c r="J200" s="226">
        <f>ROUND(I200*H200,2)</f>
        <v>0</v>
      </c>
      <c r="K200" s="222" t="s">
        <v>162</v>
      </c>
      <c r="L200" s="45"/>
      <c r="M200" s="227" t="s">
        <v>1</v>
      </c>
      <c r="N200" s="228" t="s">
        <v>43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245</v>
      </c>
      <c r="AT200" s="231" t="s">
        <v>158</v>
      </c>
      <c r="AU200" s="231" t="s">
        <v>88</v>
      </c>
      <c r="AY200" s="18" t="s">
        <v>155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86</v>
      </c>
      <c r="BK200" s="232">
        <f>ROUND(I200*H200,2)</f>
        <v>0</v>
      </c>
      <c r="BL200" s="18" t="s">
        <v>245</v>
      </c>
      <c r="BM200" s="231" t="s">
        <v>616</v>
      </c>
    </row>
    <row r="201" s="12" customFormat="1" ht="22.8" customHeight="1">
      <c r="A201" s="12"/>
      <c r="B201" s="204"/>
      <c r="C201" s="205"/>
      <c r="D201" s="206" t="s">
        <v>77</v>
      </c>
      <c r="E201" s="218" t="s">
        <v>617</v>
      </c>
      <c r="F201" s="218" t="s">
        <v>618</v>
      </c>
      <c r="G201" s="205"/>
      <c r="H201" s="205"/>
      <c r="I201" s="208"/>
      <c r="J201" s="219">
        <f>BK201</f>
        <v>0</v>
      </c>
      <c r="K201" s="205"/>
      <c r="L201" s="210"/>
      <c r="M201" s="211"/>
      <c r="N201" s="212"/>
      <c r="O201" s="212"/>
      <c r="P201" s="213">
        <f>SUM(P202:P240)</f>
        <v>0</v>
      </c>
      <c r="Q201" s="212"/>
      <c r="R201" s="213">
        <f>SUM(R202:R240)</f>
        <v>3.5155398</v>
      </c>
      <c r="S201" s="212"/>
      <c r="T201" s="214">
        <f>SUM(T202:T240)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5" t="s">
        <v>88</v>
      </c>
      <c r="AT201" s="216" t="s">
        <v>77</v>
      </c>
      <c r="AU201" s="216" t="s">
        <v>86</v>
      </c>
      <c r="AY201" s="215" t="s">
        <v>155</v>
      </c>
      <c r="BK201" s="217">
        <f>SUM(BK202:BK240)</f>
        <v>0</v>
      </c>
    </row>
    <row r="202" s="2" customFormat="1" ht="21.75" customHeight="1">
      <c r="A202" s="39"/>
      <c r="B202" s="40"/>
      <c r="C202" s="220" t="s">
        <v>321</v>
      </c>
      <c r="D202" s="220" t="s">
        <v>158</v>
      </c>
      <c r="E202" s="221" t="s">
        <v>619</v>
      </c>
      <c r="F202" s="222" t="s">
        <v>620</v>
      </c>
      <c r="G202" s="223" t="s">
        <v>105</v>
      </c>
      <c r="H202" s="224">
        <v>900.96000000000004</v>
      </c>
      <c r="I202" s="225"/>
      <c r="J202" s="226">
        <f>ROUND(I202*H202,2)</f>
        <v>0</v>
      </c>
      <c r="K202" s="222" t="s">
        <v>162</v>
      </c>
      <c r="L202" s="45"/>
      <c r="M202" s="227" t="s">
        <v>1</v>
      </c>
      <c r="N202" s="228" t="s">
        <v>43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245</v>
      </c>
      <c r="AT202" s="231" t="s">
        <v>158</v>
      </c>
      <c r="AU202" s="231" t="s">
        <v>88</v>
      </c>
      <c r="AY202" s="18" t="s">
        <v>155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86</v>
      </c>
      <c r="BK202" s="232">
        <f>ROUND(I202*H202,2)</f>
        <v>0</v>
      </c>
      <c r="BL202" s="18" t="s">
        <v>245</v>
      </c>
      <c r="BM202" s="231" t="s">
        <v>621</v>
      </c>
    </row>
    <row r="203" s="13" customFormat="1">
      <c r="A203" s="13"/>
      <c r="B203" s="233"/>
      <c r="C203" s="234"/>
      <c r="D203" s="235" t="s">
        <v>165</v>
      </c>
      <c r="E203" s="236" t="s">
        <v>1</v>
      </c>
      <c r="F203" s="237" t="s">
        <v>502</v>
      </c>
      <c r="G203" s="234"/>
      <c r="H203" s="238">
        <v>900.96000000000004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165</v>
      </c>
      <c r="AU203" s="244" t="s">
        <v>88</v>
      </c>
      <c r="AV203" s="13" t="s">
        <v>88</v>
      </c>
      <c r="AW203" s="13" t="s">
        <v>34</v>
      </c>
      <c r="AX203" s="13" t="s">
        <v>86</v>
      </c>
      <c r="AY203" s="244" t="s">
        <v>155</v>
      </c>
    </row>
    <row r="204" s="2" customFormat="1" ht="44.25" customHeight="1">
      <c r="A204" s="39"/>
      <c r="B204" s="40"/>
      <c r="C204" s="267" t="s">
        <v>326</v>
      </c>
      <c r="D204" s="267" t="s">
        <v>185</v>
      </c>
      <c r="E204" s="268" t="s">
        <v>622</v>
      </c>
      <c r="F204" s="269" t="s">
        <v>623</v>
      </c>
      <c r="G204" s="270" t="s">
        <v>105</v>
      </c>
      <c r="H204" s="271">
        <v>1036.104</v>
      </c>
      <c r="I204" s="272"/>
      <c r="J204" s="273">
        <f>ROUND(I204*H204,2)</f>
        <v>0</v>
      </c>
      <c r="K204" s="269" t="s">
        <v>162</v>
      </c>
      <c r="L204" s="274"/>
      <c r="M204" s="275" t="s">
        <v>1</v>
      </c>
      <c r="N204" s="276" t="s">
        <v>43</v>
      </c>
      <c r="O204" s="92"/>
      <c r="P204" s="229">
        <f>O204*H204</f>
        <v>0</v>
      </c>
      <c r="Q204" s="229">
        <v>0.00040000000000000002</v>
      </c>
      <c r="R204" s="229">
        <f>Q204*H204</f>
        <v>0.41444160000000002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321</v>
      </c>
      <c r="AT204" s="231" t="s">
        <v>185</v>
      </c>
      <c r="AU204" s="231" t="s">
        <v>88</v>
      </c>
      <c r="AY204" s="18" t="s">
        <v>155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245</v>
      </c>
      <c r="BM204" s="231" t="s">
        <v>624</v>
      </c>
    </row>
    <row r="205" s="13" customFormat="1">
      <c r="A205" s="13"/>
      <c r="B205" s="233"/>
      <c r="C205" s="234"/>
      <c r="D205" s="235" t="s">
        <v>165</v>
      </c>
      <c r="E205" s="234"/>
      <c r="F205" s="237" t="s">
        <v>625</v>
      </c>
      <c r="G205" s="234"/>
      <c r="H205" s="238">
        <v>1036.104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165</v>
      </c>
      <c r="AU205" s="244" t="s">
        <v>88</v>
      </c>
      <c r="AV205" s="13" t="s">
        <v>88</v>
      </c>
      <c r="AW205" s="13" t="s">
        <v>4</v>
      </c>
      <c r="AX205" s="13" t="s">
        <v>86</v>
      </c>
      <c r="AY205" s="244" t="s">
        <v>155</v>
      </c>
    </row>
    <row r="206" s="2" customFormat="1" ht="21.75" customHeight="1">
      <c r="A206" s="39"/>
      <c r="B206" s="40"/>
      <c r="C206" s="220" t="s">
        <v>333</v>
      </c>
      <c r="D206" s="220" t="s">
        <v>158</v>
      </c>
      <c r="E206" s="221" t="s">
        <v>626</v>
      </c>
      <c r="F206" s="222" t="s">
        <v>627</v>
      </c>
      <c r="G206" s="223" t="s">
        <v>161</v>
      </c>
      <c r="H206" s="224">
        <v>23.199999999999999</v>
      </c>
      <c r="I206" s="225"/>
      <c r="J206" s="226">
        <f>ROUND(I206*H206,2)</f>
        <v>0</v>
      </c>
      <c r="K206" s="222" t="s">
        <v>1</v>
      </c>
      <c r="L206" s="45"/>
      <c r="M206" s="227" t="s">
        <v>1</v>
      </c>
      <c r="N206" s="228" t="s">
        <v>43</v>
      </c>
      <c r="O206" s="92"/>
      <c r="P206" s="229">
        <f>O206*H206</f>
        <v>0</v>
      </c>
      <c r="Q206" s="229">
        <v>0.00182</v>
      </c>
      <c r="R206" s="229">
        <f>Q206*H206</f>
        <v>0.042223999999999998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245</v>
      </c>
      <c r="AT206" s="231" t="s">
        <v>158</v>
      </c>
      <c r="AU206" s="231" t="s">
        <v>88</v>
      </c>
      <c r="AY206" s="18" t="s">
        <v>155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86</v>
      </c>
      <c r="BK206" s="232">
        <f>ROUND(I206*H206,2)</f>
        <v>0</v>
      </c>
      <c r="BL206" s="18" t="s">
        <v>245</v>
      </c>
      <c r="BM206" s="231" t="s">
        <v>628</v>
      </c>
    </row>
    <row r="207" s="13" customFormat="1">
      <c r="A207" s="13"/>
      <c r="B207" s="233"/>
      <c r="C207" s="234"/>
      <c r="D207" s="235" t="s">
        <v>165</v>
      </c>
      <c r="E207" s="236" t="s">
        <v>1</v>
      </c>
      <c r="F207" s="237" t="s">
        <v>629</v>
      </c>
      <c r="G207" s="234"/>
      <c r="H207" s="238">
        <v>23.199999999999999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165</v>
      </c>
      <c r="AU207" s="244" t="s">
        <v>88</v>
      </c>
      <c r="AV207" s="13" t="s">
        <v>88</v>
      </c>
      <c r="AW207" s="13" t="s">
        <v>34</v>
      </c>
      <c r="AX207" s="13" t="s">
        <v>86</v>
      </c>
      <c r="AY207" s="244" t="s">
        <v>155</v>
      </c>
    </row>
    <row r="208" s="2" customFormat="1" ht="24.15" customHeight="1">
      <c r="A208" s="39"/>
      <c r="B208" s="40"/>
      <c r="C208" s="220" t="s">
        <v>338</v>
      </c>
      <c r="D208" s="220" t="s">
        <v>158</v>
      </c>
      <c r="E208" s="221" t="s">
        <v>630</v>
      </c>
      <c r="F208" s="222" t="s">
        <v>631</v>
      </c>
      <c r="G208" s="223" t="s">
        <v>161</v>
      </c>
      <c r="H208" s="224">
        <v>21.100000000000001</v>
      </c>
      <c r="I208" s="225"/>
      <c r="J208" s="226">
        <f>ROUND(I208*H208,2)</f>
        <v>0</v>
      </c>
      <c r="K208" s="222" t="s">
        <v>1</v>
      </c>
      <c r="L208" s="45"/>
      <c r="M208" s="227" t="s">
        <v>1</v>
      </c>
      <c r="N208" s="228" t="s">
        <v>43</v>
      </c>
      <c r="O208" s="92"/>
      <c r="P208" s="229">
        <f>O208*H208</f>
        <v>0</v>
      </c>
      <c r="Q208" s="229">
        <v>0.0058700000000000002</v>
      </c>
      <c r="R208" s="229">
        <f>Q208*H208</f>
        <v>0.12385700000000001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245</v>
      </c>
      <c r="AT208" s="231" t="s">
        <v>158</v>
      </c>
      <c r="AU208" s="231" t="s">
        <v>88</v>
      </c>
      <c r="AY208" s="18" t="s">
        <v>155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86</v>
      </c>
      <c r="BK208" s="232">
        <f>ROUND(I208*H208,2)</f>
        <v>0</v>
      </c>
      <c r="BL208" s="18" t="s">
        <v>245</v>
      </c>
      <c r="BM208" s="231" t="s">
        <v>632</v>
      </c>
    </row>
    <row r="209" s="13" customFormat="1">
      <c r="A209" s="13"/>
      <c r="B209" s="233"/>
      <c r="C209" s="234"/>
      <c r="D209" s="235" t="s">
        <v>165</v>
      </c>
      <c r="E209" s="236" t="s">
        <v>1</v>
      </c>
      <c r="F209" s="237" t="s">
        <v>633</v>
      </c>
      <c r="G209" s="234"/>
      <c r="H209" s="238">
        <v>21.100000000000001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165</v>
      </c>
      <c r="AU209" s="244" t="s">
        <v>88</v>
      </c>
      <c r="AV209" s="13" t="s">
        <v>88</v>
      </c>
      <c r="AW209" s="13" t="s">
        <v>34</v>
      </c>
      <c r="AX209" s="13" t="s">
        <v>86</v>
      </c>
      <c r="AY209" s="244" t="s">
        <v>155</v>
      </c>
    </row>
    <row r="210" s="2" customFormat="1" ht="24.15" customHeight="1">
      <c r="A210" s="39"/>
      <c r="B210" s="40"/>
      <c r="C210" s="220" t="s">
        <v>343</v>
      </c>
      <c r="D210" s="220" t="s">
        <v>158</v>
      </c>
      <c r="E210" s="221" t="s">
        <v>634</v>
      </c>
      <c r="F210" s="222" t="s">
        <v>635</v>
      </c>
      <c r="G210" s="223" t="s">
        <v>105</v>
      </c>
      <c r="H210" s="224">
        <v>554</v>
      </c>
      <c r="I210" s="225"/>
      <c r="J210" s="226">
        <f>ROUND(I210*H210,2)</f>
        <v>0</v>
      </c>
      <c r="K210" s="222" t="s">
        <v>162</v>
      </c>
      <c r="L210" s="45"/>
      <c r="M210" s="227" t="s">
        <v>1</v>
      </c>
      <c r="N210" s="228" t="s">
        <v>43</v>
      </c>
      <c r="O210" s="92"/>
      <c r="P210" s="229">
        <f>O210*H210</f>
        <v>0</v>
      </c>
      <c r="Q210" s="229">
        <v>0.0027000000000000001</v>
      </c>
      <c r="R210" s="229">
        <f>Q210*H210</f>
        <v>1.4958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245</v>
      </c>
      <c r="AT210" s="231" t="s">
        <v>158</v>
      </c>
      <c r="AU210" s="231" t="s">
        <v>88</v>
      </c>
      <c r="AY210" s="18" t="s">
        <v>155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86</v>
      </c>
      <c r="BK210" s="232">
        <f>ROUND(I210*H210,2)</f>
        <v>0</v>
      </c>
      <c r="BL210" s="18" t="s">
        <v>245</v>
      </c>
      <c r="BM210" s="231" t="s">
        <v>636</v>
      </c>
    </row>
    <row r="211" s="13" customFormat="1">
      <c r="A211" s="13"/>
      <c r="B211" s="233"/>
      <c r="C211" s="234"/>
      <c r="D211" s="235" t="s">
        <v>165</v>
      </c>
      <c r="E211" s="236" t="s">
        <v>1</v>
      </c>
      <c r="F211" s="237" t="s">
        <v>513</v>
      </c>
      <c r="G211" s="234"/>
      <c r="H211" s="238">
        <v>554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165</v>
      </c>
      <c r="AU211" s="244" t="s">
        <v>88</v>
      </c>
      <c r="AV211" s="13" t="s">
        <v>88</v>
      </c>
      <c r="AW211" s="13" t="s">
        <v>34</v>
      </c>
      <c r="AX211" s="13" t="s">
        <v>86</v>
      </c>
      <c r="AY211" s="244" t="s">
        <v>155</v>
      </c>
    </row>
    <row r="212" s="2" customFormat="1" ht="24.15" customHeight="1">
      <c r="A212" s="39"/>
      <c r="B212" s="40"/>
      <c r="C212" s="220" t="s">
        <v>348</v>
      </c>
      <c r="D212" s="220" t="s">
        <v>158</v>
      </c>
      <c r="E212" s="221" t="s">
        <v>637</v>
      </c>
      <c r="F212" s="222" t="s">
        <v>638</v>
      </c>
      <c r="G212" s="223" t="s">
        <v>105</v>
      </c>
      <c r="H212" s="224">
        <v>346.95999999999998</v>
      </c>
      <c r="I212" s="225"/>
      <c r="J212" s="226">
        <f>ROUND(I212*H212,2)</f>
        <v>0</v>
      </c>
      <c r="K212" s="222" t="s">
        <v>162</v>
      </c>
      <c r="L212" s="45"/>
      <c r="M212" s="227" t="s">
        <v>1</v>
      </c>
      <c r="N212" s="228" t="s">
        <v>43</v>
      </c>
      <c r="O212" s="92"/>
      <c r="P212" s="229">
        <f>O212*H212</f>
        <v>0</v>
      </c>
      <c r="Q212" s="229">
        <v>0.0027200000000000002</v>
      </c>
      <c r="R212" s="229">
        <f>Q212*H212</f>
        <v>0.94373119999999999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245</v>
      </c>
      <c r="AT212" s="231" t="s">
        <v>158</v>
      </c>
      <c r="AU212" s="231" t="s">
        <v>88</v>
      </c>
      <c r="AY212" s="18" t="s">
        <v>155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86</v>
      </c>
      <c r="BK212" s="232">
        <f>ROUND(I212*H212,2)</f>
        <v>0</v>
      </c>
      <c r="BL212" s="18" t="s">
        <v>245</v>
      </c>
      <c r="BM212" s="231" t="s">
        <v>639</v>
      </c>
    </row>
    <row r="213" s="13" customFormat="1">
      <c r="A213" s="13"/>
      <c r="B213" s="233"/>
      <c r="C213" s="234"/>
      <c r="D213" s="235" t="s">
        <v>165</v>
      </c>
      <c r="E213" s="236" t="s">
        <v>1</v>
      </c>
      <c r="F213" s="237" t="s">
        <v>520</v>
      </c>
      <c r="G213" s="234"/>
      <c r="H213" s="238">
        <v>346.95999999999998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165</v>
      </c>
      <c r="AU213" s="244" t="s">
        <v>88</v>
      </c>
      <c r="AV213" s="13" t="s">
        <v>88</v>
      </c>
      <c r="AW213" s="13" t="s">
        <v>34</v>
      </c>
      <c r="AX213" s="13" t="s">
        <v>86</v>
      </c>
      <c r="AY213" s="244" t="s">
        <v>155</v>
      </c>
    </row>
    <row r="214" s="2" customFormat="1" ht="24.15" customHeight="1">
      <c r="A214" s="39"/>
      <c r="B214" s="40"/>
      <c r="C214" s="220" t="s">
        <v>355</v>
      </c>
      <c r="D214" s="220" t="s">
        <v>158</v>
      </c>
      <c r="E214" s="221" t="s">
        <v>640</v>
      </c>
      <c r="F214" s="222" t="s">
        <v>641</v>
      </c>
      <c r="G214" s="223" t="s">
        <v>105</v>
      </c>
      <c r="H214" s="224">
        <v>554</v>
      </c>
      <c r="I214" s="225"/>
      <c r="J214" s="226">
        <f>ROUND(I214*H214,2)</f>
        <v>0</v>
      </c>
      <c r="K214" s="222" t="s">
        <v>162</v>
      </c>
      <c r="L214" s="45"/>
      <c r="M214" s="227" t="s">
        <v>1</v>
      </c>
      <c r="N214" s="228" t="s">
        <v>43</v>
      </c>
      <c r="O214" s="92"/>
      <c r="P214" s="229">
        <f>O214*H214</f>
        <v>0</v>
      </c>
      <c r="Q214" s="229">
        <v>0.00034000000000000002</v>
      </c>
      <c r="R214" s="229">
        <f>Q214*H214</f>
        <v>0.18836000000000003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245</v>
      </c>
      <c r="AT214" s="231" t="s">
        <v>158</v>
      </c>
      <c r="AU214" s="231" t="s">
        <v>88</v>
      </c>
      <c r="AY214" s="18" t="s">
        <v>155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245</v>
      </c>
      <c r="BM214" s="231" t="s">
        <v>642</v>
      </c>
    </row>
    <row r="215" s="13" customFormat="1">
      <c r="A215" s="13"/>
      <c r="B215" s="233"/>
      <c r="C215" s="234"/>
      <c r="D215" s="235" t="s">
        <v>165</v>
      </c>
      <c r="E215" s="236" t="s">
        <v>1</v>
      </c>
      <c r="F215" s="237" t="s">
        <v>513</v>
      </c>
      <c r="G215" s="234"/>
      <c r="H215" s="238">
        <v>554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165</v>
      </c>
      <c r="AU215" s="244" t="s">
        <v>88</v>
      </c>
      <c r="AV215" s="13" t="s">
        <v>88</v>
      </c>
      <c r="AW215" s="13" t="s">
        <v>34</v>
      </c>
      <c r="AX215" s="13" t="s">
        <v>86</v>
      </c>
      <c r="AY215" s="244" t="s">
        <v>155</v>
      </c>
    </row>
    <row r="216" s="2" customFormat="1" ht="24.15" customHeight="1">
      <c r="A216" s="39"/>
      <c r="B216" s="40"/>
      <c r="C216" s="220" t="s">
        <v>363</v>
      </c>
      <c r="D216" s="220" t="s">
        <v>158</v>
      </c>
      <c r="E216" s="221" t="s">
        <v>643</v>
      </c>
      <c r="F216" s="222" t="s">
        <v>644</v>
      </c>
      <c r="G216" s="223" t="s">
        <v>161</v>
      </c>
      <c r="H216" s="224">
        <v>67.049999999999997</v>
      </c>
      <c r="I216" s="225"/>
      <c r="J216" s="226">
        <f>ROUND(I216*H216,2)</f>
        <v>0</v>
      </c>
      <c r="K216" s="222" t="s">
        <v>162</v>
      </c>
      <c r="L216" s="45"/>
      <c r="M216" s="227" t="s">
        <v>1</v>
      </c>
      <c r="N216" s="228" t="s">
        <v>43</v>
      </c>
      <c r="O216" s="92"/>
      <c r="P216" s="229">
        <f>O216*H216</f>
        <v>0</v>
      </c>
      <c r="Q216" s="229">
        <v>0.0022000000000000001</v>
      </c>
      <c r="R216" s="229">
        <f>Q216*H216</f>
        <v>0.14751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245</v>
      </c>
      <c r="AT216" s="231" t="s">
        <v>158</v>
      </c>
      <c r="AU216" s="231" t="s">
        <v>88</v>
      </c>
      <c r="AY216" s="18" t="s">
        <v>155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86</v>
      </c>
      <c r="BK216" s="232">
        <f>ROUND(I216*H216,2)</f>
        <v>0</v>
      </c>
      <c r="BL216" s="18" t="s">
        <v>245</v>
      </c>
      <c r="BM216" s="231" t="s">
        <v>645</v>
      </c>
    </row>
    <row r="217" s="13" customFormat="1">
      <c r="A217" s="13"/>
      <c r="B217" s="233"/>
      <c r="C217" s="234"/>
      <c r="D217" s="235" t="s">
        <v>165</v>
      </c>
      <c r="E217" s="236" t="s">
        <v>1</v>
      </c>
      <c r="F217" s="237" t="s">
        <v>646</v>
      </c>
      <c r="G217" s="234"/>
      <c r="H217" s="238">
        <v>9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165</v>
      </c>
      <c r="AU217" s="244" t="s">
        <v>88</v>
      </c>
      <c r="AV217" s="13" t="s">
        <v>88</v>
      </c>
      <c r="AW217" s="13" t="s">
        <v>34</v>
      </c>
      <c r="AX217" s="13" t="s">
        <v>78</v>
      </c>
      <c r="AY217" s="244" t="s">
        <v>155</v>
      </c>
    </row>
    <row r="218" s="13" customFormat="1">
      <c r="A218" s="13"/>
      <c r="B218" s="233"/>
      <c r="C218" s="234"/>
      <c r="D218" s="235" t="s">
        <v>165</v>
      </c>
      <c r="E218" s="236" t="s">
        <v>1</v>
      </c>
      <c r="F218" s="237" t="s">
        <v>647</v>
      </c>
      <c r="G218" s="234"/>
      <c r="H218" s="238">
        <v>9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165</v>
      </c>
      <c r="AU218" s="244" t="s">
        <v>88</v>
      </c>
      <c r="AV218" s="13" t="s">
        <v>88</v>
      </c>
      <c r="AW218" s="13" t="s">
        <v>34</v>
      </c>
      <c r="AX218" s="13" t="s">
        <v>78</v>
      </c>
      <c r="AY218" s="244" t="s">
        <v>155</v>
      </c>
    </row>
    <row r="219" s="13" customFormat="1">
      <c r="A219" s="13"/>
      <c r="B219" s="233"/>
      <c r="C219" s="234"/>
      <c r="D219" s="235" t="s">
        <v>165</v>
      </c>
      <c r="E219" s="236" t="s">
        <v>1</v>
      </c>
      <c r="F219" s="237" t="s">
        <v>648</v>
      </c>
      <c r="G219" s="234"/>
      <c r="H219" s="238">
        <v>10.5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165</v>
      </c>
      <c r="AU219" s="244" t="s">
        <v>88</v>
      </c>
      <c r="AV219" s="13" t="s">
        <v>88</v>
      </c>
      <c r="AW219" s="13" t="s">
        <v>34</v>
      </c>
      <c r="AX219" s="13" t="s">
        <v>78</v>
      </c>
      <c r="AY219" s="244" t="s">
        <v>155</v>
      </c>
    </row>
    <row r="220" s="13" customFormat="1">
      <c r="A220" s="13"/>
      <c r="B220" s="233"/>
      <c r="C220" s="234"/>
      <c r="D220" s="235" t="s">
        <v>165</v>
      </c>
      <c r="E220" s="236" t="s">
        <v>1</v>
      </c>
      <c r="F220" s="237" t="s">
        <v>649</v>
      </c>
      <c r="G220" s="234"/>
      <c r="H220" s="238">
        <v>21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165</v>
      </c>
      <c r="AU220" s="244" t="s">
        <v>88</v>
      </c>
      <c r="AV220" s="13" t="s">
        <v>88</v>
      </c>
      <c r="AW220" s="13" t="s">
        <v>34</v>
      </c>
      <c r="AX220" s="13" t="s">
        <v>78</v>
      </c>
      <c r="AY220" s="244" t="s">
        <v>155</v>
      </c>
    </row>
    <row r="221" s="13" customFormat="1">
      <c r="A221" s="13"/>
      <c r="B221" s="233"/>
      <c r="C221" s="234"/>
      <c r="D221" s="235" t="s">
        <v>165</v>
      </c>
      <c r="E221" s="236" t="s">
        <v>1</v>
      </c>
      <c r="F221" s="237" t="s">
        <v>650</v>
      </c>
      <c r="G221" s="234"/>
      <c r="H221" s="238">
        <v>2.75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165</v>
      </c>
      <c r="AU221" s="244" t="s">
        <v>88</v>
      </c>
      <c r="AV221" s="13" t="s">
        <v>88</v>
      </c>
      <c r="AW221" s="13" t="s">
        <v>34</v>
      </c>
      <c r="AX221" s="13" t="s">
        <v>78</v>
      </c>
      <c r="AY221" s="244" t="s">
        <v>155</v>
      </c>
    </row>
    <row r="222" s="13" customFormat="1">
      <c r="A222" s="13"/>
      <c r="B222" s="233"/>
      <c r="C222" s="234"/>
      <c r="D222" s="235" t="s">
        <v>165</v>
      </c>
      <c r="E222" s="236" t="s">
        <v>1</v>
      </c>
      <c r="F222" s="237" t="s">
        <v>651</v>
      </c>
      <c r="G222" s="234"/>
      <c r="H222" s="238">
        <v>4.7999999999999998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165</v>
      </c>
      <c r="AU222" s="244" t="s">
        <v>88</v>
      </c>
      <c r="AV222" s="13" t="s">
        <v>88</v>
      </c>
      <c r="AW222" s="13" t="s">
        <v>34</v>
      </c>
      <c r="AX222" s="13" t="s">
        <v>78</v>
      </c>
      <c r="AY222" s="244" t="s">
        <v>155</v>
      </c>
    </row>
    <row r="223" s="13" customFormat="1">
      <c r="A223" s="13"/>
      <c r="B223" s="233"/>
      <c r="C223" s="234"/>
      <c r="D223" s="235" t="s">
        <v>165</v>
      </c>
      <c r="E223" s="236" t="s">
        <v>1</v>
      </c>
      <c r="F223" s="237" t="s">
        <v>652</v>
      </c>
      <c r="G223" s="234"/>
      <c r="H223" s="238">
        <v>8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165</v>
      </c>
      <c r="AU223" s="244" t="s">
        <v>88</v>
      </c>
      <c r="AV223" s="13" t="s">
        <v>88</v>
      </c>
      <c r="AW223" s="13" t="s">
        <v>34</v>
      </c>
      <c r="AX223" s="13" t="s">
        <v>78</v>
      </c>
      <c r="AY223" s="244" t="s">
        <v>155</v>
      </c>
    </row>
    <row r="224" s="13" customFormat="1">
      <c r="A224" s="13"/>
      <c r="B224" s="233"/>
      <c r="C224" s="234"/>
      <c r="D224" s="235" t="s">
        <v>165</v>
      </c>
      <c r="E224" s="236" t="s">
        <v>1</v>
      </c>
      <c r="F224" s="237" t="s">
        <v>653</v>
      </c>
      <c r="G224" s="234"/>
      <c r="H224" s="238">
        <v>1.25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165</v>
      </c>
      <c r="AU224" s="244" t="s">
        <v>88</v>
      </c>
      <c r="AV224" s="13" t="s">
        <v>88</v>
      </c>
      <c r="AW224" s="13" t="s">
        <v>34</v>
      </c>
      <c r="AX224" s="13" t="s">
        <v>78</v>
      </c>
      <c r="AY224" s="244" t="s">
        <v>155</v>
      </c>
    </row>
    <row r="225" s="13" customFormat="1">
      <c r="A225" s="13"/>
      <c r="B225" s="233"/>
      <c r="C225" s="234"/>
      <c r="D225" s="235" t="s">
        <v>165</v>
      </c>
      <c r="E225" s="236" t="s">
        <v>1</v>
      </c>
      <c r="F225" s="237" t="s">
        <v>654</v>
      </c>
      <c r="G225" s="234"/>
      <c r="H225" s="238">
        <v>0.75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165</v>
      </c>
      <c r="AU225" s="244" t="s">
        <v>88</v>
      </c>
      <c r="AV225" s="13" t="s">
        <v>88</v>
      </c>
      <c r="AW225" s="13" t="s">
        <v>34</v>
      </c>
      <c r="AX225" s="13" t="s">
        <v>78</v>
      </c>
      <c r="AY225" s="244" t="s">
        <v>155</v>
      </c>
    </row>
    <row r="226" s="15" customFormat="1">
      <c r="A226" s="15"/>
      <c r="B226" s="256"/>
      <c r="C226" s="257"/>
      <c r="D226" s="235" t="s">
        <v>165</v>
      </c>
      <c r="E226" s="258" t="s">
        <v>1</v>
      </c>
      <c r="F226" s="259" t="s">
        <v>180</v>
      </c>
      <c r="G226" s="257"/>
      <c r="H226" s="260">
        <v>67.049999999999997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6" t="s">
        <v>165</v>
      </c>
      <c r="AU226" s="266" t="s">
        <v>88</v>
      </c>
      <c r="AV226" s="15" t="s">
        <v>163</v>
      </c>
      <c r="AW226" s="15" t="s">
        <v>34</v>
      </c>
      <c r="AX226" s="15" t="s">
        <v>86</v>
      </c>
      <c r="AY226" s="266" t="s">
        <v>155</v>
      </c>
    </row>
    <row r="227" s="2" customFormat="1" ht="33" customHeight="1">
      <c r="A227" s="39"/>
      <c r="B227" s="40"/>
      <c r="C227" s="220" t="s">
        <v>368</v>
      </c>
      <c r="D227" s="220" t="s">
        <v>158</v>
      </c>
      <c r="E227" s="221" t="s">
        <v>655</v>
      </c>
      <c r="F227" s="222" t="s">
        <v>656</v>
      </c>
      <c r="G227" s="223" t="s">
        <v>422</v>
      </c>
      <c r="H227" s="224">
        <v>60</v>
      </c>
      <c r="I227" s="225"/>
      <c r="J227" s="226">
        <f>ROUND(I227*H227,2)</f>
        <v>0</v>
      </c>
      <c r="K227" s="222" t="s">
        <v>162</v>
      </c>
      <c r="L227" s="45"/>
      <c r="M227" s="227" t="s">
        <v>1</v>
      </c>
      <c r="N227" s="228" t="s">
        <v>43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245</v>
      </c>
      <c r="AT227" s="231" t="s">
        <v>158</v>
      </c>
      <c r="AU227" s="231" t="s">
        <v>88</v>
      </c>
      <c r="AY227" s="18" t="s">
        <v>155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86</v>
      </c>
      <c r="BK227" s="232">
        <f>ROUND(I227*H227,2)</f>
        <v>0</v>
      </c>
      <c r="BL227" s="18" t="s">
        <v>245</v>
      </c>
      <c r="BM227" s="231" t="s">
        <v>657</v>
      </c>
    </row>
    <row r="228" s="13" customFormat="1">
      <c r="A228" s="13"/>
      <c r="B228" s="233"/>
      <c r="C228" s="234"/>
      <c r="D228" s="235" t="s">
        <v>165</v>
      </c>
      <c r="E228" s="236" t="s">
        <v>1</v>
      </c>
      <c r="F228" s="237" t="s">
        <v>658</v>
      </c>
      <c r="G228" s="234"/>
      <c r="H228" s="238">
        <v>4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165</v>
      </c>
      <c r="AU228" s="244" t="s">
        <v>88</v>
      </c>
      <c r="AV228" s="13" t="s">
        <v>88</v>
      </c>
      <c r="AW228" s="13" t="s">
        <v>34</v>
      </c>
      <c r="AX228" s="13" t="s">
        <v>78</v>
      </c>
      <c r="AY228" s="244" t="s">
        <v>155</v>
      </c>
    </row>
    <row r="229" s="13" customFormat="1">
      <c r="A229" s="13"/>
      <c r="B229" s="233"/>
      <c r="C229" s="234"/>
      <c r="D229" s="235" t="s">
        <v>165</v>
      </c>
      <c r="E229" s="236" t="s">
        <v>1</v>
      </c>
      <c r="F229" s="237" t="s">
        <v>659</v>
      </c>
      <c r="G229" s="234"/>
      <c r="H229" s="238">
        <v>10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165</v>
      </c>
      <c r="AU229" s="244" t="s">
        <v>88</v>
      </c>
      <c r="AV229" s="13" t="s">
        <v>88</v>
      </c>
      <c r="AW229" s="13" t="s">
        <v>34</v>
      </c>
      <c r="AX229" s="13" t="s">
        <v>78</v>
      </c>
      <c r="AY229" s="244" t="s">
        <v>155</v>
      </c>
    </row>
    <row r="230" s="13" customFormat="1">
      <c r="A230" s="13"/>
      <c r="B230" s="233"/>
      <c r="C230" s="234"/>
      <c r="D230" s="235" t="s">
        <v>165</v>
      </c>
      <c r="E230" s="236" t="s">
        <v>1</v>
      </c>
      <c r="F230" s="237" t="s">
        <v>660</v>
      </c>
      <c r="G230" s="234"/>
      <c r="H230" s="238">
        <v>14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165</v>
      </c>
      <c r="AU230" s="244" t="s">
        <v>88</v>
      </c>
      <c r="AV230" s="13" t="s">
        <v>88</v>
      </c>
      <c r="AW230" s="13" t="s">
        <v>34</v>
      </c>
      <c r="AX230" s="13" t="s">
        <v>78</v>
      </c>
      <c r="AY230" s="244" t="s">
        <v>155</v>
      </c>
    </row>
    <row r="231" s="13" customFormat="1">
      <c r="A231" s="13"/>
      <c r="B231" s="233"/>
      <c r="C231" s="234"/>
      <c r="D231" s="235" t="s">
        <v>165</v>
      </c>
      <c r="E231" s="236" t="s">
        <v>1</v>
      </c>
      <c r="F231" s="237" t="s">
        <v>661</v>
      </c>
      <c r="G231" s="234"/>
      <c r="H231" s="238">
        <v>14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165</v>
      </c>
      <c r="AU231" s="244" t="s">
        <v>88</v>
      </c>
      <c r="AV231" s="13" t="s">
        <v>88</v>
      </c>
      <c r="AW231" s="13" t="s">
        <v>34</v>
      </c>
      <c r="AX231" s="13" t="s">
        <v>78</v>
      </c>
      <c r="AY231" s="244" t="s">
        <v>155</v>
      </c>
    </row>
    <row r="232" s="13" customFormat="1">
      <c r="A232" s="13"/>
      <c r="B232" s="233"/>
      <c r="C232" s="234"/>
      <c r="D232" s="235" t="s">
        <v>165</v>
      </c>
      <c r="E232" s="236" t="s">
        <v>1</v>
      </c>
      <c r="F232" s="237" t="s">
        <v>662</v>
      </c>
      <c r="G232" s="234"/>
      <c r="H232" s="238">
        <v>2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165</v>
      </c>
      <c r="AU232" s="244" t="s">
        <v>88</v>
      </c>
      <c r="AV232" s="13" t="s">
        <v>88</v>
      </c>
      <c r="AW232" s="13" t="s">
        <v>34</v>
      </c>
      <c r="AX232" s="13" t="s">
        <v>78</v>
      </c>
      <c r="AY232" s="244" t="s">
        <v>155</v>
      </c>
    </row>
    <row r="233" s="13" customFormat="1">
      <c r="A233" s="13"/>
      <c r="B233" s="233"/>
      <c r="C233" s="234"/>
      <c r="D233" s="235" t="s">
        <v>165</v>
      </c>
      <c r="E233" s="236" t="s">
        <v>1</v>
      </c>
      <c r="F233" s="237" t="s">
        <v>663</v>
      </c>
      <c r="G233" s="234"/>
      <c r="H233" s="238">
        <v>4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165</v>
      </c>
      <c r="AU233" s="244" t="s">
        <v>88</v>
      </c>
      <c r="AV233" s="13" t="s">
        <v>88</v>
      </c>
      <c r="AW233" s="13" t="s">
        <v>34</v>
      </c>
      <c r="AX233" s="13" t="s">
        <v>78</v>
      </c>
      <c r="AY233" s="244" t="s">
        <v>155</v>
      </c>
    </row>
    <row r="234" s="13" customFormat="1">
      <c r="A234" s="13"/>
      <c r="B234" s="233"/>
      <c r="C234" s="234"/>
      <c r="D234" s="235" t="s">
        <v>165</v>
      </c>
      <c r="E234" s="236" t="s">
        <v>1</v>
      </c>
      <c r="F234" s="237" t="s">
        <v>652</v>
      </c>
      <c r="G234" s="234"/>
      <c r="H234" s="238">
        <v>8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165</v>
      </c>
      <c r="AU234" s="244" t="s">
        <v>88</v>
      </c>
      <c r="AV234" s="13" t="s">
        <v>88</v>
      </c>
      <c r="AW234" s="13" t="s">
        <v>34</v>
      </c>
      <c r="AX234" s="13" t="s">
        <v>78</v>
      </c>
      <c r="AY234" s="244" t="s">
        <v>155</v>
      </c>
    </row>
    <row r="235" s="13" customFormat="1">
      <c r="A235" s="13"/>
      <c r="B235" s="233"/>
      <c r="C235" s="234"/>
      <c r="D235" s="235" t="s">
        <v>165</v>
      </c>
      <c r="E235" s="236" t="s">
        <v>1</v>
      </c>
      <c r="F235" s="237" t="s">
        <v>664</v>
      </c>
      <c r="G235" s="234"/>
      <c r="H235" s="238">
        <v>2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165</v>
      </c>
      <c r="AU235" s="244" t="s">
        <v>88</v>
      </c>
      <c r="AV235" s="13" t="s">
        <v>88</v>
      </c>
      <c r="AW235" s="13" t="s">
        <v>34</v>
      </c>
      <c r="AX235" s="13" t="s">
        <v>78</v>
      </c>
      <c r="AY235" s="244" t="s">
        <v>155</v>
      </c>
    </row>
    <row r="236" s="13" customFormat="1">
      <c r="A236" s="13"/>
      <c r="B236" s="233"/>
      <c r="C236" s="234"/>
      <c r="D236" s="235" t="s">
        <v>165</v>
      </c>
      <c r="E236" s="236" t="s">
        <v>1</v>
      </c>
      <c r="F236" s="237" t="s">
        <v>665</v>
      </c>
      <c r="G236" s="234"/>
      <c r="H236" s="238">
        <v>2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165</v>
      </c>
      <c r="AU236" s="244" t="s">
        <v>88</v>
      </c>
      <c r="AV236" s="13" t="s">
        <v>88</v>
      </c>
      <c r="AW236" s="13" t="s">
        <v>34</v>
      </c>
      <c r="AX236" s="13" t="s">
        <v>78</v>
      </c>
      <c r="AY236" s="244" t="s">
        <v>155</v>
      </c>
    </row>
    <row r="237" s="15" customFormat="1">
      <c r="A237" s="15"/>
      <c r="B237" s="256"/>
      <c r="C237" s="257"/>
      <c r="D237" s="235" t="s">
        <v>165</v>
      </c>
      <c r="E237" s="258" t="s">
        <v>1</v>
      </c>
      <c r="F237" s="259" t="s">
        <v>180</v>
      </c>
      <c r="G237" s="257"/>
      <c r="H237" s="260">
        <v>60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6" t="s">
        <v>165</v>
      </c>
      <c r="AU237" s="266" t="s">
        <v>88</v>
      </c>
      <c r="AV237" s="15" t="s">
        <v>163</v>
      </c>
      <c r="AW237" s="15" t="s">
        <v>34</v>
      </c>
      <c r="AX237" s="15" t="s">
        <v>86</v>
      </c>
      <c r="AY237" s="266" t="s">
        <v>155</v>
      </c>
    </row>
    <row r="238" s="2" customFormat="1" ht="24.15" customHeight="1">
      <c r="A238" s="39"/>
      <c r="B238" s="40"/>
      <c r="C238" s="220" t="s">
        <v>373</v>
      </c>
      <c r="D238" s="220" t="s">
        <v>158</v>
      </c>
      <c r="E238" s="221" t="s">
        <v>666</v>
      </c>
      <c r="F238" s="222" t="s">
        <v>667</v>
      </c>
      <c r="G238" s="223" t="s">
        <v>161</v>
      </c>
      <c r="H238" s="224">
        <v>92.799999999999997</v>
      </c>
      <c r="I238" s="225"/>
      <c r="J238" s="226">
        <f>ROUND(I238*H238,2)</f>
        <v>0</v>
      </c>
      <c r="K238" s="222" t="s">
        <v>162</v>
      </c>
      <c r="L238" s="45"/>
      <c r="M238" s="227" t="s">
        <v>1</v>
      </c>
      <c r="N238" s="228" t="s">
        <v>43</v>
      </c>
      <c r="O238" s="92"/>
      <c r="P238" s="229">
        <f>O238*H238</f>
        <v>0</v>
      </c>
      <c r="Q238" s="229">
        <v>0.00172</v>
      </c>
      <c r="R238" s="229">
        <f>Q238*H238</f>
        <v>0.15961599999999998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245</v>
      </c>
      <c r="AT238" s="231" t="s">
        <v>158</v>
      </c>
      <c r="AU238" s="231" t="s">
        <v>88</v>
      </c>
      <c r="AY238" s="18" t="s">
        <v>155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86</v>
      </c>
      <c r="BK238" s="232">
        <f>ROUND(I238*H238,2)</f>
        <v>0</v>
      </c>
      <c r="BL238" s="18" t="s">
        <v>245</v>
      </c>
      <c r="BM238" s="231" t="s">
        <v>668</v>
      </c>
    </row>
    <row r="239" s="13" customFormat="1">
      <c r="A239" s="13"/>
      <c r="B239" s="233"/>
      <c r="C239" s="234"/>
      <c r="D239" s="235" t="s">
        <v>165</v>
      </c>
      <c r="E239" s="236" t="s">
        <v>1</v>
      </c>
      <c r="F239" s="237" t="s">
        <v>669</v>
      </c>
      <c r="G239" s="234"/>
      <c r="H239" s="238">
        <v>92.799999999999997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165</v>
      </c>
      <c r="AU239" s="244" t="s">
        <v>88</v>
      </c>
      <c r="AV239" s="13" t="s">
        <v>88</v>
      </c>
      <c r="AW239" s="13" t="s">
        <v>34</v>
      </c>
      <c r="AX239" s="13" t="s">
        <v>86</v>
      </c>
      <c r="AY239" s="244" t="s">
        <v>155</v>
      </c>
    </row>
    <row r="240" s="2" customFormat="1" ht="24.15" customHeight="1">
      <c r="A240" s="39"/>
      <c r="B240" s="40"/>
      <c r="C240" s="220" t="s">
        <v>380</v>
      </c>
      <c r="D240" s="220" t="s">
        <v>158</v>
      </c>
      <c r="E240" s="221" t="s">
        <v>670</v>
      </c>
      <c r="F240" s="222" t="s">
        <v>671</v>
      </c>
      <c r="G240" s="223" t="s">
        <v>376</v>
      </c>
      <c r="H240" s="277"/>
      <c r="I240" s="225"/>
      <c r="J240" s="226">
        <f>ROUND(I240*H240,2)</f>
        <v>0</v>
      </c>
      <c r="K240" s="222" t="s">
        <v>162</v>
      </c>
      <c r="L240" s="45"/>
      <c r="M240" s="227" t="s">
        <v>1</v>
      </c>
      <c r="N240" s="228" t="s">
        <v>43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245</v>
      </c>
      <c r="AT240" s="231" t="s">
        <v>158</v>
      </c>
      <c r="AU240" s="231" t="s">
        <v>88</v>
      </c>
      <c r="AY240" s="18" t="s">
        <v>155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86</v>
      </c>
      <c r="BK240" s="232">
        <f>ROUND(I240*H240,2)</f>
        <v>0</v>
      </c>
      <c r="BL240" s="18" t="s">
        <v>245</v>
      </c>
      <c r="BM240" s="231" t="s">
        <v>672</v>
      </c>
    </row>
    <row r="241" s="12" customFormat="1" ht="22.8" customHeight="1">
      <c r="A241" s="12"/>
      <c r="B241" s="204"/>
      <c r="C241" s="205"/>
      <c r="D241" s="206" t="s">
        <v>77</v>
      </c>
      <c r="E241" s="218" t="s">
        <v>673</v>
      </c>
      <c r="F241" s="218" t="s">
        <v>674</v>
      </c>
      <c r="G241" s="205"/>
      <c r="H241" s="205"/>
      <c r="I241" s="208"/>
      <c r="J241" s="219">
        <f>BK241</f>
        <v>0</v>
      </c>
      <c r="K241" s="205"/>
      <c r="L241" s="210"/>
      <c r="M241" s="211"/>
      <c r="N241" s="212"/>
      <c r="O241" s="212"/>
      <c r="P241" s="213">
        <f>SUM(P242:P254)</f>
        <v>0</v>
      </c>
      <c r="Q241" s="212"/>
      <c r="R241" s="213">
        <f>SUM(R242:R254)</f>
        <v>0</v>
      </c>
      <c r="S241" s="212"/>
      <c r="T241" s="214">
        <f>SUM(T242:T254)</f>
        <v>8.6311400000000003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5" t="s">
        <v>88</v>
      </c>
      <c r="AT241" s="216" t="s">
        <v>77</v>
      </c>
      <c r="AU241" s="216" t="s">
        <v>86</v>
      </c>
      <c r="AY241" s="215" t="s">
        <v>155</v>
      </c>
      <c r="BK241" s="217">
        <f>SUM(BK242:BK254)</f>
        <v>0</v>
      </c>
    </row>
    <row r="242" s="2" customFormat="1" ht="16.5" customHeight="1">
      <c r="A242" s="39"/>
      <c r="B242" s="40"/>
      <c r="C242" s="220" t="s">
        <v>392</v>
      </c>
      <c r="D242" s="220" t="s">
        <v>158</v>
      </c>
      <c r="E242" s="221" t="s">
        <v>675</v>
      </c>
      <c r="F242" s="222" t="s">
        <v>676</v>
      </c>
      <c r="G242" s="223" t="s">
        <v>105</v>
      </c>
      <c r="H242" s="224">
        <v>900.96000000000004</v>
      </c>
      <c r="I242" s="225"/>
      <c r="J242" s="226">
        <f>ROUND(I242*H242,2)</f>
        <v>0</v>
      </c>
      <c r="K242" s="222" t="s">
        <v>162</v>
      </c>
      <c r="L242" s="45"/>
      <c r="M242" s="227" t="s">
        <v>1</v>
      </c>
      <c r="N242" s="228" t="s">
        <v>43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0.0094999999999999998</v>
      </c>
      <c r="T242" s="230">
        <f>S242*H242</f>
        <v>8.5591200000000001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245</v>
      </c>
      <c r="AT242" s="231" t="s">
        <v>158</v>
      </c>
      <c r="AU242" s="231" t="s">
        <v>88</v>
      </c>
      <c r="AY242" s="18" t="s">
        <v>155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86</v>
      </c>
      <c r="BK242" s="232">
        <f>ROUND(I242*H242,2)</f>
        <v>0</v>
      </c>
      <c r="BL242" s="18" t="s">
        <v>245</v>
      </c>
      <c r="BM242" s="231" t="s">
        <v>677</v>
      </c>
    </row>
    <row r="243" s="13" customFormat="1">
      <c r="A243" s="13"/>
      <c r="B243" s="233"/>
      <c r="C243" s="234"/>
      <c r="D243" s="235" t="s">
        <v>165</v>
      </c>
      <c r="E243" s="236" t="s">
        <v>1</v>
      </c>
      <c r="F243" s="237" t="s">
        <v>678</v>
      </c>
      <c r="G243" s="234"/>
      <c r="H243" s="238">
        <v>264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165</v>
      </c>
      <c r="AU243" s="244" t="s">
        <v>88</v>
      </c>
      <c r="AV243" s="13" t="s">
        <v>88</v>
      </c>
      <c r="AW243" s="13" t="s">
        <v>34</v>
      </c>
      <c r="AX243" s="13" t="s">
        <v>78</v>
      </c>
      <c r="AY243" s="244" t="s">
        <v>155</v>
      </c>
    </row>
    <row r="244" s="13" customFormat="1">
      <c r="A244" s="13"/>
      <c r="B244" s="233"/>
      <c r="C244" s="234"/>
      <c r="D244" s="235" t="s">
        <v>165</v>
      </c>
      <c r="E244" s="236" t="s">
        <v>1</v>
      </c>
      <c r="F244" s="237" t="s">
        <v>679</v>
      </c>
      <c r="G244" s="234"/>
      <c r="H244" s="238">
        <v>-93.120000000000005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165</v>
      </c>
      <c r="AU244" s="244" t="s">
        <v>88</v>
      </c>
      <c r="AV244" s="13" t="s">
        <v>88</v>
      </c>
      <c r="AW244" s="13" t="s">
        <v>34</v>
      </c>
      <c r="AX244" s="13" t="s">
        <v>78</v>
      </c>
      <c r="AY244" s="244" t="s">
        <v>155</v>
      </c>
    </row>
    <row r="245" s="13" customFormat="1">
      <c r="A245" s="13"/>
      <c r="B245" s="233"/>
      <c r="C245" s="234"/>
      <c r="D245" s="235" t="s">
        <v>165</v>
      </c>
      <c r="E245" s="236" t="s">
        <v>1</v>
      </c>
      <c r="F245" s="237" t="s">
        <v>680</v>
      </c>
      <c r="G245" s="234"/>
      <c r="H245" s="238">
        <v>226.59999999999999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165</v>
      </c>
      <c r="AU245" s="244" t="s">
        <v>88</v>
      </c>
      <c r="AV245" s="13" t="s">
        <v>88</v>
      </c>
      <c r="AW245" s="13" t="s">
        <v>34</v>
      </c>
      <c r="AX245" s="13" t="s">
        <v>78</v>
      </c>
      <c r="AY245" s="244" t="s">
        <v>155</v>
      </c>
    </row>
    <row r="246" s="13" customFormat="1">
      <c r="A246" s="13"/>
      <c r="B246" s="233"/>
      <c r="C246" s="234"/>
      <c r="D246" s="235" t="s">
        <v>165</v>
      </c>
      <c r="E246" s="236" t="s">
        <v>1</v>
      </c>
      <c r="F246" s="237" t="s">
        <v>681</v>
      </c>
      <c r="G246" s="234"/>
      <c r="H246" s="238">
        <v>-50.520000000000003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165</v>
      </c>
      <c r="AU246" s="244" t="s">
        <v>88</v>
      </c>
      <c r="AV246" s="13" t="s">
        <v>88</v>
      </c>
      <c r="AW246" s="13" t="s">
        <v>34</v>
      </c>
      <c r="AX246" s="13" t="s">
        <v>78</v>
      </c>
      <c r="AY246" s="244" t="s">
        <v>155</v>
      </c>
    </row>
    <row r="247" s="14" customFormat="1">
      <c r="A247" s="14"/>
      <c r="B247" s="245"/>
      <c r="C247" s="246"/>
      <c r="D247" s="235" t="s">
        <v>165</v>
      </c>
      <c r="E247" s="247" t="s">
        <v>520</v>
      </c>
      <c r="F247" s="248" t="s">
        <v>174</v>
      </c>
      <c r="G247" s="246"/>
      <c r="H247" s="249">
        <v>346.95999999999998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165</v>
      </c>
      <c r="AU247" s="255" t="s">
        <v>88</v>
      </c>
      <c r="AV247" s="14" t="s">
        <v>175</v>
      </c>
      <c r="AW247" s="14" t="s">
        <v>34</v>
      </c>
      <c r="AX247" s="14" t="s">
        <v>78</v>
      </c>
      <c r="AY247" s="255" t="s">
        <v>155</v>
      </c>
    </row>
    <row r="248" s="13" customFormat="1">
      <c r="A248" s="13"/>
      <c r="B248" s="233"/>
      <c r="C248" s="234"/>
      <c r="D248" s="235" t="s">
        <v>165</v>
      </c>
      <c r="E248" s="236" t="s">
        <v>513</v>
      </c>
      <c r="F248" s="237" t="s">
        <v>682</v>
      </c>
      <c r="G248" s="234"/>
      <c r="H248" s="238">
        <v>554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165</v>
      </c>
      <c r="AU248" s="244" t="s">
        <v>88</v>
      </c>
      <c r="AV248" s="13" t="s">
        <v>88</v>
      </c>
      <c r="AW248" s="13" t="s">
        <v>34</v>
      </c>
      <c r="AX248" s="13" t="s">
        <v>78</v>
      </c>
      <c r="AY248" s="244" t="s">
        <v>155</v>
      </c>
    </row>
    <row r="249" s="15" customFormat="1">
      <c r="A249" s="15"/>
      <c r="B249" s="256"/>
      <c r="C249" s="257"/>
      <c r="D249" s="235" t="s">
        <v>165</v>
      </c>
      <c r="E249" s="258" t="s">
        <v>502</v>
      </c>
      <c r="F249" s="259" t="s">
        <v>180</v>
      </c>
      <c r="G249" s="257"/>
      <c r="H249" s="260">
        <v>900.96000000000004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6" t="s">
        <v>165</v>
      </c>
      <c r="AU249" s="266" t="s">
        <v>88</v>
      </c>
      <c r="AV249" s="15" t="s">
        <v>163</v>
      </c>
      <c r="AW249" s="15" t="s">
        <v>34</v>
      </c>
      <c r="AX249" s="15" t="s">
        <v>86</v>
      </c>
      <c r="AY249" s="266" t="s">
        <v>155</v>
      </c>
    </row>
    <row r="250" s="2" customFormat="1" ht="24.15" customHeight="1">
      <c r="A250" s="39"/>
      <c r="B250" s="40"/>
      <c r="C250" s="220" t="s">
        <v>396</v>
      </c>
      <c r="D250" s="220" t="s">
        <v>158</v>
      </c>
      <c r="E250" s="221" t="s">
        <v>683</v>
      </c>
      <c r="F250" s="222" t="s">
        <v>684</v>
      </c>
      <c r="G250" s="223" t="s">
        <v>105</v>
      </c>
      <c r="H250" s="224">
        <v>346.95999999999998</v>
      </c>
      <c r="I250" s="225"/>
      <c r="J250" s="226">
        <f>ROUND(I250*H250,2)</f>
        <v>0</v>
      </c>
      <c r="K250" s="222" t="s">
        <v>162</v>
      </c>
      <c r="L250" s="45"/>
      <c r="M250" s="227" t="s">
        <v>1</v>
      </c>
      <c r="N250" s="228" t="s">
        <v>43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245</v>
      </c>
      <c r="AT250" s="231" t="s">
        <v>158</v>
      </c>
      <c r="AU250" s="231" t="s">
        <v>88</v>
      </c>
      <c r="AY250" s="18" t="s">
        <v>155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86</v>
      </c>
      <c r="BK250" s="232">
        <f>ROUND(I250*H250,2)</f>
        <v>0</v>
      </c>
      <c r="BL250" s="18" t="s">
        <v>245</v>
      </c>
      <c r="BM250" s="231" t="s">
        <v>685</v>
      </c>
    </row>
    <row r="251" s="13" customFormat="1">
      <c r="A251" s="13"/>
      <c r="B251" s="233"/>
      <c r="C251" s="234"/>
      <c r="D251" s="235" t="s">
        <v>165</v>
      </c>
      <c r="E251" s="236" t="s">
        <v>1</v>
      </c>
      <c r="F251" s="237" t="s">
        <v>520</v>
      </c>
      <c r="G251" s="234"/>
      <c r="H251" s="238">
        <v>346.95999999999998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165</v>
      </c>
      <c r="AU251" s="244" t="s">
        <v>88</v>
      </c>
      <c r="AV251" s="13" t="s">
        <v>88</v>
      </c>
      <c r="AW251" s="13" t="s">
        <v>34</v>
      </c>
      <c r="AX251" s="13" t="s">
        <v>86</v>
      </c>
      <c r="AY251" s="244" t="s">
        <v>155</v>
      </c>
    </row>
    <row r="252" s="2" customFormat="1" ht="24.15" customHeight="1">
      <c r="A252" s="39"/>
      <c r="B252" s="40"/>
      <c r="C252" s="220" t="s">
        <v>408</v>
      </c>
      <c r="D252" s="220" t="s">
        <v>158</v>
      </c>
      <c r="E252" s="221" t="s">
        <v>686</v>
      </c>
      <c r="F252" s="222" t="s">
        <v>687</v>
      </c>
      <c r="G252" s="223" t="s">
        <v>105</v>
      </c>
      <c r="H252" s="224">
        <v>554</v>
      </c>
      <c r="I252" s="225"/>
      <c r="J252" s="226">
        <f>ROUND(I252*H252,2)</f>
        <v>0</v>
      </c>
      <c r="K252" s="222" t="s">
        <v>162</v>
      </c>
      <c r="L252" s="45"/>
      <c r="M252" s="227" t="s">
        <v>1</v>
      </c>
      <c r="N252" s="228" t="s">
        <v>43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0.00012999999999999999</v>
      </c>
      <c r="T252" s="230">
        <f>S252*H252</f>
        <v>0.072019999999999987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245</v>
      </c>
      <c r="AT252" s="231" t="s">
        <v>158</v>
      </c>
      <c r="AU252" s="231" t="s">
        <v>88</v>
      </c>
      <c r="AY252" s="18" t="s">
        <v>155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86</v>
      </c>
      <c r="BK252" s="232">
        <f>ROUND(I252*H252,2)</f>
        <v>0</v>
      </c>
      <c r="BL252" s="18" t="s">
        <v>245</v>
      </c>
      <c r="BM252" s="231" t="s">
        <v>688</v>
      </c>
    </row>
    <row r="253" s="13" customFormat="1">
      <c r="A253" s="13"/>
      <c r="B253" s="233"/>
      <c r="C253" s="234"/>
      <c r="D253" s="235" t="s">
        <v>165</v>
      </c>
      <c r="E253" s="236" t="s">
        <v>1</v>
      </c>
      <c r="F253" s="237" t="s">
        <v>513</v>
      </c>
      <c r="G253" s="234"/>
      <c r="H253" s="238">
        <v>554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165</v>
      </c>
      <c r="AU253" s="244" t="s">
        <v>88</v>
      </c>
      <c r="AV253" s="13" t="s">
        <v>88</v>
      </c>
      <c r="AW253" s="13" t="s">
        <v>34</v>
      </c>
      <c r="AX253" s="13" t="s">
        <v>86</v>
      </c>
      <c r="AY253" s="244" t="s">
        <v>155</v>
      </c>
    </row>
    <row r="254" s="2" customFormat="1" ht="24.15" customHeight="1">
      <c r="A254" s="39"/>
      <c r="B254" s="40"/>
      <c r="C254" s="220" t="s">
        <v>413</v>
      </c>
      <c r="D254" s="220" t="s">
        <v>158</v>
      </c>
      <c r="E254" s="221" t="s">
        <v>689</v>
      </c>
      <c r="F254" s="222" t="s">
        <v>690</v>
      </c>
      <c r="G254" s="223" t="s">
        <v>376</v>
      </c>
      <c r="H254" s="277"/>
      <c r="I254" s="225"/>
      <c r="J254" s="226">
        <f>ROUND(I254*H254,2)</f>
        <v>0</v>
      </c>
      <c r="K254" s="222" t="s">
        <v>162</v>
      </c>
      <c r="L254" s="45"/>
      <c r="M254" s="227" t="s">
        <v>1</v>
      </c>
      <c r="N254" s="228" t="s">
        <v>43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245</v>
      </c>
      <c r="AT254" s="231" t="s">
        <v>158</v>
      </c>
      <c r="AU254" s="231" t="s">
        <v>88</v>
      </c>
      <c r="AY254" s="18" t="s">
        <v>155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245</v>
      </c>
      <c r="BM254" s="231" t="s">
        <v>691</v>
      </c>
    </row>
    <row r="255" s="12" customFormat="1" ht="22.8" customHeight="1">
      <c r="A255" s="12"/>
      <c r="B255" s="204"/>
      <c r="C255" s="205"/>
      <c r="D255" s="206" t="s">
        <v>77</v>
      </c>
      <c r="E255" s="218" t="s">
        <v>378</v>
      </c>
      <c r="F255" s="218" t="s">
        <v>379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SUM(P256:P294)</f>
        <v>0</v>
      </c>
      <c r="Q255" s="212"/>
      <c r="R255" s="213">
        <f>SUM(R256:R294)</f>
        <v>3.9781122499999997</v>
      </c>
      <c r="S255" s="212"/>
      <c r="T255" s="214">
        <f>SUM(T256:T294)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88</v>
      </c>
      <c r="AT255" s="216" t="s">
        <v>77</v>
      </c>
      <c r="AU255" s="216" t="s">
        <v>86</v>
      </c>
      <c r="AY255" s="215" t="s">
        <v>155</v>
      </c>
      <c r="BK255" s="217">
        <f>SUM(BK256:BK294)</f>
        <v>0</v>
      </c>
    </row>
    <row r="256" s="2" customFormat="1" ht="24.15" customHeight="1">
      <c r="A256" s="39"/>
      <c r="B256" s="40"/>
      <c r="C256" s="220" t="s">
        <v>419</v>
      </c>
      <c r="D256" s="220" t="s">
        <v>158</v>
      </c>
      <c r="E256" s="221" t="s">
        <v>692</v>
      </c>
      <c r="F256" s="222" t="s">
        <v>693</v>
      </c>
      <c r="G256" s="223" t="s">
        <v>105</v>
      </c>
      <c r="H256" s="224">
        <v>184.05500000000001</v>
      </c>
      <c r="I256" s="225"/>
      <c r="J256" s="226">
        <f>ROUND(I256*H256,2)</f>
        <v>0</v>
      </c>
      <c r="K256" s="222" t="s">
        <v>162</v>
      </c>
      <c r="L256" s="45"/>
      <c r="M256" s="227" t="s">
        <v>1</v>
      </c>
      <c r="N256" s="228" t="s">
        <v>43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245</v>
      </c>
      <c r="AT256" s="231" t="s">
        <v>158</v>
      </c>
      <c r="AU256" s="231" t="s">
        <v>88</v>
      </c>
      <c r="AY256" s="18" t="s">
        <v>155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86</v>
      </c>
      <c r="BK256" s="232">
        <f>ROUND(I256*H256,2)</f>
        <v>0</v>
      </c>
      <c r="BL256" s="18" t="s">
        <v>245</v>
      </c>
      <c r="BM256" s="231" t="s">
        <v>694</v>
      </c>
    </row>
    <row r="257" s="13" customFormat="1">
      <c r="A257" s="13"/>
      <c r="B257" s="233"/>
      <c r="C257" s="234"/>
      <c r="D257" s="235" t="s">
        <v>165</v>
      </c>
      <c r="E257" s="236" t="s">
        <v>1</v>
      </c>
      <c r="F257" s="237" t="s">
        <v>510</v>
      </c>
      <c r="G257" s="234"/>
      <c r="H257" s="238">
        <v>184.05500000000001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165</v>
      </c>
      <c r="AU257" s="244" t="s">
        <v>88</v>
      </c>
      <c r="AV257" s="13" t="s">
        <v>88</v>
      </c>
      <c r="AW257" s="13" t="s">
        <v>34</v>
      </c>
      <c r="AX257" s="13" t="s">
        <v>86</v>
      </c>
      <c r="AY257" s="244" t="s">
        <v>155</v>
      </c>
    </row>
    <row r="258" s="2" customFormat="1" ht="49.05" customHeight="1">
      <c r="A258" s="39"/>
      <c r="B258" s="40"/>
      <c r="C258" s="267" t="s">
        <v>425</v>
      </c>
      <c r="D258" s="267" t="s">
        <v>185</v>
      </c>
      <c r="E258" s="268" t="s">
        <v>695</v>
      </c>
      <c r="F258" s="269" t="s">
        <v>696</v>
      </c>
      <c r="G258" s="270" t="s">
        <v>105</v>
      </c>
      <c r="H258" s="271">
        <v>204.48500000000001</v>
      </c>
      <c r="I258" s="272"/>
      <c r="J258" s="273">
        <f>ROUND(I258*H258,2)</f>
        <v>0</v>
      </c>
      <c r="K258" s="269" t="s">
        <v>162</v>
      </c>
      <c r="L258" s="274"/>
      <c r="M258" s="275" t="s">
        <v>1</v>
      </c>
      <c r="N258" s="276" t="s">
        <v>43</v>
      </c>
      <c r="O258" s="92"/>
      <c r="P258" s="229">
        <f>O258*H258</f>
        <v>0</v>
      </c>
      <c r="Q258" s="229">
        <v>0.00012999999999999999</v>
      </c>
      <c r="R258" s="229">
        <f>Q258*H258</f>
        <v>0.02658305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321</v>
      </c>
      <c r="AT258" s="231" t="s">
        <v>185</v>
      </c>
      <c r="AU258" s="231" t="s">
        <v>88</v>
      </c>
      <c r="AY258" s="18" t="s">
        <v>155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86</v>
      </c>
      <c r="BK258" s="232">
        <f>ROUND(I258*H258,2)</f>
        <v>0</v>
      </c>
      <c r="BL258" s="18" t="s">
        <v>245</v>
      </c>
      <c r="BM258" s="231" t="s">
        <v>697</v>
      </c>
    </row>
    <row r="259" s="13" customFormat="1">
      <c r="A259" s="13"/>
      <c r="B259" s="233"/>
      <c r="C259" s="234"/>
      <c r="D259" s="235" t="s">
        <v>165</v>
      </c>
      <c r="E259" s="234"/>
      <c r="F259" s="237" t="s">
        <v>698</v>
      </c>
      <c r="G259" s="234"/>
      <c r="H259" s="238">
        <v>204.48500000000001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165</v>
      </c>
      <c r="AU259" s="244" t="s">
        <v>88</v>
      </c>
      <c r="AV259" s="13" t="s">
        <v>88</v>
      </c>
      <c r="AW259" s="13" t="s">
        <v>4</v>
      </c>
      <c r="AX259" s="13" t="s">
        <v>86</v>
      </c>
      <c r="AY259" s="244" t="s">
        <v>155</v>
      </c>
    </row>
    <row r="260" s="2" customFormat="1" ht="24.15" customHeight="1">
      <c r="A260" s="39"/>
      <c r="B260" s="40"/>
      <c r="C260" s="220" t="s">
        <v>430</v>
      </c>
      <c r="D260" s="220" t="s">
        <v>158</v>
      </c>
      <c r="E260" s="221" t="s">
        <v>381</v>
      </c>
      <c r="F260" s="222" t="s">
        <v>382</v>
      </c>
      <c r="G260" s="223" t="s">
        <v>105</v>
      </c>
      <c r="H260" s="224">
        <v>65.159999999999997</v>
      </c>
      <c r="I260" s="225"/>
      <c r="J260" s="226">
        <f>ROUND(I260*H260,2)</f>
        <v>0</v>
      </c>
      <c r="K260" s="222" t="s">
        <v>162</v>
      </c>
      <c r="L260" s="45"/>
      <c r="M260" s="227" t="s">
        <v>1</v>
      </c>
      <c r="N260" s="228" t="s">
        <v>43</v>
      </c>
      <c r="O260" s="92"/>
      <c r="P260" s="229">
        <f>O260*H260</f>
        <v>0</v>
      </c>
      <c r="Q260" s="229">
        <v>0.00025000000000000001</v>
      </c>
      <c r="R260" s="229">
        <f>Q260*H260</f>
        <v>0.016289999999999999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245</v>
      </c>
      <c r="AT260" s="231" t="s">
        <v>158</v>
      </c>
      <c r="AU260" s="231" t="s">
        <v>88</v>
      </c>
      <c r="AY260" s="18" t="s">
        <v>155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86</v>
      </c>
      <c r="BK260" s="232">
        <f>ROUND(I260*H260,2)</f>
        <v>0</v>
      </c>
      <c r="BL260" s="18" t="s">
        <v>245</v>
      </c>
      <c r="BM260" s="231" t="s">
        <v>699</v>
      </c>
    </row>
    <row r="261" s="13" customFormat="1">
      <c r="A261" s="13"/>
      <c r="B261" s="233"/>
      <c r="C261" s="234"/>
      <c r="D261" s="235" t="s">
        <v>165</v>
      </c>
      <c r="E261" s="236" t="s">
        <v>1</v>
      </c>
      <c r="F261" s="237" t="s">
        <v>700</v>
      </c>
      <c r="G261" s="234"/>
      <c r="H261" s="238">
        <v>21.600000000000001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165</v>
      </c>
      <c r="AU261" s="244" t="s">
        <v>88</v>
      </c>
      <c r="AV261" s="13" t="s">
        <v>88</v>
      </c>
      <c r="AW261" s="13" t="s">
        <v>34</v>
      </c>
      <c r="AX261" s="13" t="s">
        <v>78</v>
      </c>
      <c r="AY261" s="244" t="s">
        <v>155</v>
      </c>
    </row>
    <row r="262" s="13" customFormat="1">
      <c r="A262" s="13"/>
      <c r="B262" s="233"/>
      <c r="C262" s="234"/>
      <c r="D262" s="235" t="s">
        <v>165</v>
      </c>
      <c r="E262" s="236" t="s">
        <v>1</v>
      </c>
      <c r="F262" s="237" t="s">
        <v>701</v>
      </c>
      <c r="G262" s="234"/>
      <c r="H262" s="238">
        <v>15.119999999999999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165</v>
      </c>
      <c r="AU262" s="244" t="s">
        <v>88</v>
      </c>
      <c r="AV262" s="13" t="s">
        <v>88</v>
      </c>
      <c r="AW262" s="13" t="s">
        <v>34</v>
      </c>
      <c r="AX262" s="13" t="s">
        <v>78</v>
      </c>
      <c r="AY262" s="244" t="s">
        <v>155</v>
      </c>
    </row>
    <row r="263" s="13" customFormat="1">
      <c r="A263" s="13"/>
      <c r="B263" s="233"/>
      <c r="C263" s="234"/>
      <c r="D263" s="235" t="s">
        <v>165</v>
      </c>
      <c r="E263" s="236" t="s">
        <v>1</v>
      </c>
      <c r="F263" s="237" t="s">
        <v>702</v>
      </c>
      <c r="G263" s="234"/>
      <c r="H263" s="238">
        <v>3.6000000000000001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165</v>
      </c>
      <c r="AU263" s="244" t="s">
        <v>88</v>
      </c>
      <c r="AV263" s="13" t="s">
        <v>88</v>
      </c>
      <c r="AW263" s="13" t="s">
        <v>34</v>
      </c>
      <c r="AX263" s="13" t="s">
        <v>78</v>
      </c>
      <c r="AY263" s="244" t="s">
        <v>155</v>
      </c>
    </row>
    <row r="264" s="13" customFormat="1">
      <c r="A264" s="13"/>
      <c r="B264" s="233"/>
      <c r="C264" s="234"/>
      <c r="D264" s="235" t="s">
        <v>165</v>
      </c>
      <c r="E264" s="236" t="s">
        <v>1</v>
      </c>
      <c r="F264" s="237" t="s">
        <v>703</v>
      </c>
      <c r="G264" s="234"/>
      <c r="H264" s="238">
        <v>8.6400000000000006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165</v>
      </c>
      <c r="AU264" s="244" t="s">
        <v>88</v>
      </c>
      <c r="AV264" s="13" t="s">
        <v>88</v>
      </c>
      <c r="AW264" s="13" t="s">
        <v>34</v>
      </c>
      <c r="AX264" s="13" t="s">
        <v>78</v>
      </c>
      <c r="AY264" s="244" t="s">
        <v>155</v>
      </c>
    </row>
    <row r="265" s="13" customFormat="1">
      <c r="A265" s="13"/>
      <c r="B265" s="233"/>
      <c r="C265" s="234"/>
      <c r="D265" s="235" t="s">
        <v>165</v>
      </c>
      <c r="E265" s="236" t="s">
        <v>1</v>
      </c>
      <c r="F265" s="237" t="s">
        <v>704</v>
      </c>
      <c r="G265" s="234"/>
      <c r="H265" s="238">
        <v>9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165</v>
      </c>
      <c r="AU265" s="244" t="s">
        <v>88</v>
      </c>
      <c r="AV265" s="13" t="s">
        <v>88</v>
      </c>
      <c r="AW265" s="13" t="s">
        <v>34</v>
      </c>
      <c r="AX265" s="13" t="s">
        <v>78</v>
      </c>
      <c r="AY265" s="244" t="s">
        <v>155</v>
      </c>
    </row>
    <row r="266" s="13" customFormat="1">
      <c r="A266" s="13"/>
      <c r="B266" s="233"/>
      <c r="C266" s="234"/>
      <c r="D266" s="235" t="s">
        <v>165</v>
      </c>
      <c r="E266" s="236" t="s">
        <v>1</v>
      </c>
      <c r="F266" s="237" t="s">
        <v>705</v>
      </c>
      <c r="G266" s="234"/>
      <c r="H266" s="238">
        <v>7.2000000000000002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165</v>
      </c>
      <c r="AU266" s="244" t="s">
        <v>88</v>
      </c>
      <c r="AV266" s="13" t="s">
        <v>88</v>
      </c>
      <c r="AW266" s="13" t="s">
        <v>34</v>
      </c>
      <c r="AX266" s="13" t="s">
        <v>78</v>
      </c>
      <c r="AY266" s="244" t="s">
        <v>155</v>
      </c>
    </row>
    <row r="267" s="15" customFormat="1">
      <c r="A267" s="15"/>
      <c r="B267" s="256"/>
      <c r="C267" s="257"/>
      <c r="D267" s="235" t="s">
        <v>165</v>
      </c>
      <c r="E267" s="258" t="s">
        <v>1</v>
      </c>
      <c r="F267" s="259" t="s">
        <v>180</v>
      </c>
      <c r="G267" s="257"/>
      <c r="H267" s="260">
        <v>65.159999999999997</v>
      </c>
      <c r="I267" s="261"/>
      <c r="J267" s="257"/>
      <c r="K267" s="257"/>
      <c r="L267" s="262"/>
      <c r="M267" s="263"/>
      <c r="N267" s="264"/>
      <c r="O267" s="264"/>
      <c r="P267" s="264"/>
      <c r="Q267" s="264"/>
      <c r="R267" s="264"/>
      <c r="S267" s="264"/>
      <c r="T267" s="26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6" t="s">
        <v>165</v>
      </c>
      <c r="AU267" s="266" t="s">
        <v>88</v>
      </c>
      <c r="AV267" s="15" t="s">
        <v>163</v>
      </c>
      <c r="AW267" s="15" t="s">
        <v>34</v>
      </c>
      <c r="AX267" s="15" t="s">
        <v>86</v>
      </c>
      <c r="AY267" s="266" t="s">
        <v>155</v>
      </c>
    </row>
    <row r="268" s="2" customFormat="1" ht="24.15" customHeight="1">
      <c r="A268" s="39"/>
      <c r="B268" s="40"/>
      <c r="C268" s="267" t="s">
        <v>436</v>
      </c>
      <c r="D268" s="267" t="s">
        <v>185</v>
      </c>
      <c r="E268" s="268" t="s">
        <v>393</v>
      </c>
      <c r="F268" s="269" t="s">
        <v>394</v>
      </c>
      <c r="G268" s="270" t="s">
        <v>105</v>
      </c>
      <c r="H268" s="271">
        <v>65.159999999999997</v>
      </c>
      <c r="I268" s="272"/>
      <c r="J268" s="273">
        <f>ROUND(I268*H268,2)</f>
        <v>0</v>
      </c>
      <c r="K268" s="269" t="s">
        <v>162</v>
      </c>
      <c r="L268" s="274"/>
      <c r="M268" s="275" t="s">
        <v>1</v>
      </c>
      <c r="N268" s="276" t="s">
        <v>43</v>
      </c>
      <c r="O268" s="92"/>
      <c r="P268" s="229">
        <f>O268*H268</f>
        <v>0</v>
      </c>
      <c r="Q268" s="229">
        <v>0.036420000000000001</v>
      </c>
      <c r="R268" s="229">
        <f>Q268*H268</f>
        <v>2.3731271999999999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321</v>
      </c>
      <c r="AT268" s="231" t="s">
        <v>185</v>
      </c>
      <c r="AU268" s="231" t="s">
        <v>88</v>
      </c>
      <c r="AY268" s="18" t="s">
        <v>155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245</v>
      </c>
      <c r="BM268" s="231" t="s">
        <v>706</v>
      </c>
    </row>
    <row r="269" s="2" customFormat="1" ht="24.15" customHeight="1">
      <c r="A269" s="39"/>
      <c r="B269" s="40"/>
      <c r="C269" s="220" t="s">
        <v>442</v>
      </c>
      <c r="D269" s="220" t="s">
        <v>158</v>
      </c>
      <c r="E269" s="221" t="s">
        <v>707</v>
      </c>
      <c r="F269" s="222" t="s">
        <v>708</v>
      </c>
      <c r="G269" s="223" t="s">
        <v>422</v>
      </c>
      <c r="H269" s="224">
        <v>24</v>
      </c>
      <c r="I269" s="225"/>
      <c r="J269" s="226">
        <f>ROUND(I269*H269,2)</f>
        <v>0</v>
      </c>
      <c r="K269" s="222" t="s">
        <v>162</v>
      </c>
      <c r="L269" s="45"/>
      <c r="M269" s="227" t="s">
        <v>1</v>
      </c>
      <c r="N269" s="228" t="s">
        <v>43</v>
      </c>
      <c r="O269" s="92"/>
      <c r="P269" s="229">
        <f>O269*H269</f>
        <v>0</v>
      </c>
      <c r="Q269" s="229">
        <v>0.00025000000000000001</v>
      </c>
      <c r="R269" s="229">
        <f>Q269*H269</f>
        <v>0.0060000000000000001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245</v>
      </c>
      <c r="AT269" s="231" t="s">
        <v>158</v>
      </c>
      <c r="AU269" s="231" t="s">
        <v>88</v>
      </c>
      <c r="AY269" s="18" t="s">
        <v>155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86</v>
      </c>
      <c r="BK269" s="232">
        <f>ROUND(I269*H269,2)</f>
        <v>0</v>
      </c>
      <c r="BL269" s="18" t="s">
        <v>245</v>
      </c>
      <c r="BM269" s="231" t="s">
        <v>709</v>
      </c>
    </row>
    <row r="270" s="13" customFormat="1">
      <c r="A270" s="13"/>
      <c r="B270" s="233"/>
      <c r="C270" s="234"/>
      <c r="D270" s="235" t="s">
        <v>165</v>
      </c>
      <c r="E270" s="236" t="s">
        <v>1</v>
      </c>
      <c r="F270" s="237" t="s">
        <v>710</v>
      </c>
      <c r="G270" s="234"/>
      <c r="H270" s="238">
        <v>24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165</v>
      </c>
      <c r="AU270" s="244" t="s">
        <v>88</v>
      </c>
      <c r="AV270" s="13" t="s">
        <v>88</v>
      </c>
      <c r="AW270" s="13" t="s">
        <v>34</v>
      </c>
      <c r="AX270" s="13" t="s">
        <v>86</v>
      </c>
      <c r="AY270" s="244" t="s">
        <v>155</v>
      </c>
    </row>
    <row r="271" s="2" customFormat="1" ht="44.25" customHeight="1">
      <c r="A271" s="39"/>
      <c r="B271" s="40"/>
      <c r="C271" s="267" t="s">
        <v>446</v>
      </c>
      <c r="D271" s="267" t="s">
        <v>185</v>
      </c>
      <c r="E271" s="268" t="s">
        <v>711</v>
      </c>
      <c r="F271" s="269" t="s">
        <v>712</v>
      </c>
      <c r="G271" s="270" t="s">
        <v>422</v>
      </c>
      <c r="H271" s="271">
        <v>24</v>
      </c>
      <c r="I271" s="272"/>
      <c r="J271" s="273">
        <f>ROUND(I271*H271,2)</f>
        <v>0</v>
      </c>
      <c r="K271" s="269" t="s">
        <v>249</v>
      </c>
      <c r="L271" s="274"/>
      <c r="M271" s="275" t="s">
        <v>1</v>
      </c>
      <c r="N271" s="276" t="s">
        <v>43</v>
      </c>
      <c r="O271" s="92"/>
      <c r="P271" s="229">
        <f>O271*H271</f>
        <v>0</v>
      </c>
      <c r="Q271" s="229">
        <v>0.048000000000000001</v>
      </c>
      <c r="R271" s="229">
        <f>Q271*H271</f>
        <v>1.1520000000000001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321</v>
      </c>
      <c r="AT271" s="231" t="s">
        <v>185</v>
      </c>
      <c r="AU271" s="231" t="s">
        <v>88</v>
      </c>
      <c r="AY271" s="18" t="s">
        <v>155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86</v>
      </c>
      <c r="BK271" s="232">
        <f>ROUND(I271*H271,2)</f>
        <v>0</v>
      </c>
      <c r="BL271" s="18" t="s">
        <v>245</v>
      </c>
      <c r="BM271" s="231" t="s">
        <v>713</v>
      </c>
    </row>
    <row r="272" s="2" customFormat="1" ht="24.15" customHeight="1">
      <c r="A272" s="39"/>
      <c r="B272" s="40"/>
      <c r="C272" s="220" t="s">
        <v>450</v>
      </c>
      <c r="D272" s="220" t="s">
        <v>158</v>
      </c>
      <c r="E272" s="221" t="s">
        <v>397</v>
      </c>
      <c r="F272" s="222" t="s">
        <v>398</v>
      </c>
      <c r="G272" s="223" t="s">
        <v>161</v>
      </c>
      <c r="H272" s="224">
        <v>90.599999999999994</v>
      </c>
      <c r="I272" s="225"/>
      <c r="J272" s="226">
        <f>ROUND(I272*H272,2)</f>
        <v>0</v>
      </c>
      <c r="K272" s="222" t="s">
        <v>162</v>
      </c>
      <c r="L272" s="45"/>
      <c r="M272" s="227" t="s">
        <v>1</v>
      </c>
      <c r="N272" s="228" t="s">
        <v>43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245</v>
      </c>
      <c r="AT272" s="231" t="s">
        <v>158</v>
      </c>
      <c r="AU272" s="231" t="s">
        <v>88</v>
      </c>
      <c r="AY272" s="18" t="s">
        <v>155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245</v>
      </c>
      <c r="BM272" s="231" t="s">
        <v>714</v>
      </c>
    </row>
    <row r="273" s="13" customFormat="1">
      <c r="A273" s="13"/>
      <c r="B273" s="233"/>
      <c r="C273" s="234"/>
      <c r="D273" s="235" t="s">
        <v>165</v>
      </c>
      <c r="E273" s="236" t="s">
        <v>1</v>
      </c>
      <c r="F273" s="237" t="s">
        <v>715</v>
      </c>
      <c r="G273" s="234"/>
      <c r="H273" s="238">
        <v>22.800000000000001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165</v>
      </c>
      <c r="AU273" s="244" t="s">
        <v>88</v>
      </c>
      <c r="AV273" s="13" t="s">
        <v>88</v>
      </c>
      <c r="AW273" s="13" t="s">
        <v>34</v>
      </c>
      <c r="AX273" s="13" t="s">
        <v>78</v>
      </c>
      <c r="AY273" s="244" t="s">
        <v>155</v>
      </c>
    </row>
    <row r="274" s="13" customFormat="1">
      <c r="A274" s="13"/>
      <c r="B274" s="233"/>
      <c r="C274" s="234"/>
      <c r="D274" s="235" t="s">
        <v>165</v>
      </c>
      <c r="E274" s="236" t="s">
        <v>1</v>
      </c>
      <c r="F274" s="237" t="s">
        <v>716</v>
      </c>
      <c r="G274" s="234"/>
      <c r="H274" s="238">
        <v>22.800000000000001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165</v>
      </c>
      <c r="AU274" s="244" t="s">
        <v>88</v>
      </c>
      <c r="AV274" s="13" t="s">
        <v>88</v>
      </c>
      <c r="AW274" s="13" t="s">
        <v>34</v>
      </c>
      <c r="AX274" s="13" t="s">
        <v>78</v>
      </c>
      <c r="AY274" s="244" t="s">
        <v>155</v>
      </c>
    </row>
    <row r="275" s="13" customFormat="1">
      <c r="A275" s="13"/>
      <c r="B275" s="233"/>
      <c r="C275" s="234"/>
      <c r="D275" s="235" t="s">
        <v>165</v>
      </c>
      <c r="E275" s="236" t="s">
        <v>1</v>
      </c>
      <c r="F275" s="237" t="s">
        <v>717</v>
      </c>
      <c r="G275" s="234"/>
      <c r="H275" s="238">
        <v>5.4000000000000004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165</v>
      </c>
      <c r="AU275" s="244" t="s">
        <v>88</v>
      </c>
      <c r="AV275" s="13" t="s">
        <v>88</v>
      </c>
      <c r="AW275" s="13" t="s">
        <v>34</v>
      </c>
      <c r="AX275" s="13" t="s">
        <v>78</v>
      </c>
      <c r="AY275" s="244" t="s">
        <v>155</v>
      </c>
    </row>
    <row r="276" s="13" customFormat="1">
      <c r="A276" s="13"/>
      <c r="B276" s="233"/>
      <c r="C276" s="234"/>
      <c r="D276" s="235" t="s">
        <v>165</v>
      </c>
      <c r="E276" s="236" t="s">
        <v>1</v>
      </c>
      <c r="F276" s="237" t="s">
        <v>718</v>
      </c>
      <c r="G276" s="234"/>
      <c r="H276" s="238">
        <v>12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165</v>
      </c>
      <c r="AU276" s="244" t="s">
        <v>88</v>
      </c>
      <c r="AV276" s="13" t="s">
        <v>88</v>
      </c>
      <c r="AW276" s="13" t="s">
        <v>34</v>
      </c>
      <c r="AX276" s="13" t="s">
        <v>78</v>
      </c>
      <c r="AY276" s="244" t="s">
        <v>155</v>
      </c>
    </row>
    <row r="277" s="13" customFormat="1">
      <c r="A277" s="13"/>
      <c r="B277" s="233"/>
      <c r="C277" s="234"/>
      <c r="D277" s="235" t="s">
        <v>165</v>
      </c>
      <c r="E277" s="236" t="s">
        <v>1</v>
      </c>
      <c r="F277" s="237" t="s">
        <v>719</v>
      </c>
      <c r="G277" s="234"/>
      <c r="H277" s="238">
        <v>15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165</v>
      </c>
      <c r="AU277" s="244" t="s">
        <v>88</v>
      </c>
      <c r="AV277" s="13" t="s">
        <v>88</v>
      </c>
      <c r="AW277" s="13" t="s">
        <v>34</v>
      </c>
      <c r="AX277" s="13" t="s">
        <v>78</v>
      </c>
      <c r="AY277" s="244" t="s">
        <v>155</v>
      </c>
    </row>
    <row r="278" s="13" customFormat="1">
      <c r="A278" s="13"/>
      <c r="B278" s="233"/>
      <c r="C278" s="234"/>
      <c r="D278" s="235" t="s">
        <v>165</v>
      </c>
      <c r="E278" s="236" t="s">
        <v>1</v>
      </c>
      <c r="F278" s="237" t="s">
        <v>720</v>
      </c>
      <c r="G278" s="234"/>
      <c r="H278" s="238">
        <v>12.6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165</v>
      </c>
      <c r="AU278" s="244" t="s">
        <v>88</v>
      </c>
      <c r="AV278" s="13" t="s">
        <v>88</v>
      </c>
      <c r="AW278" s="13" t="s">
        <v>34</v>
      </c>
      <c r="AX278" s="13" t="s">
        <v>78</v>
      </c>
      <c r="AY278" s="244" t="s">
        <v>155</v>
      </c>
    </row>
    <row r="279" s="15" customFormat="1">
      <c r="A279" s="15"/>
      <c r="B279" s="256"/>
      <c r="C279" s="257"/>
      <c r="D279" s="235" t="s">
        <v>165</v>
      </c>
      <c r="E279" s="258" t="s">
        <v>1</v>
      </c>
      <c r="F279" s="259" t="s">
        <v>180</v>
      </c>
      <c r="G279" s="257"/>
      <c r="H279" s="260">
        <v>90.599999999999994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6" t="s">
        <v>165</v>
      </c>
      <c r="AU279" s="266" t="s">
        <v>88</v>
      </c>
      <c r="AV279" s="15" t="s">
        <v>163</v>
      </c>
      <c r="AW279" s="15" t="s">
        <v>34</v>
      </c>
      <c r="AX279" s="15" t="s">
        <v>86</v>
      </c>
      <c r="AY279" s="266" t="s">
        <v>155</v>
      </c>
    </row>
    <row r="280" s="2" customFormat="1" ht="24.15" customHeight="1">
      <c r="A280" s="39"/>
      <c r="B280" s="40"/>
      <c r="C280" s="267" t="s">
        <v>455</v>
      </c>
      <c r="D280" s="267" t="s">
        <v>185</v>
      </c>
      <c r="E280" s="268" t="s">
        <v>721</v>
      </c>
      <c r="F280" s="269" t="s">
        <v>722</v>
      </c>
      <c r="G280" s="270" t="s">
        <v>161</v>
      </c>
      <c r="H280" s="271">
        <v>90.599999999999994</v>
      </c>
      <c r="I280" s="272"/>
      <c r="J280" s="273">
        <f>ROUND(I280*H280,2)</f>
        <v>0</v>
      </c>
      <c r="K280" s="269" t="s">
        <v>162</v>
      </c>
      <c r="L280" s="274"/>
      <c r="M280" s="275" t="s">
        <v>1</v>
      </c>
      <c r="N280" s="276" t="s">
        <v>43</v>
      </c>
      <c r="O280" s="92"/>
      <c r="P280" s="229">
        <f>O280*H280</f>
        <v>0</v>
      </c>
      <c r="Q280" s="229">
        <v>2.0000000000000002E-05</v>
      </c>
      <c r="R280" s="229">
        <f>Q280*H280</f>
        <v>0.001812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321</v>
      </c>
      <c r="AT280" s="231" t="s">
        <v>185</v>
      </c>
      <c r="AU280" s="231" t="s">
        <v>88</v>
      </c>
      <c r="AY280" s="18" t="s">
        <v>155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86</v>
      </c>
      <c r="BK280" s="232">
        <f>ROUND(I280*H280,2)</f>
        <v>0</v>
      </c>
      <c r="BL280" s="18" t="s">
        <v>245</v>
      </c>
      <c r="BM280" s="231" t="s">
        <v>723</v>
      </c>
    </row>
    <row r="281" s="2" customFormat="1" ht="24.15" customHeight="1">
      <c r="A281" s="39"/>
      <c r="B281" s="40"/>
      <c r="C281" s="220" t="s">
        <v>459</v>
      </c>
      <c r="D281" s="220" t="s">
        <v>158</v>
      </c>
      <c r="E281" s="221" t="s">
        <v>724</v>
      </c>
      <c r="F281" s="222" t="s">
        <v>725</v>
      </c>
      <c r="G281" s="223" t="s">
        <v>161</v>
      </c>
      <c r="H281" s="224">
        <v>67.049999999999997</v>
      </c>
      <c r="I281" s="225"/>
      <c r="J281" s="226">
        <f>ROUND(I281*H281,2)</f>
        <v>0</v>
      </c>
      <c r="K281" s="222" t="s">
        <v>162</v>
      </c>
      <c r="L281" s="45"/>
      <c r="M281" s="227" t="s">
        <v>1</v>
      </c>
      <c r="N281" s="228" t="s">
        <v>43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245</v>
      </c>
      <c r="AT281" s="231" t="s">
        <v>158</v>
      </c>
      <c r="AU281" s="231" t="s">
        <v>88</v>
      </c>
      <c r="AY281" s="18" t="s">
        <v>155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86</v>
      </c>
      <c r="BK281" s="232">
        <f>ROUND(I281*H281,2)</f>
        <v>0</v>
      </c>
      <c r="BL281" s="18" t="s">
        <v>245</v>
      </c>
      <c r="BM281" s="231" t="s">
        <v>726</v>
      </c>
    </row>
    <row r="282" s="16" customFormat="1">
      <c r="A282" s="16"/>
      <c r="B282" s="283"/>
      <c r="C282" s="284"/>
      <c r="D282" s="235" t="s">
        <v>165</v>
      </c>
      <c r="E282" s="285" t="s">
        <v>1</v>
      </c>
      <c r="F282" s="286" t="s">
        <v>727</v>
      </c>
      <c r="G282" s="284"/>
      <c r="H282" s="285" t="s">
        <v>1</v>
      </c>
      <c r="I282" s="287"/>
      <c r="J282" s="284"/>
      <c r="K282" s="284"/>
      <c r="L282" s="288"/>
      <c r="M282" s="289"/>
      <c r="N282" s="290"/>
      <c r="O282" s="290"/>
      <c r="P282" s="290"/>
      <c r="Q282" s="290"/>
      <c r="R282" s="290"/>
      <c r="S282" s="290"/>
      <c r="T282" s="291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92" t="s">
        <v>165</v>
      </c>
      <c r="AU282" s="292" t="s">
        <v>88</v>
      </c>
      <c r="AV282" s="16" t="s">
        <v>86</v>
      </c>
      <c r="AW282" s="16" t="s">
        <v>34</v>
      </c>
      <c r="AX282" s="16" t="s">
        <v>78</v>
      </c>
      <c r="AY282" s="292" t="s">
        <v>155</v>
      </c>
    </row>
    <row r="283" s="13" customFormat="1">
      <c r="A283" s="13"/>
      <c r="B283" s="233"/>
      <c r="C283" s="234"/>
      <c r="D283" s="235" t="s">
        <v>165</v>
      </c>
      <c r="E283" s="236" t="s">
        <v>1</v>
      </c>
      <c r="F283" s="237" t="s">
        <v>728</v>
      </c>
      <c r="G283" s="234"/>
      <c r="H283" s="238">
        <v>9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165</v>
      </c>
      <c r="AU283" s="244" t="s">
        <v>88</v>
      </c>
      <c r="AV283" s="13" t="s">
        <v>88</v>
      </c>
      <c r="AW283" s="13" t="s">
        <v>34</v>
      </c>
      <c r="AX283" s="13" t="s">
        <v>78</v>
      </c>
      <c r="AY283" s="244" t="s">
        <v>155</v>
      </c>
    </row>
    <row r="284" s="13" customFormat="1">
      <c r="A284" s="13"/>
      <c r="B284" s="233"/>
      <c r="C284" s="234"/>
      <c r="D284" s="235" t="s">
        <v>165</v>
      </c>
      <c r="E284" s="236" t="s">
        <v>1</v>
      </c>
      <c r="F284" s="237" t="s">
        <v>729</v>
      </c>
      <c r="G284" s="234"/>
      <c r="H284" s="238">
        <v>9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165</v>
      </c>
      <c r="AU284" s="244" t="s">
        <v>88</v>
      </c>
      <c r="AV284" s="13" t="s">
        <v>88</v>
      </c>
      <c r="AW284" s="13" t="s">
        <v>34</v>
      </c>
      <c r="AX284" s="13" t="s">
        <v>78</v>
      </c>
      <c r="AY284" s="244" t="s">
        <v>155</v>
      </c>
    </row>
    <row r="285" s="13" customFormat="1">
      <c r="A285" s="13"/>
      <c r="B285" s="233"/>
      <c r="C285" s="234"/>
      <c r="D285" s="235" t="s">
        <v>165</v>
      </c>
      <c r="E285" s="236" t="s">
        <v>1</v>
      </c>
      <c r="F285" s="237" t="s">
        <v>730</v>
      </c>
      <c r="G285" s="234"/>
      <c r="H285" s="238">
        <v>10.5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165</v>
      </c>
      <c r="AU285" s="244" t="s">
        <v>88</v>
      </c>
      <c r="AV285" s="13" t="s">
        <v>88</v>
      </c>
      <c r="AW285" s="13" t="s">
        <v>34</v>
      </c>
      <c r="AX285" s="13" t="s">
        <v>78</v>
      </c>
      <c r="AY285" s="244" t="s">
        <v>155</v>
      </c>
    </row>
    <row r="286" s="13" customFormat="1">
      <c r="A286" s="13"/>
      <c r="B286" s="233"/>
      <c r="C286" s="234"/>
      <c r="D286" s="235" t="s">
        <v>165</v>
      </c>
      <c r="E286" s="236" t="s">
        <v>1</v>
      </c>
      <c r="F286" s="237" t="s">
        <v>731</v>
      </c>
      <c r="G286" s="234"/>
      <c r="H286" s="238">
        <v>21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165</v>
      </c>
      <c r="AU286" s="244" t="s">
        <v>88</v>
      </c>
      <c r="AV286" s="13" t="s">
        <v>88</v>
      </c>
      <c r="AW286" s="13" t="s">
        <v>34</v>
      </c>
      <c r="AX286" s="13" t="s">
        <v>78</v>
      </c>
      <c r="AY286" s="244" t="s">
        <v>155</v>
      </c>
    </row>
    <row r="287" s="13" customFormat="1">
      <c r="A287" s="13"/>
      <c r="B287" s="233"/>
      <c r="C287" s="234"/>
      <c r="D287" s="235" t="s">
        <v>165</v>
      </c>
      <c r="E287" s="236" t="s">
        <v>1</v>
      </c>
      <c r="F287" s="237" t="s">
        <v>732</v>
      </c>
      <c r="G287" s="234"/>
      <c r="H287" s="238">
        <v>2.75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165</v>
      </c>
      <c r="AU287" s="244" t="s">
        <v>88</v>
      </c>
      <c r="AV287" s="13" t="s">
        <v>88</v>
      </c>
      <c r="AW287" s="13" t="s">
        <v>34</v>
      </c>
      <c r="AX287" s="13" t="s">
        <v>78</v>
      </c>
      <c r="AY287" s="244" t="s">
        <v>155</v>
      </c>
    </row>
    <row r="288" s="13" customFormat="1">
      <c r="A288" s="13"/>
      <c r="B288" s="233"/>
      <c r="C288" s="234"/>
      <c r="D288" s="235" t="s">
        <v>165</v>
      </c>
      <c r="E288" s="236" t="s">
        <v>1</v>
      </c>
      <c r="F288" s="237" t="s">
        <v>733</v>
      </c>
      <c r="G288" s="234"/>
      <c r="H288" s="238">
        <v>4.7999999999999998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165</v>
      </c>
      <c r="AU288" s="244" t="s">
        <v>88</v>
      </c>
      <c r="AV288" s="13" t="s">
        <v>88</v>
      </c>
      <c r="AW288" s="13" t="s">
        <v>34</v>
      </c>
      <c r="AX288" s="13" t="s">
        <v>78</v>
      </c>
      <c r="AY288" s="244" t="s">
        <v>155</v>
      </c>
    </row>
    <row r="289" s="13" customFormat="1">
      <c r="A289" s="13"/>
      <c r="B289" s="233"/>
      <c r="C289" s="234"/>
      <c r="D289" s="235" t="s">
        <v>165</v>
      </c>
      <c r="E289" s="236" t="s">
        <v>1</v>
      </c>
      <c r="F289" s="237" t="s">
        <v>734</v>
      </c>
      <c r="G289" s="234"/>
      <c r="H289" s="238">
        <v>8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165</v>
      </c>
      <c r="AU289" s="244" t="s">
        <v>88</v>
      </c>
      <c r="AV289" s="13" t="s">
        <v>88</v>
      </c>
      <c r="AW289" s="13" t="s">
        <v>34</v>
      </c>
      <c r="AX289" s="13" t="s">
        <v>78</v>
      </c>
      <c r="AY289" s="244" t="s">
        <v>155</v>
      </c>
    </row>
    <row r="290" s="13" customFormat="1">
      <c r="A290" s="13"/>
      <c r="B290" s="233"/>
      <c r="C290" s="234"/>
      <c r="D290" s="235" t="s">
        <v>165</v>
      </c>
      <c r="E290" s="236" t="s">
        <v>1</v>
      </c>
      <c r="F290" s="237" t="s">
        <v>735</v>
      </c>
      <c r="G290" s="234"/>
      <c r="H290" s="238">
        <v>1.25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165</v>
      </c>
      <c r="AU290" s="244" t="s">
        <v>88</v>
      </c>
      <c r="AV290" s="13" t="s">
        <v>88</v>
      </c>
      <c r="AW290" s="13" t="s">
        <v>34</v>
      </c>
      <c r="AX290" s="13" t="s">
        <v>78</v>
      </c>
      <c r="AY290" s="244" t="s">
        <v>155</v>
      </c>
    </row>
    <row r="291" s="13" customFormat="1">
      <c r="A291" s="13"/>
      <c r="B291" s="233"/>
      <c r="C291" s="234"/>
      <c r="D291" s="235" t="s">
        <v>165</v>
      </c>
      <c r="E291" s="236" t="s">
        <v>1</v>
      </c>
      <c r="F291" s="237" t="s">
        <v>736</v>
      </c>
      <c r="G291" s="234"/>
      <c r="H291" s="238">
        <v>0.75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165</v>
      </c>
      <c r="AU291" s="244" t="s">
        <v>88</v>
      </c>
      <c r="AV291" s="13" t="s">
        <v>88</v>
      </c>
      <c r="AW291" s="13" t="s">
        <v>34</v>
      </c>
      <c r="AX291" s="13" t="s">
        <v>78</v>
      </c>
      <c r="AY291" s="244" t="s">
        <v>155</v>
      </c>
    </row>
    <row r="292" s="15" customFormat="1">
      <c r="A292" s="15"/>
      <c r="B292" s="256"/>
      <c r="C292" s="257"/>
      <c r="D292" s="235" t="s">
        <v>165</v>
      </c>
      <c r="E292" s="258" t="s">
        <v>1</v>
      </c>
      <c r="F292" s="259" t="s">
        <v>180</v>
      </c>
      <c r="G292" s="257"/>
      <c r="H292" s="260">
        <v>67.049999999999997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6" t="s">
        <v>165</v>
      </c>
      <c r="AU292" s="266" t="s">
        <v>88</v>
      </c>
      <c r="AV292" s="15" t="s">
        <v>163</v>
      </c>
      <c r="AW292" s="15" t="s">
        <v>34</v>
      </c>
      <c r="AX292" s="15" t="s">
        <v>86</v>
      </c>
      <c r="AY292" s="266" t="s">
        <v>155</v>
      </c>
    </row>
    <row r="293" s="2" customFormat="1" ht="24.15" customHeight="1">
      <c r="A293" s="39"/>
      <c r="B293" s="40"/>
      <c r="C293" s="267" t="s">
        <v>464</v>
      </c>
      <c r="D293" s="267" t="s">
        <v>185</v>
      </c>
      <c r="E293" s="268" t="s">
        <v>737</v>
      </c>
      <c r="F293" s="269" t="s">
        <v>738</v>
      </c>
      <c r="G293" s="270" t="s">
        <v>161</v>
      </c>
      <c r="H293" s="271">
        <v>67.049999999999997</v>
      </c>
      <c r="I293" s="272"/>
      <c r="J293" s="273">
        <f>ROUND(I293*H293,2)</f>
        <v>0</v>
      </c>
      <c r="K293" s="269" t="s">
        <v>162</v>
      </c>
      <c r="L293" s="274"/>
      <c r="M293" s="275" t="s">
        <v>1</v>
      </c>
      <c r="N293" s="276" t="s">
        <v>43</v>
      </c>
      <c r="O293" s="92"/>
      <c r="P293" s="229">
        <f>O293*H293</f>
        <v>0</v>
      </c>
      <c r="Q293" s="229">
        <v>0.0060000000000000001</v>
      </c>
      <c r="R293" s="229">
        <f>Q293*H293</f>
        <v>0.40229999999999999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321</v>
      </c>
      <c r="AT293" s="231" t="s">
        <v>185</v>
      </c>
      <c r="AU293" s="231" t="s">
        <v>88</v>
      </c>
      <c r="AY293" s="18" t="s">
        <v>155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86</v>
      </c>
      <c r="BK293" s="232">
        <f>ROUND(I293*H293,2)</f>
        <v>0</v>
      </c>
      <c r="BL293" s="18" t="s">
        <v>245</v>
      </c>
      <c r="BM293" s="231" t="s">
        <v>739</v>
      </c>
    </row>
    <row r="294" s="2" customFormat="1" ht="24.15" customHeight="1">
      <c r="A294" s="39"/>
      <c r="B294" s="40"/>
      <c r="C294" s="220" t="s">
        <v>468</v>
      </c>
      <c r="D294" s="220" t="s">
        <v>158</v>
      </c>
      <c r="E294" s="221" t="s">
        <v>740</v>
      </c>
      <c r="F294" s="222" t="s">
        <v>741</v>
      </c>
      <c r="G294" s="223" t="s">
        <v>376</v>
      </c>
      <c r="H294" s="277"/>
      <c r="I294" s="225"/>
      <c r="J294" s="226">
        <f>ROUND(I294*H294,2)</f>
        <v>0</v>
      </c>
      <c r="K294" s="222" t="s">
        <v>162</v>
      </c>
      <c r="L294" s="45"/>
      <c r="M294" s="227" t="s">
        <v>1</v>
      </c>
      <c r="N294" s="228" t="s">
        <v>43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245</v>
      </c>
      <c r="AT294" s="231" t="s">
        <v>158</v>
      </c>
      <c r="AU294" s="231" t="s">
        <v>88</v>
      </c>
      <c r="AY294" s="18" t="s">
        <v>155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86</v>
      </c>
      <c r="BK294" s="232">
        <f>ROUND(I294*H294,2)</f>
        <v>0</v>
      </c>
      <c r="BL294" s="18" t="s">
        <v>245</v>
      </c>
      <c r="BM294" s="231" t="s">
        <v>742</v>
      </c>
    </row>
    <row r="295" s="12" customFormat="1" ht="22.8" customHeight="1">
      <c r="A295" s="12"/>
      <c r="B295" s="204"/>
      <c r="C295" s="205"/>
      <c r="D295" s="206" t="s">
        <v>77</v>
      </c>
      <c r="E295" s="218" t="s">
        <v>417</v>
      </c>
      <c r="F295" s="218" t="s">
        <v>418</v>
      </c>
      <c r="G295" s="205"/>
      <c r="H295" s="205"/>
      <c r="I295" s="208"/>
      <c r="J295" s="219">
        <f>BK295</f>
        <v>0</v>
      </c>
      <c r="K295" s="205"/>
      <c r="L295" s="210"/>
      <c r="M295" s="211"/>
      <c r="N295" s="212"/>
      <c r="O295" s="212"/>
      <c r="P295" s="213">
        <f>SUM(P296:P305)</f>
        <v>0</v>
      </c>
      <c r="Q295" s="212"/>
      <c r="R295" s="213">
        <f>SUM(R296:R305)</f>
        <v>0.30973673000000002</v>
      </c>
      <c r="S295" s="212"/>
      <c r="T295" s="214">
        <f>SUM(T296:T305)</f>
        <v>0.31352000000000002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5" t="s">
        <v>88</v>
      </c>
      <c r="AT295" s="216" t="s">
        <v>77</v>
      </c>
      <c r="AU295" s="216" t="s">
        <v>86</v>
      </c>
      <c r="AY295" s="215" t="s">
        <v>155</v>
      </c>
      <c r="BK295" s="217">
        <f>SUM(BK296:BK305)</f>
        <v>0</v>
      </c>
    </row>
    <row r="296" s="2" customFormat="1" ht="24.15" customHeight="1">
      <c r="A296" s="39"/>
      <c r="B296" s="40"/>
      <c r="C296" s="220" t="s">
        <v>474</v>
      </c>
      <c r="D296" s="220" t="s">
        <v>158</v>
      </c>
      <c r="E296" s="221" t="s">
        <v>743</v>
      </c>
      <c r="F296" s="222" t="s">
        <v>744</v>
      </c>
      <c r="G296" s="223" t="s">
        <v>105</v>
      </c>
      <c r="H296" s="224">
        <v>7.8380000000000001</v>
      </c>
      <c r="I296" s="225"/>
      <c r="J296" s="226">
        <f>ROUND(I296*H296,2)</f>
        <v>0</v>
      </c>
      <c r="K296" s="222" t="s">
        <v>249</v>
      </c>
      <c r="L296" s="45"/>
      <c r="M296" s="227" t="s">
        <v>1</v>
      </c>
      <c r="N296" s="228" t="s">
        <v>43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0.040000000000000001</v>
      </c>
      <c r="T296" s="230">
        <f>S296*H296</f>
        <v>0.31352000000000002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245</v>
      </c>
      <c r="AT296" s="231" t="s">
        <v>158</v>
      </c>
      <c r="AU296" s="231" t="s">
        <v>88</v>
      </c>
      <c r="AY296" s="18" t="s">
        <v>155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86</v>
      </c>
      <c r="BK296" s="232">
        <f>ROUND(I296*H296,2)</f>
        <v>0</v>
      </c>
      <c r="BL296" s="18" t="s">
        <v>245</v>
      </c>
      <c r="BM296" s="231" t="s">
        <v>745</v>
      </c>
    </row>
    <row r="297" s="13" customFormat="1">
      <c r="A297" s="13"/>
      <c r="B297" s="233"/>
      <c r="C297" s="234"/>
      <c r="D297" s="235" t="s">
        <v>165</v>
      </c>
      <c r="E297" s="236" t="s">
        <v>1</v>
      </c>
      <c r="F297" s="237" t="s">
        <v>746</v>
      </c>
      <c r="G297" s="234"/>
      <c r="H297" s="238">
        <v>7.8380000000000001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165</v>
      </c>
      <c r="AU297" s="244" t="s">
        <v>88</v>
      </c>
      <c r="AV297" s="13" t="s">
        <v>88</v>
      </c>
      <c r="AW297" s="13" t="s">
        <v>34</v>
      </c>
      <c r="AX297" s="13" t="s">
        <v>86</v>
      </c>
      <c r="AY297" s="244" t="s">
        <v>155</v>
      </c>
    </row>
    <row r="298" s="2" customFormat="1" ht="33" customHeight="1">
      <c r="A298" s="39"/>
      <c r="B298" s="40"/>
      <c r="C298" s="220" t="s">
        <v>480</v>
      </c>
      <c r="D298" s="220" t="s">
        <v>158</v>
      </c>
      <c r="E298" s="221" t="s">
        <v>747</v>
      </c>
      <c r="F298" s="222" t="s">
        <v>748</v>
      </c>
      <c r="G298" s="223" t="s">
        <v>422</v>
      </c>
      <c r="H298" s="224">
        <v>1</v>
      </c>
      <c r="I298" s="225"/>
      <c r="J298" s="226">
        <f>ROUND(I298*H298,2)</f>
        <v>0</v>
      </c>
      <c r="K298" s="222" t="s">
        <v>162</v>
      </c>
      <c r="L298" s="45"/>
      <c r="M298" s="227" t="s">
        <v>1</v>
      </c>
      <c r="N298" s="228" t="s">
        <v>43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245</v>
      </c>
      <c r="AT298" s="231" t="s">
        <v>158</v>
      </c>
      <c r="AU298" s="231" t="s">
        <v>88</v>
      </c>
      <c r="AY298" s="18" t="s">
        <v>155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86</v>
      </c>
      <c r="BK298" s="232">
        <f>ROUND(I298*H298,2)</f>
        <v>0</v>
      </c>
      <c r="BL298" s="18" t="s">
        <v>245</v>
      </c>
      <c r="BM298" s="231" t="s">
        <v>749</v>
      </c>
    </row>
    <row r="299" s="13" customFormat="1">
      <c r="A299" s="13"/>
      <c r="B299" s="233"/>
      <c r="C299" s="234"/>
      <c r="D299" s="235" t="s">
        <v>165</v>
      </c>
      <c r="E299" s="236" t="s">
        <v>1</v>
      </c>
      <c r="F299" s="237" t="s">
        <v>750</v>
      </c>
      <c r="G299" s="234"/>
      <c r="H299" s="238">
        <v>1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165</v>
      </c>
      <c r="AU299" s="244" t="s">
        <v>88</v>
      </c>
      <c r="AV299" s="13" t="s">
        <v>88</v>
      </c>
      <c r="AW299" s="13" t="s">
        <v>34</v>
      </c>
      <c r="AX299" s="13" t="s">
        <v>86</v>
      </c>
      <c r="AY299" s="244" t="s">
        <v>155</v>
      </c>
    </row>
    <row r="300" s="2" customFormat="1" ht="24.15" customHeight="1">
      <c r="A300" s="39"/>
      <c r="B300" s="40"/>
      <c r="C300" s="267" t="s">
        <v>485</v>
      </c>
      <c r="D300" s="267" t="s">
        <v>185</v>
      </c>
      <c r="E300" s="268" t="s">
        <v>751</v>
      </c>
      <c r="F300" s="269" t="s">
        <v>752</v>
      </c>
      <c r="G300" s="270" t="s">
        <v>105</v>
      </c>
      <c r="H300" s="271">
        <v>8.0370000000000008</v>
      </c>
      <c r="I300" s="272"/>
      <c r="J300" s="273">
        <f>ROUND(I300*H300,2)</f>
        <v>0</v>
      </c>
      <c r="K300" s="269" t="s">
        <v>249</v>
      </c>
      <c r="L300" s="274"/>
      <c r="M300" s="275" t="s">
        <v>1</v>
      </c>
      <c r="N300" s="276" t="s">
        <v>43</v>
      </c>
      <c r="O300" s="92"/>
      <c r="P300" s="229">
        <f>O300*H300</f>
        <v>0</v>
      </c>
      <c r="Q300" s="229">
        <v>0.038289999999999998</v>
      </c>
      <c r="R300" s="229">
        <f>Q300*H300</f>
        <v>0.30773673000000001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321</v>
      </c>
      <c r="AT300" s="231" t="s">
        <v>185</v>
      </c>
      <c r="AU300" s="231" t="s">
        <v>88</v>
      </c>
      <c r="AY300" s="18" t="s">
        <v>155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86</v>
      </c>
      <c r="BK300" s="232">
        <f>ROUND(I300*H300,2)</f>
        <v>0</v>
      </c>
      <c r="BL300" s="18" t="s">
        <v>245</v>
      </c>
      <c r="BM300" s="231" t="s">
        <v>753</v>
      </c>
    </row>
    <row r="301" s="13" customFormat="1">
      <c r="A301" s="13"/>
      <c r="B301" s="233"/>
      <c r="C301" s="234"/>
      <c r="D301" s="235" t="s">
        <v>165</v>
      </c>
      <c r="E301" s="236" t="s">
        <v>1</v>
      </c>
      <c r="F301" s="237" t="s">
        <v>754</v>
      </c>
      <c r="G301" s="234"/>
      <c r="H301" s="238">
        <v>8.0370000000000008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165</v>
      </c>
      <c r="AU301" s="244" t="s">
        <v>88</v>
      </c>
      <c r="AV301" s="13" t="s">
        <v>88</v>
      </c>
      <c r="AW301" s="13" t="s">
        <v>34</v>
      </c>
      <c r="AX301" s="13" t="s">
        <v>86</v>
      </c>
      <c r="AY301" s="244" t="s">
        <v>155</v>
      </c>
    </row>
    <row r="302" s="2" customFormat="1" ht="24.15" customHeight="1">
      <c r="A302" s="39"/>
      <c r="B302" s="40"/>
      <c r="C302" s="220" t="s">
        <v>489</v>
      </c>
      <c r="D302" s="220" t="s">
        <v>158</v>
      </c>
      <c r="E302" s="221" t="s">
        <v>755</v>
      </c>
      <c r="F302" s="222" t="s">
        <v>756</v>
      </c>
      <c r="G302" s="223" t="s">
        <v>422</v>
      </c>
      <c r="H302" s="224">
        <v>10</v>
      </c>
      <c r="I302" s="225"/>
      <c r="J302" s="226">
        <f>ROUND(I302*H302,2)</f>
        <v>0</v>
      </c>
      <c r="K302" s="222" t="s">
        <v>162</v>
      </c>
      <c r="L302" s="45"/>
      <c r="M302" s="227" t="s">
        <v>1</v>
      </c>
      <c r="N302" s="228" t="s">
        <v>43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245</v>
      </c>
      <c r="AT302" s="231" t="s">
        <v>158</v>
      </c>
      <c r="AU302" s="231" t="s">
        <v>88</v>
      </c>
      <c r="AY302" s="18" t="s">
        <v>155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86</v>
      </c>
      <c r="BK302" s="232">
        <f>ROUND(I302*H302,2)</f>
        <v>0</v>
      </c>
      <c r="BL302" s="18" t="s">
        <v>245</v>
      </c>
      <c r="BM302" s="231" t="s">
        <v>757</v>
      </c>
    </row>
    <row r="303" s="13" customFormat="1">
      <c r="A303" s="13"/>
      <c r="B303" s="233"/>
      <c r="C303" s="234"/>
      <c r="D303" s="235" t="s">
        <v>165</v>
      </c>
      <c r="E303" s="236" t="s">
        <v>1</v>
      </c>
      <c r="F303" s="237" t="s">
        <v>758</v>
      </c>
      <c r="G303" s="234"/>
      <c r="H303" s="238">
        <v>10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165</v>
      </c>
      <c r="AU303" s="244" t="s">
        <v>88</v>
      </c>
      <c r="AV303" s="13" t="s">
        <v>88</v>
      </c>
      <c r="AW303" s="13" t="s">
        <v>34</v>
      </c>
      <c r="AX303" s="13" t="s">
        <v>86</v>
      </c>
      <c r="AY303" s="244" t="s">
        <v>155</v>
      </c>
    </row>
    <row r="304" s="2" customFormat="1" ht="16.5" customHeight="1">
      <c r="A304" s="39"/>
      <c r="B304" s="40"/>
      <c r="C304" s="267" t="s">
        <v>493</v>
      </c>
      <c r="D304" s="267" t="s">
        <v>185</v>
      </c>
      <c r="E304" s="268" t="s">
        <v>759</v>
      </c>
      <c r="F304" s="269" t="s">
        <v>760</v>
      </c>
      <c r="G304" s="270" t="s">
        <v>422</v>
      </c>
      <c r="H304" s="271">
        <v>10</v>
      </c>
      <c r="I304" s="272"/>
      <c r="J304" s="273">
        <f>ROUND(I304*H304,2)</f>
        <v>0</v>
      </c>
      <c r="K304" s="269" t="s">
        <v>162</v>
      </c>
      <c r="L304" s="274"/>
      <c r="M304" s="275" t="s">
        <v>1</v>
      </c>
      <c r="N304" s="276" t="s">
        <v>43</v>
      </c>
      <c r="O304" s="92"/>
      <c r="P304" s="229">
        <f>O304*H304</f>
        <v>0</v>
      </c>
      <c r="Q304" s="229">
        <v>0.00020000000000000001</v>
      </c>
      <c r="R304" s="229">
        <f>Q304*H304</f>
        <v>0.002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321</v>
      </c>
      <c r="AT304" s="231" t="s">
        <v>185</v>
      </c>
      <c r="AU304" s="231" t="s">
        <v>88</v>
      </c>
      <c r="AY304" s="18" t="s">
        <v>155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86</v>
      </c>
      <c r="BK304" s="232">
        <f>ROUND(I304*H304,2)</f>
        <v>0</v>
      </c>
      <c r="BL304" s="18" t="s">
        <v>245</v>
      </c>
      <c r="BM304" s="231" t="s">
        <v>761</v>
      </c>
    </row>
    <row r="305" s="2" customFormat="1" ht="24.15" customHeight="1">
      <c r="A305" s="39"/>
      <c r="B305" s="40"/>
      <c r="C305" s="220" t="s">
        <v>498</v>
      </c>
      <c r="D305" s="220" t="s">
        <v>158</v>
      </c>
      <c r="E305" s="221" t="s">
        <v>762</v>
      </c>
      <c r="F305" s="222" t="s">
        <v>763</v>
      </c>
      <c r="G305" s="223" t="s">
        <v>376</v>
      </c>
      <c r="H305" s="277"/>
      <c r="I305" s="225"/>
      <c r="J305" s="226">
        <f>ROUND(I305*H305,2)</f>
        <v>0</v>
      </c>
      <c r="K305" s="222" t="s">
        <v>162</v>
      </c>
      <c r="L305" s="45"/>
      <c r="M305" s="227" t="s">
        <v>1</v>
      </c>
      <c r="N305" s="228" t="s">
        <v>43</v>
      </c>
      <c r="O305" s="92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245</v>
      </c>
      <c r="AT305" s="231" t="s">
        <v>158</v>
      </c>
      <c r="AU305" s="231" t="s">
        <v>88</v>
      </c>
      <c r="AY305" s="18" t="s">
        <v>155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86</v>
      </c>
      <c r="BK305" s="232">
        <f>ROUND(I305*H305,2)</f>
        <v>0</v>
      </c>
      <c r="BL305" s="18" t="s">
        <v>245</v>
      </c>
      <c r="BM305" s="231" t="s">
        <v>764</v>
      </c>
    </row>
    <row r="306" s="12" customFormat="1" ht="22.8" customHeight="1">
      <c r="A306" s="12"/>
      <c r="B306" s="204"/>
      <c r="C306" s="205"/>
      <c r="D306" s="206" t="s">
        <v>77</v>
      </c>
      <c r="E306" s="218" t="s">
        <v>765</v>
      </c>
      <c r="F306" s="218" t="s">
        <v>766</v>
      </c>
      <c r="G306" s="205"/>
      <c r="H306" s="205"/>
      <c r="I306" s="208"/>
      <c r="J306" s="219">
        <f>BK306</f>
        <v>0</v>
      </c>
      <c r="K306" s="205"/>
      <c r="L306" s="210"/>
      <c r="M306" s="211"/>
      <c r="N306" s="212"/>
      <c r="O306" s="212"/>
      <c r="P306" s="213">
        <f>SUM(P307:P344)</f>
        <v>0</v>
      </c>
      <c r="Q306" s="212"/>
      <c r="R306" s="213">
        <f>SUM(R307:R344)</f>
        <v>0.099280000000000007</v>
      </c>
      <c r="S306" s="212"/>
      <c r="T306" s="214">
        <f>SUM(T307:T344)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5" t="s">
        <v>88</v>
      </c>
      <c r="AT306" s="216" t="s">
        <v>77</v>
      </c>
      <c r="AU306" s="216" t="s">
        <v>86</v>
      </c>
      <c r="AY306" s="215" t="s">
        <v>155</v>
      </c>
      <c r="BK306" s="217">
        <f>SUM(BK307:BK344)</f>
        <v>0</v>
      </c>
    </row>
    <row r="307" s="2" customFormat="1" ht="37.8" customHeight="1">
      <c r="A307" s="39"/>
      <c r="B307" s="40"/>
      <c r="C307" s="220" t="s">
        <v>767</v>
      </c>
      <c r="D307" s="220" t="s">
        <v>158</v>
      </c>
      <c r="E307" s="221" t="s">
        <v>768</v>
      </c>
      <c r="F307" s="222" t="s">
        <v>769</v>
      </c>
      <c r="G307" s="223" t="s">
        <v>422</v>
      </c>
      <c r="H307" s="224">
        <v>13</v>
      </c>
      <c r="I307" s="225"/>
      <c r="J307" s="226">
        <f>ROUND(I307*H307,2)</f>
        <v>0</v>
      </c>
      <c r="K307" s="222" t="s">
        <v>162</v>
      </c>
      <c r="L307" s="45"/>
      <c r="M307" s="227" t="s">
        <v>1</v>
      </c>
      <c r="N307" s="228" t="s">
        <v>43</v>
      </c>
      <c r="O307" s="92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245</v>
      </c>
      <c r="AT307" s="231" t="s">
        <v>158</v>
      </c>
      <c r="AU307" s="231" t="s">
        <v>88</v>
      </c>
      <c r="AY307" s="18" t="s">
        <v>155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86</v>
      </c>
      <c r="BK307" s="232">
        <f>ROUND(I307*H307,2)</f>
        <v>0</v>
      </c>
      <c r="BL307" s="18" t="s">
        <v>245</v>
      </c>
      <c r="BM307" s="231" t="s">
        <v>770</v>
      </c>
    </row>
    <row r="308" s="13" customFormat="1">
      <c r="A308" s="13"/>
      <c r="B308" s="233"/>
      <c r="C308" s="234"/>
      <c r="D308" s="235" t="s">
        <v>165</v>
      </c>
      <c r="E308" s="236" t="s">
        <v>1</v>
      </c>
      <c r="F308" s="237" t="s">
        <v>771</v>
      </c>
      <c r="G308" s="234"/>
      <c r="H308" s="238">
        <v>12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165</v>
      </c>
      <c r="AU308" s="244" t="s">
        <v>88</v>
      </c>
      <c r="AV308" s="13" t="s">
        <v>88</v>
      </c>
      <c r="AW308" s="13" t="s">
        <v>34</v>
      </c>
      <c r="AX308" s="13" t="s">
        <v>78</v>
      </c>
      <c r="AY308" s="244" t="s">
        <v>155</v>
      </c>
    </row>
    <row r="309" s="13" customFormat="1">
      <c r="A309" s="13"/>
      <c r="B309" s="233"/>
      <c r="C309" s="234"/>
      <c r="D309" s="235" t="s">
        <v>165</v>
      </c>
      <c r="E309" s="236" t="s">
        <v>1</v>
      </c>
      <c r="F309" s="237" t="s">
        <v>772</v>
      </c>
      <c r="G309" s="234"/>
      <c r="H309" s="238">
        <v>1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165</v>
      </c>
      <c r="AU309" s="244" t="s">
        <v>88</v>
      </c>
      <c r="AV309" s="13" t="s">
        <v>88</v>
      </c>
      <c r="AW309" s="13" t="s">
        <v>34</v>
      </c>
      <c r="AX309" s="13" t="s">
        <v>78</v>
      </c>
      <c r="AY309" s="244" t="s">
        <v>155</v>
      </c>
    </row>
    <row r="310" s="15" customFormat="1">
      <c r="A310" s="15"/>
      <c r="B310" s="256"/>
      <c r="C310" s="257"/>
      <c r="D310" s="235" t="s">
        <v>165</v>
      </c>
      <c r="E310" s="258" t="s">
        <v>1</v>
      </c>
      <c r="F310" s="259" t="s">
        <v>180</v>
      </c>
      <c r="G310" s="257"/>
      <c r="H310" s="260">
        <v>13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6" t="s">
        <v>165</v>
      </c>
      <c r="AU310" s="266" t="s">
        <v>88</v>
      </c>
      <c r="AV310" s="15" t="s">
        <v>163</v>
      </c>
      <c r="AW310" s="15" t="s">
        <v>34</v>
      </c>
      <c r="AX310" s="15" t="s">
        <v>86</v>
      </c>
      <c r="AY310" s="266" t="s">
        <v>155</v>
      </c>
    </row>
    <row r="311" s="2" customFormat="1" ht="24.15" customHeight="1">
      <c r="A311" s="39"/>
      <c r="B311" s="40"/>
      <c r="C311" s="267" t="s">
        <v>773</v>
      </c>
      <c r="D311" s="267" t="s">
        <v>185</v>
      </c>
      <c r="E311" s="268" t="s">
        <v>774</v>
      </c>
      <c r="F311" s="269" t="s">
        <v>775</v>
      </c>
      <c r="G311" s="270" t="s">
        <v>105</v>
      </c>
      <c r="H311" s="271">
        <v>41.039999999999999</v>
      </c>
      <c r="I311" s="272"/>
      <c r="J311" s="273">
        <f>ROUND(I311*H311,2)</f>
        <v>0</v>
      </c>
      <c r="K311" s="269" t="s">
        <v>162</v>
      </c>
      <c r="L311" s="274"/>
      <c r="M311" s="275" t="s">
        <v>1</v>
      </c>
      <c r="N311" s="276" t="s">
        <v>43</v>
      </c>
      <c r="O311" s="92"/>
      <c r="P311" s="229">
        <f>O311*H311</f>
        <v>0</v>
      </c>
      <c r="Q311" s="229">
        <v>0.001</v>
      </c>
      <c r="R311" s="229">
        <f>Q311*H311</f>
        <v>0.04104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321</v>
      </c>
      <c r="AT311" s="231" t="s">
        <v>185</v>
      </c>
      <c r="AU311" s="231" t="s">
        <v>88</v>
      </c>
      <c r="AY311" s="18" t="s">
        <v>155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86</v>
      </c>
      <c r="BK311" s="232">
        <f>ROUND(I311*H311,2)</f>
        <v>0</v>
      </c>
      <c r="BL311" s="18" t="s">
        <v>245</v>
      </c>
      <c r="BM311" s="231" t="s">
        <v>776</v>
      </c>
    </row>
    <row r="312" s="13" customFormat="1">
      <c r="A312" s="13"/>
      <c r="B312" s="233"/>
      <c r="C312" s="234"/>
      <c r="D312" s="235" t="s">
        <v>165</v>
      </c>
      <c r="E312" s="236" t="s">
        <v>1</v>
      </c>
      <c r="F312" s="237" t="s">
        <v>777</v>
      </c>
      <c r="G312" s="234"/>
      <c r="H312" s="238">
        <v>37.439999999999998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165</v>
      </c>
      <c r="AU312" s="244" t="s">
        <v>88</v>
      </c>
      <c r="AV312" s="13" t="s">
        <v>88</v>
      </c>
      <c r="AW312" s="13" t="s">
        <v>34</v>
      </c>
      <c r="AX312" s="13" t="s">
        <v>78</v>
      </c>
      <c r="AY312" s="244" t="s">
        <v>155</v>
      </c>
    </row>
    <row r="313" s="13" customFormat="1">
      <c r="A313" s="13"/>
      <c r="B313" s="233"/>
      <c r="C313" s="234"/>
      <c r="D313" s="235" t="s">
        <v>165</v>
      </c>
      <c r="E313" s="236" t="s">
        <v>1</v>
      </c>
      <c r="F313" s="237" t="s">
        <v>778</v>
      </c>
      <c r="G313" s="234"/>
      <c r="H313" s="238">
        <v>3.6000000000000001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165</v>
      </c>
      <c r="AU313" s="244" t="s">
        <v>88</v>
      </c>
      <c r="AV313" s="13" t="s">
        <v>88</v>
      </c>
      <c r="AW313" s="13" t="s">
        <v>34</v>
      </c>
      <c r="AX313" s="13" t="s">
        <v>78</v>
      </c>
      <c r="AY313" s="244" t="s">
        <v>155</v>
      </c>
    </row>
    <row r="314" s="15" customFormat="1">
      <c r="A314" s="15"/>
      <c r="B314" s="256"/>
      <c r="C314" s="257"/>
      <c r="D314" s="235" t="s">
        <v>165</v>
      </c>
      <c r="E314" s="258" t="s">
        <v>1</v>
      </c>
      <c r="F314" s="259" t="s">
        <v>180</v>
      </c>
      <c r="G314" s="257"/>
      <c r="H314" s="260">
        <v>41.039999999999999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6" t="s">
        <v>165</v>
      </c>
      <c r="AU314" s="266" t="s">
        <v>88</v>
      </c>
      <c r="AV314" s="15" t="s">
        <v>163</v>
      </c>
      <c r="AW314" s="15" t="s">
        <v>34</v>
      </c>
      <c r="AX314" s="15" t="s">
        <v>86</v>
      </c>
      <c r="AY314" s="266" t="s">
        <v>155</v>
      </c>
    </row>
    <row r="315" s="2" customFormat="1" ht="44.25" customHeight="1">
      <c r="A315" s="39"/>
      <c r="B315" s="40"/>
      <c r="C315" s="220" t="s">
        <v>779</v>
      </c>
      <c r="D315" s="220" t="s">
        <v>158</v>
      </c>
      <c r="E315" s="221" t="s">
        <v>780</v>
      </c>
      <c r="F315" s="222" t="s">
        <v>781</v>
      </c>
      <c r="G315" s="223" t="s">
        <v>422</v>
      </c>
      <c r="H315" s="224">
        <v>4</v>
      </c>
      <c r="I315" s="225"/>
      <c r="J315" s="226">
        <f>ROUND(I315*H315,2)</f>
        <v>0</v>
      </c>
      <c r="K315" s="222" t="s">
        <v>162</v>
      </c>
      <c r="L315" s="45"/>
      <c r="M315" s="227" t="s">
        <v>1</v>
      </c>
      <c r="N315" s="228" t="s">
        <v>43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245</v>
      </c>
      <c r="AT315" s="231" t="s">
        <v>158</v>
      </c>
      <c r="AU315" s="231" t="s">
        <v>88</v>
      </c>
      <c r="AY315" s="18" t="s">
        <v>155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86</v>
      </c>
      <c r="BK315" s="232">
        <f>ROUND(I315*H315,2)</f>
        <v>0</v>
      </c>
      <c r="BL315" s="18" t="s">
        <v>245</v>
      </c>
      <c r="BM315" s="231" t="s">
        <v>782</v>
      </c>
    </row>
    <row r="316" s="13" customFormat="1">
      <c r="A316" s="13"/>
      <c r="B316" s="233"/>
      <c r="C316" s="234"/>
      <c r="D316" s="235" t="s">
        <v>165</v>
      </c>
      <c r="E316" s="236" t="s">
        <v>1</v>
      </c>
      <c r="F316" s="237" t="s">
        <v>783</v>
      </c>
      <c r="G316" s="234"/>
      <c r="H316" s="238">
        <v>2</v>
      </c>
      <c r="I316" s="239"/>
      <c r="J316" s="234"/>
      <c r="K316" s="234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165</v>
      </c>
      <c r="AU316" s="244" t="s">
        <v>88</v>
      </c>
      <c r="AV316" s="13" t="s">
        <v>88</v>
      </c>
      <c r="AW316" s="13" t="s">
        <v>34</v>
      </c>
      <c r="AX316" s="13" t="s">
        <v>78</v>
      </c>
      <c r="AY316" s="244" t="s">
        <v>155</v>
      </c>
    </row>
    <row r="317" s="13" customFormat="1">
      <c r="A317" s="13"/>
      <c r="B317" s="233"/>
      <c r="C317" s="234"/>
      <c r="D317" s="235" t="s">
        <v>165</v>
      </c>
      <c r="E317" s="236" t="s">
        <v>1</v>
      </c>
      <c r="F317" s="237" t="s">
        <v>784</v>
      </c>
      <c r="G317" s="234"/>
      <c r="H317" s="238">
        <v>2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165</v>
      </c>
      <c r="AU317" s="244" t="s">
        <v>88</v>
      </c>
      <c r="AV317" s="13" t="s">
        <v>88</v>
      </c>
      <c r="AW317" s="13" t="s">
        <v>34</v>
      </c>
      <c r="AX317" s="13" t="s">
        <v>78</v>
      </c>
      <c r="AY317" s="244" t="s">
        <v>155</v>
      </c>
    </row>
    <row r="318" s="15" customFormat="1">
      <c r="A318" s="15"/>
      <c r="B318" s="256"/>
      <c r="C318" s="257"/>
      <c r="D318" s="235" t="s">
        <v>165</v>
      </c>
      <c r="E318" s="258" t="s">
        <v>1</v>
      </c>
      <c r="F318" s="259" t="s">
        <v>180</v>
      </c>
      <c r="G318" s="257"/>
      <c r="H318" s="260">
        <v>4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6" t="s">
        <v>165</v>
      </c>
      <c r="AU318" s="266" t="s">
        <v>88</v>
      </c>
      <c r="AV318" s="15" t="s">
        <v>163</v>
      </c>
      <c r="AW318" s="15" t="s">
        <v>34</v>
      </c>
      <c r="AX318" s="15" t="s">
        <v>86</v>
      </c>
      <c r="AY318" s="266" t="s">
        <v>155</v>
      </c>
    </row>
    <row r="319" s="2" customFormat="1" ht="24.15" customHeight="1">
      <c r="A319" s="39"/>
      <c r="B319" s="40"/>
      <c r="C319" s="267" t="s">
        <v>785</v>
      </c>
      <c r="D319" s="267" t="s">
        <v>185</v>
      </c>
      <c r="E319" s="268" t="s">
        <v>786</v>
      </c>
      <c r="F319" s="269" t="s">
        <v>787</v>
      </c>
      <c r="G319" s="270" t="s">
        <v>105</v>
      </c>
      <c r="H319" s="271">
        <v>17.640000000000001</v>
      </c>
      <c r="I319" s="272"/>
      <c r="J319" s="273">
        <f>ROUND(I319*H319,2)</f>
        <v>0</v>
      </c>
      <c r="K319" s="269" t="s">
        <v>162</v>
      </c>
      <c r="L319" s="274"/>
      <c r="M319" s="275" t="s">
        <v>1</v>
      </c>
      <c r="N319" s="276" t="s">
        <v>43</v>
      </c>
      <c r="O319" s="92"/>
      <c r="P319" s="229">
        <f>O319*H319</f>
        <v>0</v>
      </c>
      <c r="Q319" s="229">
        <v>0.001</v>
      </c>
      <c r="R319" s="229">
        <f>Q319*H319</f>
        <v>0.017639999999999999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321</v>
      </c>
      <c r="AT319" s="231" t="s">
        <v>185</v>
      </c>
      <c r="AU319" s="231" t="s">
        <v>88</v>
      </c>
      <c r="AY319" s="18" t="s">
        <v>155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86</v>
      </c>
      <c r="BK319" s="232">
        <f>ROUND(I319*H319,2)</f>
        <v>0</v>
      </c>
      <c r="BL319" s="18" t="s">
        <v>245</v>
      </c>
      <c r="BM319" s="231" t="s">
        <v>788</v>
      </c>
    </row>
    <row r="320" s="13" customFormat="1">
      <c r="A320" s="13"/>
      <c r="B320" s="233"/>
      <c r="C320" s="234"/>
      <c r="D320" s="235" t="s">
        <v>165</v>
      </c>
      <c r="E320" s="236" t="s">
        <v>1</v>
      </c>
      <c r="F320" s="237" t="s">
        <v>789</v>
      </c>
      <c r="G320" s="234"/>
      <c r="H320" s="238">
        <v>8.6400000000000006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165</v>
      </c>
      <c r="AU320" s="244" t="s">
        <v>88</v>
      </c>
      <c r="AV320" s="13" t="s">
        <v>88</v>
      </c>
      <c r="AW320" s="13" t="s">
        <v>34</v>
      </c>
      <c r="AX320" s="13" t="s">
        <v>78</v>
      </c>
      <c r="AY320" s="244" t="s">
        <v>155</v>
      </c>
    </row>
    <row r="321" s="13" customFormat="1">
      <c r="A321" s="13"/>
      <c r="B321" s="233"/>
      <c r="C321" s="234"/>
      <c r="D321" s="235" t="s">
        <v>165</v>
      </c>
      <c r="E321" s="236" t="s">
        <v>1</v>
      </c>
      <c r="F321" s="237" t="s">
        <v>790</v>
      </c>
      <c r="G321" s="234"/>
      <c r="H321" s="238">
        <v>9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165</v>
      </c>
      <c r="AU321" s="244" t="s">
        <v>88</v>
      </c>
      <c r="AV321" s="13" t="s">
        <v>88</v>
      </c>
      <c r="AW321" s="13" t="s">
        <v>34</v>
      </c>
      <c r="AX321" s="13" t="s">
        <v>78</v>
      </c>
      <c r="AY321" s="244" t="s">
        <v>155</v>
      </c>
    </row>
    <row r="322" s="15" customFormat="1">
      <c r="A322" s="15"/>
      <c r="B322" s="256"/>
      <c r="C322" s="257"/>
      <c r="D322" s="235" t="s">
        <v>165</v>
      </c>
      <c r="E322" s="258" t="s">
        <v>1</v>
      </c>
      <c r="F322" s="259" t="s">
        <v>180</v>
      </c>
      <c r="G322" s="257"/>
      <c r="H322" s="260">
        <v>17.640000000000001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6" t="s">
        <v>165</v>
      </c>
      <c r="AU322" s="266" t="s">
        <v>88</v>
      </c>
      <c r="AV322" s="15" t="s">
        <v>163</v>
      </c>
      <c r="AW322" s="15" t="s">
        <v>34</v>
      </c>
      <c r="AX322" s="15" t="s">
        <v>86</v>
      </c>
      <c r="AY322" s="266" t="s">
        <v>155</v>
      </c>
    </row>
    <row r="323" s="2" customFormat="1" ht="37.8" customHeight="1">
      <c r="A323" s="39"/>
      <c r="B323" s="40"/>
      <c r="C323" s="220" t="s">
        <v>791</v>
      </c>
      <c r="D323" s="220" t="s">
        <v>158</v>
      </c>
      <c r="E323" s="221" t="s">
        <v>792</v>
      </c>
      <c r="F323" s="222" t="s">
        <v>793</v>
      </c>
      <c r="G323" s="223" t="s">
        <v>422</v>
      </c>
      <c r="H323" s="224">
        <v>2</v>
      </c>
      <c r="I323" s="225"/>
      <c r="J323" s="226">
        <f>ROUND(I323*H323,2)</f>
        <v>0</v>
      </c>
      <c r="K323" s="222" t="s">
        <v>162</v>
      </c>
      <c r="L323" s="45"/>
      <c r="M323" s="227" t="s">
        <v>1</v>
      </c>
      <c r="N323" s="228" t="s">
        <v>43</v>
      </c>
      <c r="O323" s="92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245</v>
      </c>
      <c r="AT323" s="231" t="s">
        <v>158</v>
      </c>
      <c r="AU323" s="231" t="s">
        <v>88</v>
      </c>
      <c r="AY323" s="18" t="s">
        <v>155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86</v>
      </c>
      <c r="BK323" s="232">
        <f>ROUND(I323*H323,2)</f>
        <v>0</v>
      </c>
      <c r="BL323" s="18" t="s">
        <v>245</v>
      </c>
      <c r="BM323" s="231" t="s">
        <v>794</v>
      </c>
    </row>
    <row r="324" s="13" customFormat="1">
      <c r="A324" s="13"/>
      <c r="B324" s="233"/>
      <c r="C324" s="234"/>
      <c r="D324" s="235" t="s">
        <v>165</v>
      </c>
      <c r="E324" s="236" t="s">
        <v>1</v>
      </c>
      <c r="F324" s="237" t="s">
        <v>795</v>
      </c>
      <c r="G324" s="234"/>
      <c r="H324" s="238">
        <v>2</v>
      </c>
      <c r="I324" s="239"/>
      <c r="J324" s="234"/>
      <c r="K324" s="234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165</v>
      </c>
      <c r="AU324" s="244" t="s">
        <v>88</v>
      </c>
      <c r="AV324" s="13" t="s">
        <v>88</v>
      </c>
      <c r="AW324" s="13" t="s">
        <v>34</v>
      </c>
      <c r="AX324" s="13" t="s">
        <v>86</v>
      </c>
      <c r="AY324" s="244" t="s">
        <v>155</v>
      </c>
    </row>
    <row r="325" s="2" customFormat="1" ht="24.15" customHeight="1">
      <c r="A325" s="39"/>
      <c r="B325" s="40"/>
      <c r="C325" s="267" t="s">
        <v>796</v>
      </c>
      <c r="D325" s="267" t="s">
        <v>185</v>
      </c>
      <c r="E325" s="268" t="s">
        <v>797</v>
      </c>
      <c r="F325" s="269" t="s">
        <v>798</v>
      </c>
      <c r="G325" s="270" t="s">
        <v>105</v>
      </c>
      <c r="H325" s="271">
        <v>21.600000000000001</v>
      </c>
      <c r="I325" s="272"/>
      <c r="J325" s="273">
        <f>ROUND(I325*H325,2)</f>
        <v>0</v>
      </c>
      <c r="K325" s="269" t="s">
        <v>162</v>
      </c>
      <c r="L325" s="274"/>
      <c r="M325" s="275" t="s">
        <v>1</v>
      </c>
      <c r="N325" s="276" t="s">
        <v>43</v>
      </c>
      <c r="O325" s="92"/>
      <c r="P325" s="229">
        <f>O325*H325</f>
        <v>0</v>
      </c>
      <c r="Q325" s="229">
        <v>0.001</v>
      </c>
      <c r="R325" s="229">
        <f>Q325*H325</f>
        <v>0.021600000000000001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321</v>
      </c>
      <c r="AT325" s="231" t="s">
        <v>185</v>
      </c>
      <c r="AU325" s="231" t="s">
        <v>88</v>
      </c>
      <c r="AY325" s="18" t="s">
        <v>155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86</v>
      </c>
      <c r="BK325" s="232">
        <f>ROUND(I325*H325,2)</f>
        <v>0</v>
      </c>
      <c r="BL325" s="18" t="s">
        <v>245</v>
      </c>
      <c r="BM325" s="231" t="s">
        <v>799</v>
      </c>
    </row>
    <row r="326" s="13" customFormat="1">
      <c r="A326" s="13"/>
      <c r="B326" s="233"/>
      <c r="C326" s="234"/>
      <c r="D326" s="235" t="s">
        <v>165</v>
      </c>
      <c r="E326" s="236" t="s">
        <v>1</v>
      </c>
      <c r="F326" s="237" t="s">
        <v>800</v>
      </c>
      <c r="G326" s="234"/>
      <c r="H326" s="238">
        <v>21.600000000000001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165</v>
      </c>
      <c r="AU326" s="244" t="s">
        <v>88</v>
      </c>
      <c r="AV326" s="13" t="s">
        <v>88</v>
      </c>
      <c r="AW326" s="13" t="s">
        <v>34</v>
      </c>
      <c r="AX326" s="13" t="s">
        <v>86</v>
      </c>
      <c r="AY326" s="244" t="s">
        <v>155</v>
      </c>
    </row>
    <row r="327" s="2" customFormat="1" ht="37.8" customHeight="1">
      <c r="A327" s="39"/>
      <c r="B327" s="40"/>
      <c r="C327" s="220" t="s">
        <v>801</v>
      </c>
      <c r="D327" s="220" t="s">
        <v>158</v>
      </c>
      <c r="E327" s="221" t="s">
        <v>802</v>
      </c>
      <c r="F327" s="222" t="s">
        <v>803</v>
      </c>
      <c r="G327" s="223" t="s">
        <v>422</v>
      </c>
      <c r="H327" s="224">
        <v>15</v>
      </c>
      <c r="I327" s="225"/>
      <c r="J327" s="226">
        <f>ROUND(I327*H327,2)</f>
        <v>0</v>
      </c>
      <c r="K327" s="222" t="s">
        <v>162</v>
      </c>
      <c r="L327" s="45"/>
      <c r="M327" s="227" t="s">
        <v>1</v>
      </c>
      <c r="N327" s="228" t="s">
        <v>43</v>
      </c>
      <c r="O327" s="92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245</v>
      </c>
      <c r="AT327" s="231" t="s">
        <v>158</v>
      </c>
      <c r="AU327" s="231" t="s">
        <v>88</v>
      </c>
      <c r="AY327" s="18" t="s">
        <v>155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86</v>
      </c>
      <c r="BK327" s="232">
        <f>ROUND(I327*H327,2)</f>
        <v>0</v>
      </c>
      <c r="BL327" s="18" t="s">
        <v>245</v>
      </c>
      <c r="BM327" s="231" t="s">
        <v>804</v>
      </c>
    </row>
    <row r="328" s="13" customFormat="1">
      <c r="A328" s="13"/>
      <c r="B328" s="233"/>
      <c r="C328" s="234"/>
      <c r="D328" s="235" t="s">
        <v>165</v>
      </c>
      <c r="E328" s="236" t="s">
        <v>1</v>
      </c>
      <c r="F328" s="237" t="s">
        <v>772</v>
      </c>
      <c r="G328" s="234"/>
      <c r="H328" s="238">
        <v>1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165</v>
      </c>
      <c r="AU328" s="244" t="s">
        <v>88</v>
      </c>
      <c r="AV328" s="13" t="s">
        <v>88</v>
      </c>
      <c r="AW328" s="13" t="s">
        <v>34</v>
      </c>
      <c r="AX328" s="13" t="s">
        <v>78</v>
      </c>
      <c r="AY328" s="244" t="s">
        <v>155</v>
      </c>
    </row>
    <row r="329" s="13" customFormat="1">
      <c r="A329" s="13"/>
      <c r="B329" s="233"/>
      <c r="C329" s="234"/>
      <c r="D329" s="235" t="s">
        <v>165</v>
      </c>
      <c r="E329" s="236" t="s">
        <v>1</v>
      </c>
      <c r="F329" s="237" t="s">
        <v>783</v>
      </c>
      <c r="G329" s="234"/>
      <c r="H329" s="238">
        <v>2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165</v>
      </c>
      <c r="AU329" s="244" t="s">
        <v>88</v>
      </c>
      <c r="AV329" s="13" t="s">
        <v>88</v>
      </c>
      <c r="AW329" s="13" t="s">
        <v>34</v>
      </c>
      <c r="AX329" s="13" t="s">
        <v>78</v>
      </c>
      <c r="AY329" s="244" t="s">
        <v>155</v>
      </c>
    </row>
    <row r="330" s="13" customFormat="1">
      <c r="A330" s="13"/>
      <c r="B330" s="233"/>
      <c r="C330" s="234"/>
      <c r="D330" s="235" t="s">
        <v>165</v>
      </c>
      <c r="E330" s="236" t="s">
        <v>1</v>
      </c>
      <c r="F330" s="237" t="s">
        <v>771</v>
      </c>
      <c r="G330" s="234"/>
      <c r="H330" s="238">
        <v>12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165</v>
      </c>
      <c r="AU330" s="244" t="s">
        <v>88</v>
      </c>
      <c r="AV330" s="13" t="s">
        <v>88</v>
      </c>
      <c r="AW330" s="13" t="s">
        <v>34</v>
      </c>
      <c r="AX330" s="13" t="s">
        <v>78</v>
      </c>
      <c r="AY330" s="244" t="s">
        <v>155</v>
      </c>
    </row>
    <row r="331" s="15" customFormat="1">
      <c r="A331" s="15"/>
      <c r="B331" s="256"/>
      <c r="C331" s="257"/>
      <c r="D331" s="235" t="s">
        <v>165</v>
      </c>
      <c r="E331" s="258" t="s">
        <v>1</v>
      </c>
      <c r="F331" s="259" t="s">
        <v>180</v>
      </c>
      <c r="G331" s="257"/>
      <c r="H331" s="260">
        <v>15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6" t="s">
        <v>165</v>
      </c>
      <c r="AU331" s="266" t="s">
        <v>88</v>
      </c>
      <c r="AV331" s="15" t="s">
        <v>163</v>
      </c>
      <c r="AW331" s="15" t="s">
        <v>34</v>
      </c>
      <c r="AX331" s="15" t="s">
        <v>86</v>
      </c>
      <c r="AY331" s="266" t="s">
        <v>155</v>
      </c>
    </row>
    <row r="332" s="2" customFormat="1" ht="33" customHeight="1">
      <c r="A332" s="39"/>
      <c r="B332" s="40"/>
      <c r="C332" s="267" t="s">
        <v>805</v>
      </c>
      <c r="D332" s="267" t="s">
        <v>185</v>
      </c>
      <c r="E332" s="268" t="s">
        <v>806</v>
      </c>
      <c r="F332" s="269" t="s">
        <v>807</v>
      </c>
      <c r="G332" s="270" t="s">
        <v>422</v>
      </c>
      <c r="H332" s="271">
        <v>13</v>
      </c>
      <c r="I332" s="272"/>
      <c r="J332" s="273">
        <f>ROUND(I332*H332,2)</f>
        <v>0</v>
      </c>
      <c r="K332" s="269" t="s">
        <v>162</v>
      </c>
      <c r="L332" s="274"/>
      <c r="M332" s="275" t="s">
        <v>1</v>
      </c>
      <c r="N332" s="276" t="s">
        <v>43</v>
      </c>
      <c r="O332" s="92"/>
      <c r="P332" s="229">
        <f>O332*H332</f>
        <v>0</v>
      </c>
      <c r="Q332" s="229">
        <v>0.001</v>
      </c>
      <c r="R332" s="229">
        <f>Q332*H332</f>
        <v>0.013000000000000001</v>
      </c>
      <c r="S332" s="229">
        <v>0</v>
      </c>
      <c r="T332" s="23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1" t="s">
        <v>321</v>
      </c>
      <c r="AT332" s="231" t="s">
        <v>185</v>
      </c>
      <c r="AU332" s="231" t="s">
        <v>88</v>
      </c>
      <c r="AY332" s="18" t="s">
        <v>155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8" t="s">
        <v>86</v>
      </c>
      <c r="BK332" s="232">
        <f>ROUND(I332*H332,2)</f>
        <v>0</v>
      </c>
      <c r="BL332" s="18" t="s">
        <v>245</v>
      </c>
      <c r="BM332" s="231" t="s">
        <v>808</v>
      </c>
    </row>
    <row r="333" s="13" customFormat="1">
      <c r="A333" s="13"/>
      <c r="B333" s="233"/>
      <c r="C333" s="234"/>
      <c r="D333" s="235" t="s">
        <v>165</v>
      </c>
      <c r="E333" s="236" t="s">
        <v>1</v>
      </c>
      <c r="F333" s="237" t="s">
        <v>772</v>
      </c>
      <c r="G333" s="234"/>
      <c r="H333" s="238">
        <v>1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165</v>
      </c>
      <c r="AU333" s="244" t="s">
        <v>88</v>
      </c>
      <c r="AV333" s="13" t="s">
        <v>88</v>
      </c>
      <c r="AW333" s="13" t="s">
        <v>34</v>
      </c>
      <c r="AX333" s="13" t="s">
        <v>78</v>
      </c>
      <c r="AY333" s="244" t="s">
        <v>155</v>
      </c>
    </row>
    <row r="334" s="13" customFormat="1">
      <c r="A334" s="13"/>
      <c r="B334" s="233"/>
      <c r="C334" s="234"/>
      <c r="D334" s="235" t="s">
        <v>165</v>
      </c>
      <c r="E334" s="236" t="s">
        <v>1</v>
      </c>
      <c r="F334" s="237" t="s">
        <v>771</v>
      </c>
      <c r="G334" s="234"/>
      <c r="H334" s="238">
        <v>12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165</v>
      </c>
      <c r="AU334" s="244" t="s">
        <v>88</v>
      </c>
      <c r="AV334" s="13" t="s">
        <v>88</v>
      </c>
      <c r="AW334" s="13" t="s">
        <v>34</v>
      </c>
      <c r="AX334" s="13" t="s">
        <v>78</v>
      </c>
      <c r="AY334" s="244" t="s">
        <v>155</v>
      </c>
    </row>
    <row r="335" s="15" customFormat="1">
      <c r="A335" s="15"/>
      <c r="B335" s="256"/>
      <c r="C335" s="257"/>
      <c r="D335" s="235" t="s">
        <v>165</v>
      </c>
      <c r="E335" s="258" t="s">
        <v>1</v>
      </c>
      <c r="F335" s="259" t="s">
        <v>180</v>
      </c>
      <c r="G335" s="257"/>
      <c r="H335" s="260">
        <v>13</v>
      </c>
      <c r="I335" s="261"/>
      <c r="J335" s="257"/>
      <c r="K335" s="257"/>
      <c r="L335" s="262"/>
      <c r="M335" s="263"/>
      <c r="N335" s="264"/>
      <c r="O335" s="264"/>
      <c r="P335" s="264"/>
      <c r="Q335" s="264"/>
      <c r="R335" s="264"/>
      <c r="S335" s="264"/>
      <c r="T335" s="26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6" t="s">
        <v>165</v>
      </c>
      <c r="AU335" s="266" t="s">
        <v>88</v>
      </c>
      <c r="AV335" s="15" t="s">
        <v>163</v>
      </c>
      <c r="AW335" s="15" t="s">
        <v>34</v>
      </c>
      <c r="AX335" s="15" t="s">
        <v>86</v>
      </c>
      <c r="AY335" s="266" t="s">
        <v>155</v>
      </c>
    </row>
    <row r="336" s="2" customFormat="1" ht="33" customHeight="1">
      <c r="A336" s="39"/>
      <c r="B336" s="40"/>
      <c r="C336" s="267" t="s">
        <v>809</v>
      </c>
      <c r="D336" s="267" t="s">
        <v>185</v>
      </c>
      <c r="E336" s="268" t="s">
        <v>810</v>
      </c>
      <c r="F336" s="269" t="s">
        <v>811</v>
      </c>
      <c r="G336" s="270" t="s">
        <v>422</v>
      </c>
      <c r="H336" s="271">
        <v>2</v>
      </c>
      <c r="I336" s="272"/>
      <c r="J336" s="273">
        <f>ROUND(I336*H336,2)</f>
        <v>0</v>
      </c>
      <c r="K336" s="269" t="s">
        <v>162</v>
      </c>
      <c r="L336" s="274"/>
      <c r="M336" s="275" t="s">
        <v>1</v>
      </c>
      <c r="N336" s="276" t="s">
        <v>43</v>
      </c>
      <c r="O336" s="92"/>
      <c r="P336" s="229">
        <f>O336*H336</f>
        <v>0</v>
      </c>
      <c r="Q336" s="229">
        <v>0.001</v>
      </c>
      <c r="R336" s="229">
        <f>Q336*H336</f>
        <v>0.002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321</v>
      </c>
      <c r="AT336" s="231" t="s">
        <v>185</v>
      </c>
      <c r="AU336" s="231" t="s">
        <v>88</v>
      </c>
      <c r="AY336" s="18" t="s">
        <v>155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86</v>
      </c>
      <c r="BK336" s="232">
        <f>ROUND(I336*H336,2)</f>
        <v>0</v>
      </c>
      <c r="BL336" s="18" t="s">
        <v>245</v>
      </c>
      <c r="BM336" s="231" t="s">
        <v>812</v>
      </c>
    </row>
    <row r="337" s="13" customFormat="1">
      <c r="A337" s="13"/>
      <c r="B337" s="233"/>
      <c r="C337" s="234"/>
      <c r="D337" s="235" t="s">
        <v>165</v>
      </c>
      <c r="E337" s="236" t="s">
        <v>1</v>
      </c>
      <c r="F337" s="237" t="s">
        <v>783</v>
      </c>
      <c r="G337" s="234"/>
      <c r="H337" s="238">
        <v>2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165</v>
      </c>
      <c r="AU337" s="244" t="s">
        <v>88</v>
      </c>
      <c r="AV337" s="13" t="s">
        <v>88</v>
      </c>
      <c r="AW337" s="13" t="s">
        <v>34</v>
      </c>
      <c r="AX337" s="13" t="s">
        <v>86</v>
      </c>
      <c r="AY337" s="244" t="s">
        <v>155</v>
      </c>
    </row>
    <row r="338" s="2" customFormat="1" ht="37.8" customHeight="1">
      <c r="A338" s="39"/>
      <c r="B338" s="40"/>
      <c r="C338" s="220" t="s">
        <v>813</v>
      </c>
      <c r="D338" s="220" t="s">
        <v>158</v>
      </c>
      <c r="E338" s="221" t="s">
        <v>814</v>
      </c>
      <c r="F338" s="222" t="s">
        <v>815</v>
      </c>
      <c r="G338" s="223" t="s">
        <v>422</v>
      </c>
      <c r="H338" s="224">
        <v>2</v>
      </c>
      <c r="I338" s="225"/>
      <c r="J338" s="226">
        <f>ROUND(I338*H338,2)</f>
        <v>0</v>
      </c>
      <c r="K338" s="222" t="s">
        <v>162</v>
      </c>
      <c r="L338" s="45"/>
      <c r="M338" s="227" t="s">
        <v>1</v>
      </c>
      <c r="N338" s="228" t="s">
        <v>43</v>
      </c>
      <c r="O338" s="92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245</v>
      </c>
      <c r="AT338" s="231" t="s">
        <v>158</v>
      </c>
      <c r="AU338" s="231" t="s">
        <v>88</v>
      </c>
      <c r="AY338" s="18" t="s">
        <v>155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86</v>
      </c>
      <c r="BK338" s="232">
        <f>ROUND(I338*H338,2)</f>
        <v>0</v>
      </c>
      <c r="BL338" s="18" t="s">
        <v>245</v>
      </c>
      <c r="BM338" s="231" t="s">
        <v>816</v>
      </c>
    </row>
    <row r="339" s="13" customFormat="1">
      <c r="A339" s="13"/>
      <c r="B339" s="233"/>
      <c r="C339" s="234"/>
      <c r="D339" s="235" t="s">
        <v>165</v>
      </c>
      <c r="E339" s="236" t="s">
        <v>1</v>
      </c>
      <c r="F339" s="237" t="s">
        <v>784</v>
      </c>
      <c r="G339" s="234"/>
      <c r="H339" s="238">
        <v>2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165</v>
      </c>
      <c r="AU339" s="244" t="s">
        <v>88</v>
      </c>
      <c r="AV339" s="13" t="s">
        <v>88</v>
      </c>
      <c r="AW339" s="13" t="s">
        <v>34</v>
      </c>
      <c r="AX339" s="13" t="s">
        <v>86</v>
      </c>
      <c r="AY339" s="244" t="s">
        <v>155</v>
      </c>
    </row>
    <row r="340" s="2" customFormat="1" ht="33" customHeight="1">
      <c r="A340" s="39"/>
      <c r="B340" s="40"/>
      <c r="C340" s="267" t="s">
        <v>817</v>
      </c>
      <c r="D340" s="267" t="s">
        <v>185</v>
      </c>
      <c r="E340" s="268" t="s">
        <v>818</v>
      </c>
      <c r="F340" s="269" t="s">
        <v>819</v>
      </c>
      <c r="G340" s="270" t="s">
        <v>422</v>
      </c>
      <c r="H340" s="271">
        <v>2</v>
      </c>
      <c r="I340" s="272"/>
      <c r="J340" s="273">
        <f>ROUND(I340*H340,2)</f>
        <v>0</v>
      </c>
      <c r="K340" s="269" t="s">
        <v>162</v>
      </c>
      <c r="L340" s="274"/>
      <c r="M340" s="275" t="s">
        <v>1</v>
      </c>
      <c r="N340" s="276" t="s">
        <v>43</v>
      </c>
      <c r="O340" s="92"/>
      <c r="P340" s="229">
        <f>O340*H340</f>
        <v>0</v>
      </c>
      <c r="Q340" s="229">
        <v>0.001</v>
      </c>
      <c r="R340" s="229">
        <f>Q340*H340</f>
        <v>0.002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321</v>
      </c>
      <c r="AT340" s="231" t="s">
        <v>185</v>
      </c>
      <c r="AU340" s="231" t="s">
        <v>88</v>
      </c>
      <c r="AY340" s="18" t="s">
        <v>155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86</v>
      </c>
      <c r="BK340" s="232">
        <f>ROUND(I340*H340,2)</f>
        <v>0</v>
      </c>
      <c r="BL340" s="18" t="s">
        <v>245</v>
      </c>
      <c r="BM340" s="231" t="s">
        <v>820</v>
      </c>
    </row>
    <row r="341" s="2" customFormat="1" ht="33" customHeight="1">
      <c r="A341" s="39"/>
      <c r="B341" s="40"/>
      <c r="C341" s="220" t="s">
        <v>821</v>
      </c>
      <c r="D341" s="220" t="s">
        <v>158</v>
      </c>
      <c r="E341" s="221" t="s">
        <v>822</v>
      </c>
      <c r="F341" s="222" t="s">
        <v>823</v>
      </c>
      <c r="G341" s="223" t="s">
        <v>422</v>
      </c>
      <c r="H341" s="224">
        <v>2</v>
      </c>
      <c r="I341" s="225"/>
      <c r="J341" s="226">
        <f>ROUND(I341*H341,2)</f>
        <v>0</v>
      </c>
      <c r="K341" s="222" t="s">
        <v>162</v>
      </c>
      <c r="L341" s="45"/>
      <c r="M341" s="227" t="s">
        <v>1</v>
      </c>
      <c r="N341" s="228" t="s">
        <v>43</v>
      </c>
      <c r="O341" s="92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1" t="s">
        <v>245</v>
      </c>
      <c r="AT341" s="231" t="s">
        <v>158</v>
      </c>
      <c r="AU341" s="231" t="s">
        <v>88</v>
      </c>
      <c r="AY341" s="18" t="s">
        <v>155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8" t="s">
        <v>86</v>
      </c>
      <c r="BK341" s="232">
        <f>ROUND(I341*H341,2)</f>
        <v>0</v>
      </c>
      <c r="BL341" s="18" t="s">
        <v>245</v>
      </c>
      <c r="BM341" s="231" t="s">
        <v>824</v>
      </c>
    </row>
    <row r="342" s="13" customFormat="1">
      <c r="A342" s="13"/>
      <c r="B342" s="233"/>
      <c r="C342" s="234"/>
      <c r="D342" s="235" t="s">
        <v>165</v>
      </c>
      <c r="E342" s="236" t="s">
        <v>1</v>
      </c>
      <c r="F342" s="237" t="s">
        <v>795</v>
      </c>
      <c r="G342" s="234"/>
      <c r="H342" s="238">
        <v>2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165</v>
      </c>
      <c r="AU342" s="244" t="s">
        <v>88</v>
      </c>
      <c r="AV342" s="13" t="s">
        <v>88</v>
      </c>
      <c r="AW342" s="13" t="s">
        <v>34</v>
      </c>
      <c r="AX342" s="13" t="s">
        <v>86</v>
      </c>
      <c r="AY342" s="244" t="s">
        <v>155</v>
      </c>
    </row>
    <row r="343" s="2" customFormat="1" ht="33" customHeight="1">
      <c r="A343" s="39"/>
      <c r="B343" s="40"/>
      <c r="C343" s="267" t="s">
        <v>825</v>
      </c>
      <c r="D343" s="267" t="s">
        <v>185</v>
      </c>
      <c r="E343" s="268" t="s">
        <v>826</v>
      </c>
      <c r="F343" s="269" t="s">
        <v>827</v>
      </c>
      <c r="G343" s="270" t="s">
        <v>422</v>
      </c>
      <c r="H343" s="271">
        <v>2</v>
      </c>
      <c r="I343" s="272"/>
      <c r="J343" s="273">
        <f>ROUND(I343*H343,2)</f>
        <v>0</v>
      </c>
      <c r="K343" s="269" t="s">
        <v>162</v>
      </c>
      <c r="L343" s="274"/>
      <c r="M343" s="275" t="s">
        <v>1</v>
      </c>
      <c r="N343" s="276" t="s">
        <v>43</v>
      </c>
      <c r="O343" s="92"/>
      <c r="P343" s="229">
        <f>O343*H343</f>
        <v>0</v>
      </c>
      <c r="Q343" s="229">
        <v>0.001</v>
      </c>
      <c r="R343" s="229">
        <f>Q343*H343</f>
        <v>0.002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321</v>
      </c>
      <c r="AT343" s="231" t="s">
        <v>185</v>
      </c>
      <c r="AU343" s="231" t="s">
        <v>88</v>
      </c>
      <c r="AY343" s="18" t="s">
        <v>155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86</v>
      </c>
      <c r="BK343" s="232">
        <f>ROUND(I343*H343,2)</f>
        <v>0</v>
      </c>
      <c r="BL343" s="18" t="s">
        <v>245</v>
      </c>
      <c r="BM343" s="231" t="s">
        <v>828</v>
      </c>
    </row>
    <row r="344" s="2" customFormat="1" ht="24.15" customHeight="1">
      <c r="A344" s="39"/>
      <c r="B344" s="40"/>
      <c r="C344" s="220" t="s">
        <v>829</v>
      </c>
      <c r="D344" s="220" t="s">
        <v>158</v>
      </c>
      <c r="E344" s="221" t="s">
        <v>830</v>
      </c>
      <c r="F344" s="222" t="s">
        <v>831</v>
      </c>
      <c r="G344" s="223" t="s">
        <v>376</v>
      </c>
      <c r="H344" s="277"/>
      <c r="I344" s="225"/>
      <c r="J344" s="226">
        <f>ROUND(I344*H344,2)</f>
        <v>0</v>
      </c>
      <c r="K344" s="222" t="s">
        <v>162</v>
      </c>
      <c r="L344" s="45"/>
      <c r="M344" s="278" t="s">
        <v>1</v>
      </c>
      <c r="N344" s="279" t="s">
        <v>43</v>
      </c>
      <c r="O344" s="280"/>
      <c r="P344" s="281">
        <f>O344*H344</f>
        <v>0</v>
      </c>
      <c r="Q344" s="281">
        <v>0</v>
      </c>
      <c r="R344" s="281">
        <f>Q344*H344</f>
        <v>0</v>
      </c>
      <c r="S344" s="281">
        <v>0</v>
      </c>
      <c r="T344" s="282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245</v>
      </c>
      <c r="AT344" s="231" t="s">
        <v>158</v>
      </c>
      <c r="AU344" s="231" t="s">
        <v>88</v>
      </c>
      <c r="AY344" s="18" t="s">
        <v>155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86</v>
      </c>
      <c r="BK344" s="232">
        <f>ROUND(I344*H344,2)</f>
        <v>0</v>
      </c>
      <c r="BL344" s="18" t="s">
        <v>245</v>
      </c>
      <c r="BM344" s="231" t="s">
        <v>832</v>
      </c>
    </row>
    <row r="345" s="2" customFormat="1" ht="6.96" customHeight="1">
      <c r="A345" s="39"/>
      <c r="B345" s="67"/>
      <c r="C345" s="68"/>
      <c r="D345" s="68"/>
      <c r="E345" s="68"/>
      <c r="F345" s="68"/>
      <c r="G345" s="68"/>
      <c r="H345" s="68"/>
      <c r="I345" s="68"/>
      <c r="J345" s="68"/>
      <c r="K345" s="68"/>
      <c r="L345" s="45"/>
      <c r="M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</row>
  </sheetData>
  <sheetProtection sheet="1" autoFilter="0" formatColumns="0" formatRows="0" objects="1" scenarios="1" spinCount="100000" saltValue="O1wH49GuZ83VKEjT/x0a6ZpvYbvB54RuMETXbaCdrEAB4hU3XsYPC898LwR6O/vBc0x6bAuyjFMEI5FsE/9qwg==" hashValue="QeFialjuJDOTWSdEmLkf89dHevRz3WL37HJgOg443OjRDJvkpnpH6q4+URVcrogyAXQUJ+xiU8kBwxJlrHztdg==" algorithmName="SHA-512" password="CC35"/>
  <autoFilter ref="C128:K34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833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27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Michael Hlušek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ROUND((SUM(BE119:BE141)),  2)</f>
        <v>0</v>
      </c>
      <c r="G33" s="39"/>
      <c r="H33" s="39"/>
      <c r="I33" s="157">
        <v>0.20999999999999999</v>
      </c>
      <c r="J33" s="156">
        <f>ROUND(((SUM(BE119:BE141))*I33),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ROUND((SUM(BF119:BF141)),  2)</f>
        <v>0</v>
      </c>
      <c r="G34" s="39"/>
      <c r="H34" s="39"/>
      <c r="I34" s="157">
        <v>0.12</v>
      </c>
      <c r="J34" s="156">
        <f>ROUND(((SUM(BF119:BF141))*I34),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ROUND((SUM(BG119:BG141)),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ROUND((SUM(BH119:BH141)),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ROUND((SUM(BI119:BI141)),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FVE - Fotovoltaika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834</v>
      </c>
      <c r="E97" s="184"/>
      <c r="F97" s="184"/>
      <c r="G97" s="184"/>
      <c r="H97" s="184"/>
      <c r="I97" s="184"/>
      <c r="J97" s="185">
        <f>J120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1"/>
      <c r="C98" s="182"/>
      <c r="D98" s="183" t="s">
        <v>835</v>
      </c>
      <c r="E98" s="184"/>
      <c r="F98" s="184"/>
      <c r="G98" s="184"/>
      <c r="H98" s="184"/>
      <c r="I98" s="184"/>
      <c r="J98" s="185">
        <f>J129</f>
        <v>0</v>
      </c>
      <c r="K98" s="182"/>
      <c r="L98" s="18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1"/>
      <c r="C99" s="182"/>
      <c r="D99" s="183" t="s">
        <v>836</v>
      </c>
      <c r="E99" s="184"/>
      <c r="F99" s="184"/>
      <c r="G99" s="184"/>
      <c r="H99" s="184"/>
      <c r="I99" s="184"/>
      <c r="J99" s="185">
        <f>J138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140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6" t="str">
        <f>E7</f>
        <v>ČLA Trutnov - final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123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FVE - Fotovoltaika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 xml:space="preserve"> </v>
      </c>
      <c r="G113" s="41"/>
      <c r="H113" s="41"/>
      <c r="I113" s="33" t="s">
        <v>22</v>
      </c>
      <c r="J113" s="80" t="str">
        <f>IF(J12="","",J12)</f>
        <v>5. 2. 2024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 xml:space="preserve"> </v>
      </c>
      <c r="G115" s="41"/>
      <c r="H115" s="41"/>
      <c r="I115" s="33" t="s">
        <v>30</v>
      </c>
      <c r="J115" s="37" t="str">
        <f>E21</f>
        <v>PRISPO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35</v>
      </c>
      <c r="J116" s="37" t="str">
        <f>E24</f>
        <v>Michael Hlušek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3"/>
      <c r="B118" s="194"/>
      <c r="C118" s="195" t="s">
        <v>141</v>
      </c>
      <c r="D118" s="196" t="s">
        <v>63</v>
      </c>
      <c r="E118" s="196" t="s">
        <v>59</v>
      </c>
      <c r="F118" s="196" t="s">
        <v>60</v>
      </c>
      <c r="G118" s="196" t="s">
        <v>142</v>
      </c>
      <c r="H118" s="196" t="s">
        <v>143</v>
      </c>
      <c r="I118" s="196" t="s">
        <v>144</v>
      </c>
      <c r="J118" s="196" t="s">
        <v>127</v>
      </c>
      <c r="K118" s="197" t="s">
        <v>145</v>
      </c>
      <c r="L118" s="198"/>
      <c r="M118" s="101" t="s">
        <v>1</v>
      </c>
      <c r="N118" s="102" t="s">
        <v>42</v>
      </c>
      <c r="O118" s="102" t="s">
        <v>146</v>
      </c>
      <c r="P118" s="102" t="s">
        <v>147</v>
      </c>
      <c r="Q118" s="102" t="s">
        <v>148</v>
      </c>
      <c r="R118" s="102" t="s">
        <v>149</v>
      </c>
      <c r="S118" s="102" t="s">
        <v>150</v>
      </c>
      <c r="T118" s="103" t="s">
        <v>151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9"/>
      <c r="B119" s="40"/>
      <c r="C119" s="108" t="s">
        <v>152</v>
      </c>
      <c r="D119" s="41"/>
      <c r="E119" s="41"/>
      <c r="F119" s="41"/>
      <c r="G119" s="41"/>
      <c r="H119" s="41"/>
      <c r="I119" s="41"/>
      <c r="J119" s="199">
        <f>BK119</f>
        <v>0</v>
      </c>
      <c r="K119" s="41"/>
      <c r="L119" s="45"/>
      <c r="M119" s="104"/>
      <c r="N119" s="200"/>
      <c r="O119" s="105"/>
      <c r="P119" s="201">
        <f>P120+P129+P138</f>
        <v>0</v>
      </c>
      <c r="Q119" s="105"/>
      <c r="R119" s="201">
        <f>R120+R129+R138</f>
        <v>0</v>
      </c>
      <c r="S119" s="105"/>
      <c r="T119" s="202">
        <f>T120+T129+T138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77</v>
      </c>
      <c r="AU119" s="18" t="s">
        <v>129</v>
      </c>
      <c r="BK119" s="203">
        <f>BK120+BK129+BK138</f>
        <v>0</v>
      </c>
    </row>
    <row r="120" s="12" customFormat="1" ht="25.92" customHeight="1">
      <c r="A120" s="12"/>
      <c r="B120" s="204"/>
      <c r="C120" s="205"/>
      <c r="D120" s="206" t="s">
        <v>77</v>
      </c>
      <c r="E120" s="207" t="s">
        <v>837</v>
      </c>
      <c r="F120" s="207" t="s">
        <v>838</v>
      </c>
      <c r="G120" s="205"/>
      <c r="H120" s="205"/>
      <c r="I120" s="208"/>
      <c r="J120" s="209">
        <f>BK120</f>
        <v>0</v>
      </c>
      <c r="K120" s="205"/>
      <c r="L120" s="210"/>
      <c r="M120" s="211"/>
      <c r="N120" s="212"/>
      <c r="O120" s="212"/>
      <c r="P120" s="213">
        <f>SUM(P121:P128)</f>
        <v>0</v>
      </c>
      <c r="Q120" s="212"/>
      <c r="R120" s="213">
        <f>SUM(R121:R128)</f>
        <v>0</v>
      </c>
      <c r="S120" s="212"/>
      <c r="T120" s="214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86</v>
      </c>
      <c r="AT120" s="216" t="s">
        <v>77</v>
      </c>
      <c r="AU120" s="216" t="s">
        <v>78</v>
      </c>
      <c r="AY120" s="215" t="s">
        <v>155</v>
      </c>
      <c r="BK120" s="217">
        <f>SUM(BK121:BK128)</f>
        <v>0</v>
      </c>
    </row>
    <row r="121" s="2" customFormat="1" ht="16.5" customHeight="1">
      <c r="A121" s="39"/>
      <c r="B121" s="40"/>
      <c r="C121" s="220" t="s">
        <v>86</v>
      </c>
      <c r="D121" s="220" t="s">
        <v>158</v>
      </c>
      <c r="E121" s="221" t="s">
        <v>839</v>
      </c>
      <c r="F121" s="222" t="s">
        <v>840</v>
      </c>
      <c r="G121" s="223" t="s">
        <v>1</v>
      </c>
      <c r="H121" s="224">
        <v>28</v>
      </c>
      <c r="I121" s="225"/>
      <c r="J121" s="226">
        <f>ROUND(I121*H121,2)</f>
        <v>0</v>
      </c>
      <c r="K121" s="222" t="s">
        <v>1</v>
      </c>
      <c r="L121" s="45"/>
      <c r="M121" s="227" t="s">
        <v>1</v>
      </c>
      <c r="N121" s="228" t="s">
        <v>43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163</v>
      </c>
      <c r="AT121" s="231" t="s">
        <v>158</v>
      </c>
      <c r="AU121" s="231" t="s">
        <v>86</v>
      </c>
      <c r="AY121" s="18" t="s">
        <v>155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86</v>
      </c>
      <c r="BK121" s="232">
        <f>ROUND(I121*H121,2)</f>
        <v>0</v>
      </c>
      <c r="BL121" s="18" t="s">
        <v>163</v>
      </c>
      <c r="BM121" s="231" t="s">
        <v>88</v>
      </c>
    </row>
    <row r="122" s="2" customFormat="1" ht="16.5" customHeight="1">
      <c r="A122" s="39"/>
      <c r="B122" s="40"/>
      <c r="C122" s="220" t="s">
        <v>88</v>
      </c>
      <c r="D122" s="220" t="s">
        <v>158</v>
      </c>
      <c r="E122" s="221" t="s">
        <v>841</v>
      </c>
      <c r="F122" s="222" t="s">
        <v>842</v>
      </c>
      <c r="G122" s="223" t="s">
        <v>1</v>
      </c>
      <c r="H122" s="224">
        <v>28</v>
      </c>
      <c r="I122" s="225"/>
      <c r="J122" s="226">
        <f>ROUND(I122*H122,2)</f>
        <v>0</v>
      </c>
      <c r="K122" s="222" t="s">
        <v>1</v>
      </c>
      <c r="L122" s="45"/>
      <c r="M122" s="227" t="s">
        <v>1</v>
      </c>
      <c r="N122" s="228" t="s">
        <v>43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163</v>
      </c>
      <c r="AT122" s="231" t="s">
        <v>158</v>
      </c>
      <c r="AU122" s="231" t="s">
        <v>86</v>
      </c>
      <c r="AY122" s="18" t="s">
        <v>155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86</v>
      </c>
      <c r="BK122" s="232">
        <f>ROUND(I122*H122,2)</f>
        <v>0</v>
      </c>
      <c r="BL122" s="18" t="s">
        <v>163</v>
      </c>
      <c r="BM122" s="231" t="s">
        <v>163</v>
      </c>
    </row>
    <row r="123" s="2" customFormat="1" ht="16.5" customHeight="1">
      <c r="A123" s="39"/>
      <c r="B123" s="40"/>
      <c r="C123" s="220" t="s">
        <v>175</v>
      </c>
      <c r="D123" s="220" t="s">
        <v>158</v>
      </c>
      <c r="E123" s="221" t="s">
        <v>843</v>
      </c>
      <c r="F123" s="222" t="s">
        <v>844</v>
      </c>
      <c r="G123" s="223" t="s">
        <v>1</v>
      </c>
      <c r="H123" s="224">
        <v>1</v>
      </c>
      <c r="I123" s="225"/>
      <c r="J123" s="226">
        <f>ROUND(I123*H123,2)</f>
        <v>0</v>
      </c>
      <c r="K123" s="222" t="s">
        <v>1</v>
      </c>
      <c r="L123" s="45"/>
      <c r="M123" s="227" t="s">
        <v>1</v>
      </c>
      <c r="N123" s="228" t="s">
        <v>43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163</v>
      </c>
      <c r="AT123" s="231" t="s">
        <v>158</v>
      </c>
      <c r="AU123" s="231" t="s">
        <v>86</v>
      </c>
      <c r="AY123" s="18" t="s">
        <v>155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86</v>
      </c>
      <c r="BK123" s="232">
        <f>ROUND(I123*H123,2)</f>
        <v>0</v>
      </c>
      <c r="BL123" s="18" t="s">
        <v>163</v>
      </c>
      <c r="BM123" s="231" t="s">
        <v>156</v>
      </c>
    </row>
    <row r="124" s="2" customFormat="1" ht="16.5" customHeight="1">
      <c r="A124" s="39"/>
      <c r="B124" s="40"/>
      <c r="C124" s="220" t="s">
        <v>163</v>
      </c>
      <c r="D124" s="220" t="s">
        <v>158</v>
      </c>
      <c r="E124" s="221" t="s">
        <v>845</v>
      </c>
      <c r="F124" s="222" t="s">
        <v>846</v>
      </c>
      <c r="G124" s="223" t="s">
        <v>1</v>
      </c>
      <c r="H124" s="224">
        <v>28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43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163</v>
      </c>
      <c r="AT124" s="231" t="s">
        <v>158</v>
      </c>
      <c r="AU124" s="231" t="s">
        <v>86</v>
      </c>
      <c r="AY124" s="18" t="s">
        <v>155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86</v>
      </c>
      <c r="BK124" s="232">
        <f>ROUND(I124*H124,2)</f>
        <v>0</v>
      </c>
      <c r="BL124" s="18" t="s">
        <v>163</v>
      </c>
      <c r="BM124" s="231" t="s">
        <v>188</v>
      </c>
    </row>
    <row r="125" s="2" customFormat="1" ht="24.15" customHeight="1">
      <c r="A125" s="39"/>
      <c r="B125" s="40"/>
      <c r="C125" s="220" t="s">
        <v>195</v>
      </c>
      <c r="D125" s="220" t="s">
        <v>158</v>
      </c>
      <c r="E125" s="221" t="s">
        <v>847</v>
      </c>
      <c r="F125" s="222" t="s">
        <v>848</v>
      </c>
      <c r="G125" s="223" t="s">
        <v>1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163</v>
      </c>
      <c r="AT125" s="231" t="s">
        <v>158</v>
      </c>
      <c r="AU125" s="231" t="s">
        <v>86</v>
      </c>
      <c r="AY125" s="18" t="s">
        <v>155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86</v>
      </c>
      <c r="BK125" s="232">
        <f>ROUND(I125*H125,2)</f>
        <v>0</v>
      </c>
      <c r="BL125" s="18" t="s">
        <v>163</v>
      </c>
      <c r="BM125" s="231" t="s">
        <v>220</v>
      </c>
    </row>
    <row r="126" s="2" customFormat="1" ht="16.5" customHeight="1">
      <c r="A126" s="39"/>
      <c r="B126" s="40"/>
      <c r="C126" s="220" t="s">
        <v>156</v>
      </c>
      <c r="D126" s="220" t="s">
        <v>158</v>
      </c>
      <c r="E126" s="221" t="s">
        <v>849</v>
      </c>
      <c r="F126" s="222" t="s">
        <v>850</v>
      </c>
      <c r="G126" s="223" t="s">
        <v>1</v>
      </c>
      <c r="H126" s="224">
        <v>1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163</v>
      </c>
      <c r="AT126" s="231" t="s">
        <v>158</v>
      </c>
      <c r="AU126" s="231" t="s">
        <v>86</v>
      </c>
      <c r="AY126" s="18" t="s">
        <v>155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163</v>
      </c>
      <c r="BM126" s="231" t="s">
        <v>8</v>
      </c>
    </row>
    <row r="127" s="2" customFormat="1" ht="16.5" customHeight="1">
      <c r="A127" s="39"/>
      <c r="B127" s="40"/>
      <c r="C127" s="220" t="s">
        <v>207</v>
      </c>
      <c r="D127" s="220" t="s">
        <v>158</v>
      </c>
      <c r="E127" s="221" t="s">
        <v>851</v>
      </c>
      <c r="F127" s="222" t="s">
        <v>852</v>
      </c>
      <c r="G127" s="223" t="s">
        <v>1</v>
      </c>
      <c r="H127" s="224">
        <v>2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163</v>
      </c>
      <c r="AT127" s="231" t="s">
        <v>158</v>
      </c>
      <c r="AU127" s="231" t="s">
        <v>86</v>
      </c>
      <c r="AY127" s="18" t="s">
        <v>155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163</v>
      </c>
      <c r="BM127" s="231" t="s">
        <v>235</v>
      </c>
    </row>
    <row r="128" s="2" customFormat="1" ht="16.5" customHeight="1">
      <c r="A128" s="39"/>
      <c r="B128" s="40"/>
      <c r="C128" s="220" t="s">
        <v>188</v>
      </c>
      <c r="D128" s="220" t="s">
        <v>158</v>
      </c>
      <c r="E128" s="221" t="s">
        <v>853</v>
      </c>
      <c r="F128" s="222" t="s">
        <v>854</v>
      </c>
      <c r="G128" s="223" t="s">
        <v>1</v>
      </c>
      <c r="H128" s="224">
        <v>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163</v>
      </c>
      <c r="AT128" s="231" t="s">
        <v>158</v>
      </c>
      <c r="AU128" s="231" t="s">
        <v>86</v>
      </c>
      <c r="AY128" s="18" t="s">
        <v>155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163</v>
      </c>
      <c r="BM128" s="231" t="s">
        <v>245</v>
      </c>
    </row>
    <row r="129" s="12" customFormat="1" ht="25.92" customHeight="1">
      <c r="A129" s="12"/>
      <c r="B129" s="204"/>
      <c r="C129" s="205"/>
      <c r="D129" s="206" t="s">
        <v>77</v>
      </c>
      <c r="E129" s="207" t="s">
        <v>855</v>
      </c>
      <c r="F129" s="207" t="s">
        <v>856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SUM(P130:P137)</f>
        <v>0</v>
      </c>
      <c r="Q129" s="212"/>
      <c r="R129" s="213">
        <f>SUM(R130:R137)</f>
        <v>0</v>
      </c>
      <c r="S129" s="212"/>
      <c r="T129" s="214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86</v>
      </c>
      <c r="AT129" s="216" t="s">
        <v>77</v>
      </c>
      <c r="AU129" s="216" t="s">
        <v>78</v>
      </c>
      <c r="AY129" s="215" t="s">
        <v>155</v>
      </c>
      <c r="BK129" s="217">
        <f>SUM(BK130:BK137)</f>
        <v>0</v>
      </c>
    </row>
    <row r="130" s="2" customFormat="1" ht="16.5" customHeight="1">
      <c r="A130" s="39"/>
      <c r="B130" s="40"/>
      <c r="C130" s="220" t="s">
        <v>216</v>
      </c>
      <c r="D130" s="220" t="s">
        <v>158</v>
      </c>
      <c r="E130" s="221" t="s">
        <v>857</v>
      </c>
      <c r="F130" s="222" t="s">
        <v>858</v>
      </c>
      <c r="G130" s="223" t="s">
        <v>1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163</v>
      </c>
      <c r="AT130" s="231" t="s">
        <v>158</v>
      </c>
      <c r="AU130" s="231" t="s">
        <v>86</v>
      </c>
      <c r="AY130" s="18" t="s">
        <v>155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86</v>
      </c>
      <c r="BK130" s="232">
        <f>ROUND(I130*H130,2)</f>
        <v>0</v>
      </c>
      <c r="BL130" s="18" t="s">
        <v>163</v>
      </c>
      <c r="BM130" s="231" t="s">
        <v>256</v>
      </c>
    </row>
    <row r="131" s="2" customFormat="1" ht="16.5" customHeight="1">
      <c r="A131" s="39"/>
      <c r="B131" s="40"/>
      <c r="C131" s="220" t="s">
        <v>220</v>
      </c>
      <c r="D131" s="220" t="s">
        <v>158</v>
      </c>
      <c r="E131" s="221" t="s">
        <v>859</v>
      </c>
      <c r="F131" s="222" t="s">
        <v>860</v>
      </c>
      <c r="G131" s="223" t="s">
        <v>1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163</v>
      </c>
      <c r="AT131" s="231" t="s">
        <v>158</v>
      </c>
      <c r="AU131" s="231" t="s">
        <v>86</v>
      </c>
      <c r="AY131" s="18" t="s">
        <v>155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163</v>
      </c>
      <c r="BM131" s="231" t="s">
        <v>265</v>
      </c>
    </row>
    <row r="132" s="2" customFormat="1" ht="16.5" customHeight="1">
      <c r="A132" s="39"/>
      <c r="B132" s="40"/>
      <c r="C132" s="220" t="s">
        <v>224</v>
      </c>
      <c r="D132" s="220" t="s">
        <v>158</v>
      </c>
      <c r="E132" s="221" t="s">
        <v>861</v>
      </c>
      <c r="F132" s="222" t="s">
        <v>862</v>
      </c>
      <c r="G132" s="223" t="s">
        <v>1</v>
      </c>
      <c r="H132" s="224">
        <v>1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163</v>
      </c>
      <c r="AT132" s="231" t="s">
        <v>158</v>
      </c>
      <c r="AU132" s="231" t="s">
        <v>86</v>
      </c>
      <c r="AY132" s="18" t="s">
        <v>155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163</v>
      </c>
      <c r="BM132" s="231" t="s">
        <v>274</v>
      </c>
    </row>
    <row r="133" s="2" customFormat="1" ht="16.5" customHeight="1">
      <c r="A133" s="39"/>
      <c r="B133" s="40"/>
      <c r="C133" s="220" t="s">
        <v>8</v>
      </c>
      <c r="D133" s="220" t="s">
        <v>158</v>
      </c>
      <c r="E133" s="221" t="s">
        <v>863</v>
      </c>
      <c r="F133" s="222" t="s">
        <v>864</v>
      </c>
      <c r="G133" s="223" t="s">
        <v>1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163</v>
      </c>
      <c r="AT133" s="231" t="s">
        <v>158</v>
      </c>
      <c r="AU133" s="231" t="s">
        <v>86</v>
      </c>
      <c r="AY133" s="18" t="s">
        <v>155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163</v>
      </c>
      <c r="BM133" s="231" t="s">
        <v>282</v>
      </c>
    </row>
    <row r="134" s="2" customFormat="1" ht="16.5" customHeight="1">
      <c r="A134" s="39"/>
      <c r="B134" s="40"/>
      <c r="C134" s="220" t="s">
        <v>231</v>
      </c>
      <c r="D134" s="220" t="s">
        <v>158</v>
      </c>
      <c r="E134" s="221" t="s">
        <v>865</v>
      </c>
      <c r="F134" s="222" t="s">
        <v>866</v>
      </c>
      <c r="G134" s="223" t="s">
        <v>1</v>
      </c>
      <c r="H134" s="224">
        <v>5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43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163</v>
      </c>
      <c r="AT134" s="231" t="s">
        <v>158</v>
      </c>
      <c r="AU134" s="231" t="s">
        <v>86</v>
      </c>
      <c r="AY134" s="18" t="s">
        <v>155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86</v>
      </c>
      <c r="BK134" s="232">
        <f>ROUND(I134*H134,2)</f>
        <v>0</v>
      </c>
      <c r="BL134" s="18" t="s">
        <v>163</v>
      </c>
      <c r="BM134" s="231" t="s">
        <v>290</v>
      </c>
    </row>
    <row r="135" s="2" customFormat="1" ht="16.5" customHeight="1">
      <c r="A135" s="39"/>
      <c r="B135" s="40"/>
      <c r="C135" s="220" t="s">
        <v>235</v>
      </c>
      <c r="D135" s="220" t="s">
        <v>158</v>
      </c>
      <c r="E135" s="221" t="s">
        <v>867</v>
      </c>
      <c r="F135" s="222" t="s">
        <v>868</v>
      </c>
      <c r="G135" s="223" t="s">
        <v>1</v>
      </c>
      <c r="H135" s="224">
        <v>1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43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163</v>
      </c>
      <c r="AT135" s="231" t="s">
        <v>158</v>
      </c>
      <c r="AU135" s="231" t="s">
        <v>86</v>
      </c>
      <c r="AY135" s="18" t="s">
        <v>155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86</v>
      </c>
      <c r="BK135" s="232">
        <f>ROUND(I135*H135,2)</f>
        <v>0</v>
      </c>
      <c r="BL135" s="18" t="s">
        <v>163</v>
      </c>
      <c r="BM135" s="231" t="s">
        <v>301</v>
      </c>
    </row>
    <row r="136" s="2" customFormat="1" ht="16.5" customHeight="1">
      <c r="A136" s="39"/>
      <c r="B136" s="40"/>
      <c r="C136" s="220" t="s">
        <v>239</v>
      </c>
      <c r="D136" s="220" t="s">
        <v>158</v>
      </c>
      <c r="E136" s="221" t="s">
        <v>869</v>
      </c>
      <c r="F136" s="222" t="s">
        <v>870</v>
      </c>
      <c r="G136" s="223" t="s">
        <v>1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163</v>
      </c>
      <c r="AT136" s="231" t="s">
        <v>158</v>
      </c>
      <c r="AU136" s="231" t="s">
        <v>86</v>
      </c>
      <c r="AY136" s="18" t="s">
        <v>155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163</v>
      </c>
      <c r="BM136" s="231" t="s">
        <v>311</v>
      </c>
    </row>
    <row r="137" s="2" customFormat="1" ht="16.5" customHeight="1">
      <c r="A137" s="39"/>
      <c r="B137" s="40"/>
      <c r="C137" s="220" t="s">
        <v>245</v>
      </c>
      <c r="D137" s="220" t="s">
        <v>158</v>
      </c>
      <c r="E137" s="221" t="s">
        <v>871</v>
      </c>
      <c r="F137" s="222" t="s">
        <v>872</v>
      </c>
      <c r="G137" s="223" t="s">
        <v>1</v>
      </c>
      <c r="H137" s="224">
        <v>1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163</v>
      </c>
      <c r="AT137" s="231" t="s">
        <v>158</v>
      </c>
      <c r="AU137" s="231" t="s">
        <v>86</v>
      </c>
      <c r="AY137" s="18" t="s">
        <v>155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86</v>
      </c>
      <c r="BK137" s="232">
        <f>ROUND(I137*H137,2)</f>
        <v>0</v>
      </c>
      <c r="BL137" s="18" t="s">
        <v>163</v>
      </c>
      <c r="BM137" s="231" t="s">
        <v>321</v>
      </c>
    </row>
    <row r="138" s="12" customFormat="1" ht="25.92" customHeight="1">
      <c r="A138" s="12"/>
      <c r="B138" s="204"/>
      <c r="C138" s="205"/>
      <c r="D138" s="206" t="s">
        <v>77</v>
      </c>
      <c r="E138" s="207" t="s">
        <v>873</v>
      </c>
      <c r="F138" s="207" t="s">
        <v>874</v>
      </c>
      <c r="G138" s="205"/>
      <c r="H138" s="205"/>
      <c r="I138" s="208"/>
      <c r="J138" s="209">
        <f>BK138</f>
        <v>0</v>
      </c>
      <c r="K138" s="205"/>
      <c r="L138" s="210"/>
      <c r="M138" s="211"/>
      <c r="N138" s="212"/>
      <c r="O138" s="212"/>
      <c r="P138" s="213">
        <f>SUM(P139:P141)</f>
        <v>0</v>
      </c>
      <c r="Q138" s="212"/>
      <c r="R138" s="213">
        <f>SUM(R139:R141)</f>
        <v>0</v>
      </c>
      <c r="S138" s="212"/>
      <c r="T138" s="214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86</v>
      </c>
      <c r="AT138" s="216" t="s">
        <v>77</v>
      </c>
      <c r="AU138" s="216" t="s">
        <v>78</v>
      </c>
      <c r="AY138" s="215" t="s">
        <v>155</v>
      </c>
      <c r="BK138" s="217">
        <f>SUM(BK139:BK141)</f>
        <v>0</v>
      </c>
    </row>
    <row r="139" s="2" customFormat="1" ht="16.5" customHeight="1">
      <c r="A139" s="39"/>
      <c r="B139" s="40"/>
      <c r="C139" s="220" t="s">
        <v>251</v>
      </c>
      <c r="D139" s="220" t="s">
        <v>158</v>
      </c>
      <c r="E139" s="221" t="s">
        <v>875</v>
      </c>
      <c r="F139" s="222" t="s">
        <v>876</v>
      </c>
      <c r="G139" s="223" t="s">
        <v>1</v>
      </c>
      <c r="H139" s="224">
        <v>1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163</v>
      </c>
      <c r="AT139" s="231" t="s">
        <v>158</v>
      </c>
      <c r="AU139" s="231" t="s">
        <v>86</v>
      </c>
      <c r="AY139" s="18" t="s">
        <v>155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163</v>
      </c>
      <c r="BM139" s="231" t="s">
        <v>333</v>
      </c>
    </row>
    <row r="140" s="2" customFormat="1" ht="16.5" customHeight="1">
      <c r="A140" s="39"/>
      <c r="B140" s="40"/>
      <c r="C140" s="220" t="s">
        <v>256</v>
      </c>
      <c r="D140" s="220" t="s">
        <v>158</v>
      </c>
      <c r="E140" s="221" t="s">
        <v>877</v>
      </c>
      <c r="F140" s="222" t="s">
        <v>878</v>
      </c>
      <c r="G140" s="223" t="s">
        <v>1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163</v>
      </c>
      <c r="AT140" s="231" t="s">
        <v>158</v>
      </c>
      <c r="AU140" s="231" t="s">
        <v>86</v>
      </c>
      <c r="AY140" s="18" t="s">
        <v>155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86</v>
      </c>
      <c r="BK140" s="232">
        <f>ROUND(I140*H140,2)</f>
        <v>0</v>
      </c>
      <c r="BL140" s="18" t="s">
        <v>163</v>
      </c>
      <c r="BM140" s="231" t="s">
        <v>343</v>
      </c>
    </row>
    <row r="141" s="2" customFormat="1" ht="16.5" customHeight="1">
      <c r="A141" s="39"/>
      <c r="B141" s="40"/>
      <c r="C141" s="220" t="s">
        <v>261</v>
      </c>
      <c r="D141" s="220" t="s">
        <v>158</v>
      </c>
      <c r="E141" s="221" t="s">
        <v>879</v>
      </c>
      <c r="F141" s="222" t="s">
        <v>880</v>
      </c>
      <c r="G141" s="223" t="s">
        <v>1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78" t="s">
        <v>1</v>
      </c>
      <c r="N141" s="279" t="s">
        <v>43</v>
      </c>
      <c r="O141" s="280"/>
      <c r="P141" s="281">
        <f>O141*H141</f>
        <v>0</v>
      </c>
      <c r="Q141" s="281">
        <v>0</v>
      </c>
      <c r="R141" s="281">
        <f>Q141*H141</f>
        <v>0</v>
      </c>
      <c r="S141" s="281">
        <v>0</v>
      </c>
      <c r="T141" s="28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163</v>
      </c>
      <c r="AT141" s="231" t="s">
        <v>158</v>
      </c>
      <c r="AU141" s="231" t="s">
        <v>86</v>
      </c>
      <c r="AY141" s="18" t="s">
        <v>155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163</v>
      </c>
      <c r="BM141" s="231" t="s">
        <v>355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g8EZv8kufmO829csGCl8JTKxizP4Nx1QX4kDv6l+IhyfdXMPpGcgFc+4nOPorq9N7gTDltOC32VDMNPBJgRuyQ==" hashValue="9DsAxzMnMbImvmb5LZjc7ia0Sgiqh0D3fh4ohtV7nfwm8w3cXzUtOeFRyZnox22V0UinKsvye1tFqlfFHVRM8A==" algorithmName="SHA-512" password="CC35"/>
  <autoFilter ref="C118:K14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881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27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Michael Hlušek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ROUND((SUM(BE123:BE194)),  2)</f>
        <v>0</v>
      </c>
      <c r="G33" s="39"/>
      <c r="H33" s="39"/>
      <c r="I33" s="157">
        <v>0.20999999999999999</v>
      </c>
      <c r="J33" s="156">
        <f>ROUND(((SUM(BE123:BE194))*I33),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ROUND((SUM(BF123:BF194)),  2)</f>
        <v>0</v>
      </c>
      <c r="G34" s="39"/>
      <c r="H34" s="39"/>
      <c r="I34" s="157">
        <v>0.12</v>
      </c>
      <c r="J34" s="156">
        <f>ROUND(((SUM(BF123:BF194))*I34),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ROUND((SUM(BG123:BG194)),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ROUND((SUM(BH123:BH194)),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ROUND((SUM(BI123:BI194)),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ELE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882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1"/>
      <c r="C98" s="182"/>
      <c r="D98" s="183" t="s">
        <v>883</v>
      </c>
      <c r="E98" s="184"/>
      <c r="F98" s="184"/>
      <c r="G98" s="184"/>
      <c r="H98" s="184"/>
      <c r="I98" s="184"/>
      <c r="J98" s="185">
        <f>J128</f>
        <v>0</v>
      </c>
      <c r="K98" s="182"/>
      <c r="L98" s="18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1"/>
      <c r="C99" s="182"/>
      <c r="D99" s="183" t="s">
        <v>884</v>
      </c>
      <c r="E99" s="184"/>
      <c r="F99" s="184"/>
      <c r="G99" s="184"/>
      <c r="H99" s="184"/>
      <c r="I99" s="184"/>
      <c r="J99" s="185">
        <f>J130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1"/>
      <c r="C100" s="182"/>
      <c r="D100" s="183" t="s">
        <v>885</v>
      </c>
      <c r="E100" s="184"/>
      <c r="F100" s="184"/>
      <c r="G100" s="184"/>
      <c r="H100" s="184"/>
      <c r="I100" s="184"/>
      <c r="J100" s="185">
        <f>J139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7"/>
      <c r="C101" s="188"/>
      <c r="D101" s="189" t="s">
        <v>886</v>
      </c>
      <c r="E101" s="190"/>
      <c r="F101" s="190"/>
      <c r="G101" s="190"/>
      <c r="H101" s="190"/>
      <c r="I101" s="190"/>
      <c r="J101" s="191">
        <f>J140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887</v>
      </c>
      <c r="E102" s="190"/>
      <c r="F102" s="190"/>
      <c r="G102" s="190"/>
      <c r="H102" s="190"/>
      <c r="I102" s="190"/>
      <c r="J102" s="191">
        <f>J165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1"/>
      <c r="C103" s="182"/>
      <c r="D103" s="183" t="s">
        <v>888</v>
      </c>
      <c r="E103" s="184"/>
      <c r="F103" s="184"/>
      <c r="G103" s="184"/>
      <c r="H103" s="184"/>
      <c r="I103" s="184"/>
      <c r="J103" s="185">
        <f>J185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ČLA Trutnov - final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ELE - Elektroinstalace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5. 2. 2024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30</v>
      </c>
      <c r="J119" s="37" t="str">
        <f>E21</f>
        <v>PRISPO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35</v>
      </c>
      <c r="J120" s="37" t="str">
        <f>E24</f>
        <v>Michael Hlušek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141</v>
      </c>
      <c r="D122" s="196" t="s">
        <v>63</v>
      </c>
      <c r="E122" s="196" t="s">
        <v>59</v>
      </c>
      <c r="F122" s="196" t="s">
        <v>60</v>
      </c>
      <c r="G122" s="196" t="s">
        <v>142</v>
      </c>
      <c r="H122" s="196" t="s">
        <v>143</v>
      </c>
      <c r="I122" s="196" t="s">
        <v>144</v>
      </c>
      <c r="J122" s="196" t="s">
        <v>127</v>
      </c>
      <c r="K122" s="197" t="s">
        <v>145</v>
      </c>
      <c r="L122" s="198"/>
      <c r="M122" s="101" t="s">
        <v>1</v>
      </c>
      <c r="N122" s="102" t="s">
        <v>42</v>
      </c>
      <c r="O122" s="102" t="s">
        <v>146</v>
      </c>
      <c r="P122" s="102" t="s">
        <v>147</v>
      </c>
      <c r="Q122" s="102" t="s">
        <v>148</v>
      </c>
      <c r="R122" s="102" t="s">
        <v>149</v>
      </c>
      <c r="S122" s="102" t="s">
        <v>150</v>
      </c>
      <c r="T122" s="103" t="s">
        <v>151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152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P124+P128+P130+P139+P185</f>
        <v>0</v>
      </c>
      <c r="Q123" s="105"/>
      <c r="R123" s="201">
        <f>R124+R128+R130+R139+R185</f>
        <v>0</v>
      </c>
      <c r="S123" s="105"/>
      <c r="T123" s="202">
        <f>T124+T128+T130+T139+T185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77</v>
      </c>
      <c r="AU123" s="18" t="s">
        <v>129</v>
      </c>
      <c r="BK123" s="203">
        <f>BK124+BK128+BK130+BK139+BK185</f>
        <v>0</v>
      </c>
    </row>
    <row r="124" s="12" customFormat="1" ht="25.92" customHeight="1">
      <c r="A124" s="12"/>
      <c r="B124" s="204"/>
      <c r="C124" s="205"/>
      <c r="D124" s="206" t="s">
        <v>77</v>
      </c>
      <c r="E124" s="207" t="s">
        <v>889</v>
      </c>
      <c r="F124" s="207" t="s">
        <v>890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SUM(P125:P127)</f>
        <v>0</v>
      </c>
      <c r="Q124" s="212"/>
      <c r="R124" s="213">
        <f>SUM(R125:R127)</f>
        <v>0</v>
      </c>
      <c r="S124" s="212"/>
      <c r="T124" s="214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86</v>
      </c>
      <c r="AT124" s="216" t="s">
        <v>77</v>
      </c>
      <c r="AU124" s="216" t="s">
        <v>78</v>
      </c>
      <c r="AY124" s="215" t="s">
        <v>155</v>
      </c>
      <c r="BK124" s="217">
        <f>SUM(BK125:BK127)</f>
        <v>0</v>
      </c>
    </row>
    <row r="125" s="2" customFormat="1" ht="37.8" customHeight="1">
      <c r="A125" s="39"/>
      <c r="B125" s="40"/>
      <c r="C125" s="220" t="s">
        <v>86</v>
      </c>
      <c r="D125" s="220" t="s">
        <v>158</v>
      </c>
      <c r="E125" s="221" t="s">
        <v>891</v>
      </c>
      <c r="F125" s="222" t="s">
        <v>892</v>
      </c>
      <c r="G125" s="223" t="s">
        <v>893</v>
      </c>
      <c r="H125" s="224">
        <v>103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163</v>
      </c>
      <c r="AT125" s="231" t="s">
        <v>158</v>
      </c>
      <c r="AU125" s="231" t="s">
        <v>86</v>
      </c>
      <c r="AY125" s="18" t="s">
        <v>155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86</v>
      </c>
      <c r="BK125" s="232">
        <f>ROUND(I125*H125,2)</f>
        <v>0</v>
      </c>
      <c r="BL125" s="18" t="s">
        <v>163</v>
      </c>
      <c r="BM125" s="231" t="s">
        <v>88</v>
      </c>
    </row>
    <row r="126" s="2" customFormat="1" ht="16.5" customHeight="1">
      <c r="A126" s="39"/>
      <c r="B126" s="40"/>
      <c r="C126" s="220" t="s">
        <v>88</v>
      </c>
      <c r="D126" s="220" t="s">
        <v>158</v>
      </c>
      <c r="E126" s="221" t="s">
        <v>894</v>
      </c>
      <c r="F126" s="222" t="s">
        <v>895</v>
      </c>
      <c r="G126" s="223" t="s">
        <v>893</v>
      </c>
      <c r="H126" s="224">
        <v>336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163</v>
      </c>
      <c r="AT126" s="231" t="s">
        <v>158</v>
      </c>
      <c r="AU126" s="231" t="s">
        <v>86</v>
      </c>
      <c r="AY126" s="18" t="s">
        <v>155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163</v>
      </c>
      <c r="BM126" s="231" t="s">
        <v>163</v>
      </c>
    </row>
    <row r="127" s="2" customFormat="1" ht="16.5" customHeight="1">
      <c r="A127" s="39"/>
      <c r="B127" s="40"/>
      <c r="C127" s="220" t="s">
        <v>175</v>
      </c>
      <c r="D127" s="220" t="s">
        <v>158</v>
      </c>
      <c r="E127" s="221" t="s">
        <v>896</v>
      </c>
      <c r="F127" s="222" t="s">
        <v>897</v>
      </c>
      <c r="G127" s="223" t="s">
        <v>893</v>
      </c>
      <c r="H127" s="224">
        <v>119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163</v>
      </c>
      <c r="AT127" s="231" t="s">
        <v>158</v>
      </c>
      <c r="AU127" s="231" t="s">
        <v>86</v>
      </c>
      <c r="AY127" s="18" t="s">
        <v>155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163</v>
      </c>
      <c r="BM127" s="231" t="s">
        <v>156</v>
      </c>
    </row>
    <row r="128" s="12" customFormat="1" ht="25.92" customHeight="1">
      <c r="A128" s="12"/>
      <c r="B128" s="204"/>
      <c r="C128" s="205"/>
      <c r="D128" s="206" t="s">
        <v>77</v>
      </c>
      <c r="E128" s="207" t="s">
        <v>837</v>
      </c>
      <c r="F128" s="207" t="s">
        <v>898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</f>
        <v>0</v>
      </c>
      <c r="Q128" s="212"/>
      <c r="R128" s="213">
        <f>R129</f>
        <v>0</v>
      </c>
      <c r="S128" s="212"/>
      <c r="T128" s="214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86</v>
      </c>
      <c r="AT128" s="216" t="s">
        <v>77</v>
      </c>
      <c r="AU128" s="216" t="s">
        <v>78</v>
      </c>
      <c r="AY128" s="215" t="s">
        <v>155</v>
      </c>
      <c r="BK128" s="217">
        <f>BK129</f>
        <v>0</v>
      </c>
    </row>
    <row r="129" s="2" customFormat="1" ht="24.15" customHeight="1">
      <c r="A129" s="39"/>
      <c r="B129" s="40"/>
      <c r="C129" s="220" t="s">
        <v>163</v>
      </c>
      <c r="D129" s="220" t="s">
        <v>158</v>
      </c>
      <c r="E129" s="221" t="s">
        <v>899</v>
      </c>
      <c r="F129" s="222" t="s">
        <v>900</v>
      </c>
      <c r="G129" s="223" t="s">
        <v>161</v>
      </c>
      <c r="H129" s="224">
        <v>14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163</v>
      </c>
      <c r="AT129" s="231" t="s">
        <v>158</v>
      </c>
      <c r="AU129" s="231" t="s">
        <v>86</v>
      </c>
      <c r="AY129" s="18" t="s">
        <v>155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163</v>
      </c>
      <c r="BM129" s="231" t="s">
        <v>188</v>
      </c>
    </row>
    <row r="130" s="12" customFormat="1" ht="25.92" customHeight="1">
      <c r="A130" s="12"/>
      <c r="B130" s="204"/>
      <c r="C130" s="205"/>
      <c r="D130" s="206" t="s">
        <v>77</v>
      </c>
      <c r="E130" s="207" t="s">
        <v>901</v>
      </c>
      <c r="F130" s="207" t="s">
        <v>902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SUM(P131:P138)</f>
        <v>0</v>
      </c>
      <c r="Q130" s="212"/>
      <c r="R130" s="213">
        <f>SUM(R131:R138)</f>
        <v>0</v>
      </c>
      <c r="S130" s="212"/>
      <c r="T130" s="214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86</v>
      </c>
      <c r="AT130" s="216" t="s">
        <v>77</v>
      </c>
      <c r="AU130" s="216" t="s">
        <v>78</v>
      </c>
      <c r="AY130" s="215" t="s">
        <v>155</v>
      </c>
      <c r="BK130" s="217">
        <f>SUM(BK131:BK138)</f>
        <v>0</v>
      </c>
    </row>
    <row r="131" s="2" customFormat="1" ht="16.5" customHeight="1">
      <c r="A131" s="39"/>
      <c r="B131" s="40"/>
      <c r="C131" s="220" t="s">
        <v>195</v>
      </c>
      <c r="D131" s="220" t="s">
        <v>158</v>
      </c>
      <c r="E131" s="221" t="s">
        <v>903</v>
      </c>
      <c r="F131" s="222" t="s">
        <v>904</v>
      </c>
      <c r="G131" s="223" t="s">
        <v>161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163</v>
      </c>
      <c r="AT131" s="231" t="s">
        <v>158</v>
      </c>
      <c r="AU131" s="231" t="s">
        <v>86</v>
      </c>
      <c r="AY131" s="18" t="s">
        <v>155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163</v>
      </c>
      <c r="BM131" s="231" t="s">
        <v>220</v>
      </c>
    </row>
    <row r="132" s="2" customFormat="1" ht="16.5" customHeight="1">
      <c r="A132" s="39"/>
      <c r="B132" s="40"/>
      <c r="C132" s="220" t="s">
        <v>156</v>
      </c>
      <c r="D132" s="220" t="s">
        <v>158</v>
      </c>
      <c r="E132" s="221" t="s">
        <v>905</v>
      </c>
      <c r="F132" s="222" t="s">
        <v>906</v>
      </c>
      <c r="G132" s="223" t="s">
        <v>907</v>
      </c>
      <c r="H132" s="224">
        <v>2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163</v>
      </c>
      <c r="AT132" s="231" t="s">
        <v>158</v>
      </c>
      <c r="AU132" s="231" t="s">
        <v>86</v>
      </c>
      <c r="AY132" s="18" t="s">
        <v>155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163</v>
      </c>
      <c r="BM132" s="231" t="s">
        <v>8</v>
      </c>
    </row>
    <row r="133" s="2" customFormat="1" ht="16.5" customHeight="1">
      <c r="A133" s="39"/>
      <c r="B133" s="40"/>
      <c r="C133" s="220" t="s">
        <v>207</v>
      </c>
      <c r="D133" s="220" t="s">
        <v>158</v>
      </c>
      <c r="E133" s="221" t="s">
        <v>908</v>
      </c>
      <c r="F133" s="222" t="s">
        <v>909</v>
      </c>
      <c r="G133" s="223" t="s">
        <v>907</v>
      </c>
      <c r="H133" s="224">
        <v>2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163</v>
      </c>
      <c r="AT133" s="231" t="s">
        <v>158</v>
      </c>
      <c r="AU133" s="231" t="s">
        <v>86</v>
      </c>
      <c r="AY133" s="18" t="s">
        <v>155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163</v>
      </c>
      <c r="BM133" s="231" t="s">
        <v>235</v>
      </c>
    </row>
    <row r="134" s="2" customFormat="1" ht="16.5" customHeight="1">
      <c r="A134" s="39"/>
      <c r="B134" s="40"/>
      <c r="C134" s="220" t="s">
        <v>188</v>
      </c>
      <c r="D134" s="220" t="s">
        <v>158</v>
      </c>
      <c r="E134" s="221" t="s">
        <v>910</v>
      </c>
      <c r="F134" s="222" t="s">
        <v>911</v>
      </c>
      <c r="G134" s="223" t="s">
        <v>907</v>
      </c>
      <c r="H134" s="224">
        <v>2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43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163</v>
      </c>
      <c r="AT134" s="231" t="s">
        <v>158</v>
      </c>
      <c r="AU134" s="231" t="s">
        <v>86</v>
      </c>
      <c r="AY134" s="18" t="s">
        <v>155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86</v>
      </c>
      <c r="BK134" s="232">
        <f>ROUND(I134*H134,2)</f>
        <v>0</v>
      </c>
      <c r="BL134" s="18" t="s">
        <v>163</v>
      </c>
      <c r="BM134" s="231" t="s">
        <v>245</v>
      </c>
    </row>
    <row r="135" s="2" customFormat="1" ht="16.5" customHeight="1">
      <c r="A135" s="39"/>
      <c r="B135" s="40"/>
      <c r="C135" s="220" t="s">
        <v>216</v>
      </c>
      <c r="D135" s="220" t="s">
        <v>158</v>
      </c>
      <c r="E135" s="221" t="s">
        <v>912</v>
      </c>
      <c r="F135" s="222" t="s">
        <v>913</v>
      </c>
      <c r="G135" s="223" t="s">
        <v>907</v>
      </c>
      <c r="H135" s="224">
        <v>6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43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163</v>
      </c>
      <c r="AT135" s="231" t="s">
        <v>158</v>
      </c>
      <c r="AU135" s="231" t="s">
        <v>86</v>
      </c>
      <c r="AY135" s="18" t="s">
        <v>155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86</v>
      </c>
      <c r="BK135" s="232">
        <f>ROUND(I135*H135,2)</f>
        <v>0</v>
      </c>
      <c r="BL135" s="18" t="s">
        <v>163</v>
      </c>
      <c r="BM135" s="231" t="s">
        <v>256</v>
      </c>
    </row>
    <row r="136" s="2" customFormat="1" ht="16.5" customHeight="1">
      <c r="A136" s="39"/>
      <c r="B136" s="40"/>
      <c r="C136" s="220" t="s">
        <v>220</v>
      </c>
      <c r="D136" s="220" t="s">
        <v>158</v>
      </c>
      <c r="E136" s="221" t="s">
        <v>914</v>
      </c>
      <c r="F136" s="222" t="s">
        <v>915</v>
      </c>
      <c r="G136" s="223" t="s">
        <v>907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163</v>
      </c>
      <c r="AT136" s="231" t="s">
        <v>158</v>
      </c>
      <c r="AU136" s="231" t="s">
        <v>86</v>
      </c>
      <c r="AY136" s="18" t="s">
        <v>155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163</v>
      </c>
      <c r="BM136" s="231" t="s">
        <v>265</v>
      </c>
    </row>
    <row r="137" s="2" customFormat="1" ht="16.5" customHeight="1">
      <c r="A137" s="39"/>
      <c r="B137" s="40"/>
      <c r="C137" s="220" t="s">
        <v>224</v>
      </c>
      <c r="D137" s="220" t="s">
        <v>158</v>
      </c>
      <c r="E137" s="221" t="s">
        <v>916</v>
      </c>
      <c r="F137" s="222" t="s">
        <v>917</v>
      </c>
      <c r="G137" s="223" t="s">
        <v>907</v>
      </c>
      <c r="H137" s="224">
        <v>7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163</v>
      </c>
      <c r="AT137" s="231" t="s">
        <v>158</v>
      </c>
      <c r="AU137" s="231" t="s">
        <v>86</v>
      </c>
      <c r="AY137" s="18" t="s">
        <v>155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86</v>
      </c>
      <c r="BK137" s="232">
        <f>ROUND(I137*H137,2)</f>
        <v>0</v>
      </c>
      <c r="BL137" s="18" t="s">
        <v>163</v>
      </c>
      <c r="BM137" s="231" t="s">
        <v>274</v>
      </c>
    </row>
    <row r="138" s="2" customFormat="1" ht="16.5" customHeight="1">
      <c r="A138" s="39"/>
      <c r="B138" s="40"/>
      <c r="C138" s="220" t="s">
        <v>8</v>
      </c>
      <c r="D138" s="220" t="s">
        <v>158</v>
      </c>
      <c r="E138" s="221" t="s">
        <v>918</v>
      </c>
      <c r="F138" s="222" t="s">
        <v>919</v>
      </c>
      <c r="G138" s="223" t="s">
        <v>907</v>
      </c>
      <c r="H138" s="224">
        <v>6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163</v>
      </c>
      <c r="AT138" s="231" t="s">
        <v>158</v>
      </c>
      <c r="AU138" s="231" t="s">
        <v>86</v>
      </c>
      <c r="AY138" s="18" t="s">
        <v>155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86</v>
      </c>
      <c r="BK138" s="232">
        <f>ROUND(I138*H138,2)</f>
        <v>0</v>
      </c>
      <c r="BL138" s="18" t="s">
        <v>163</v>
      </c>
      <c r="BM138" s="231" t="s">
        <v>282</v>
      </c>
    </row>
    <row r="139" s="12" customFormat="1" ht="25.92" customHeight="1">
      <c r="A139" s="12"/>
      <c r="B139" s="204"/>
      <c r="C139" s="205"/>
      <c r="D139" s="206" t="s">
        <v>77</v>
      </c>
      <c r="E139" s="207" t="s">
        <v>920</v>
      </c>
      <c r="F139" s="207" t="s">
        <v>921</v>
      </c>
      <c r="G139" s="205"/>
      <c r="H139" s="205"/>
      <c r="I139" s="208"/>
      <c r="J139" s="209">
        <f>BK139</f>
        <v>0</v>
      </c>
      <c r="K139" s="205"/>
      <c r="L139" s="210"/>
      <c r="M139" s="211"/>
      <c r="N139" s="212"/>
      <c r="O139" s="212"/>
      <c r="P139" s="213">
        <f>P140+P165</f>
        <v>0</v>
      </c>
      <c r="Q139" s="212"/>
      <c r="R139" s="213">
        <f>R140+R165</f>
        <v>0</v>
      </c>
      <c r="S139" s="212"/>
      <c r="T139" s="214">
        <f>T140+T165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86</v>
      </c>
      <c r="AT139" s="216" t="s">
        <v>77</v>
      </c>
      <c r="AU139" s="216" t="s">
        <v>78</v>
      </c>
      <c r="AY139" s="215" t="s">
        <v>155</v>
      </c>
      <c r="BK139" s="217">
        <f>BK140+BK165</f>
        <v>0</v>
      </c>
    </row>
    <row r="140" s="12" customFormat="1" ht="22.8" customHeight="1">
      <c r="A140" s="12"/>
      <c r="B140" s="204"/>
      <c r="C140" s="205"/>
      <c r="D140" s="206" t="s">
        <v>77</v>
      </c>
      <c r="E140" s="218" t="s">
        <v>855</v>
      </c>
      <c r="F140" s="218" t="s">
        <v>922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SUM(P141:P164)</f>
        <v>0</v>
      </c>
      <c r="Q140" s="212"/>
      <c r="R140" s="213">
        <f>SUM(R141:R164)</f>
        <v>0</v>
      </c>
      <c r="S140" s="212"/>
      <c r="T140" s="214">
        <f>SUM(T141:T164)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86</v>
      </c>
      <c r="AT140" s="216" t="s">
        <v>77</v>
      </c>
      <c r="AU140" s="216" t="s">
        <v>86</v>
      </c>
      <c r="AY140" s="215" t="s">
        <v>155</v>
      </c>
      <c r="BK140" s="217">
        <f>SUM(BK141:BK164)</f>
        <v>0</v>
      </c>
    </row>
    <row r="141" s="2" customFormat="1" ht="16.5" customHeight="1">
      <c r="A141" s="39"/>
      <c r="B141" s="40"/>
      <c r="C141" s="220" t="s">
        <v>231</v>
      </c>
      <c r="D141" s="220" t="s">
        <v>158</v>
      </c>
      <c r="E141" s="221" t="s">
        <v>923</v>
      </c>
      <c r="F141" s="222" t="s">
        <v>924</v>
      </c>
      <c r="G141" s="223" t="s">
        <v>907</v>
      </c>
      <c r="H141" s="224">
        <v>16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163</v>
      </c>
      <c r="AT141" s="231" t="s">
        <v>158</v>
      </c>
      <c r="AU141" s="231" t="s">
        <v>88</v>
      </c>
      <c r="AY141" s="18" t="s">
        <v>155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163</v>
      </c>
      <c r="BM141" s="231" t="s">
        <v>925</v>
      </c>
    </row>
    <row r="142" s="2" customFormat="1" ht="16.5" customHeight="1">
      <c r="A142" s="39"/>
      <c r="B142" s="40"/>
      <c r="C142" s="220" t="s">
        <v>235</v>
      </c>
      <c r="D142" s="220" t="s">
        <v>158</v>
      </c>
      <c r="E142" s="221" t="s">
        <v>926</v>
      </c>
      <c r="F142" s="222" t="s">
        <v>927</v>
      </c>
      <c r="G142" s="223" t="s">
        <v>161</v>
      </c>
      <c r="H142" s="224">
        <v>22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163</v>
      </c>
      <c r="AT142" s="231" t="s">
        <v>158</v>
      </c>
      <c r="AU142" s="231" t="s">
        <v>88</v>
      </c>
      <c r="AY142" s="18" t="s">
        <v>155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163</v>
      </c>
      <c r="BM142" s="231" t="s">
        <v>928</v>
      </c>
    </row>
    <row r="143" s="2" customFormat="1" ht="16.5" customHeight="1">
      <c r="A143" s="39"/>
      <c r="B143" s="40"/>
      <c r="C143" s="220" t="s">
        <v>239</v>
      </c>
      <c r="D143" s="220" t="s">
        <v>158</v>
      </c>
      <c r="E143" s="221" t="s">
        <v>929</v>
      </c>
      <c r="F143" s="222" t="s">
        <v>930</v>
      </c>
      <c r="G143" s="223" t="s">
        <v>161</v>
      </c>
      <c r="H143" s="224">
        <v>18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43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163</v>
      </c>
      <c r="AT143" s="231" t="s">
        <v>158</v>
      </c>
      <c r="AU143" s="231" t="s">
        <v>88</v>
      </c>
      <c r="AY143" s="18" t="s">
        <v>155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86</v>
      </c>
      <c r="BK143" s="232">
        <f>ROUND(I143*H143,2)</f>
        <v>0</v>
      </c>
      <c r="BL143" s="18" t="s">
        <v>163</v>
      </c>
      <c r="BM143" s="231" t="s">
        <v>931</v>
      </c>
    </row>
    <row r="144" s="2" customFormat="1" ht="16.5" customHeight="1">
      <c r="A144" s="39"/>
      <c r="B144" s="40"/>
      <c r="C144" s="220" t="s">
        <v>245</v>
      </c>
      <c r="D144" s="220" t="s">
        <v>158</v>
      </c>
      <c r="E144" s="221" t="s">
        <v>932</v>
      </c>
      <c r="F144" s="222" t="s">
        <v>933</v>
      </c>
      <c r="G144" s="223" t="s">
        <v>161</v>
      </c>
      <c r="H144" s="224">
        <v>34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163</v>
      </c>
      <c r="AT144" s="231" t="s">
        <v>158</v>
      </c>
      <c r="AU144" s="231" t="s">
        <v>88</v>
      </c>
      <c r="AY144" s="18" t="s">
        <v>155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163</v>
      </c>
      <c r="BM144" s="231" t="s">
        <v>934</v>
      </c>
    </row>
    <row r="145" s="2" customFormat="1" ht="16.5" customHeight="1">
      <c r="A145" s="39"/>
      <c r="B145" s="40"/>
      <c r="C145" s="220" t="s">
        <v>251</v>
      </c>
      <c r="D145" s="220" t="s">
        <v>158</v>
      </c>
      <c r="E145" s="221" t="s">
        <v>935</v>
      </c>
      <c r="F145" s="222" t="s">
        <v>936</v>
      </c>
      <c r="G145" s="223" t="s">
        <v>161</v>
      </c>
      <c r="H145" s="224">
        <v>56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163</v>
      </c>
      <c r="AT145" s="231" t="s">
        <v>158</v>
      </c>
      <c r="AU145" s="231" t="s">
        <v>88</v>
      </c>
      <c r="AY145" s="18" t="s">
        <v>155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163</v>
      </c>
      <c r="BM145" s="231" t="s">
        <v>937</v>
      </c>
    </row>
    <row r="146" s="2" customFormat="1" ht="16.5" customHeight="1">
      <c r="A146" s="39"/>
      <c r="B146" s="40"/>
      <c r="C146" s="220" t="s">
        <v>256</v>
      </c>
      <c r="D146" s="220" t="s">
        <v>158</v>
      </c>
      <c r="E146" s="221" t="s">
        <v>938</v>
      </c>
      <c r="F146" s="222" t="s">
        <v>939</v>
      </c>
      <c r="G146" s="223" t="s">
        <v>161</v>
      </c>
      <c r="H146" s="224">
        <v>42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43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163</v>
      </c>
      <c r="AT146" s="231" t="s">
        <v>158</v>
      </c>
      <c r="AU146" s="231" t="s">
        <v>88</v>
      </c>
      <c r="AY146" s="18" t="s">
        <v>155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86</v>
      </c>
      <c r="BK146" s="232">
        <f>ROUND(I146*H146,2)</f>
        <v>0</v>
      </c>
      <c r="BL146" s="18" t="s">
        <v>163</v>
      </c>
      <c r="BM146" s="231" t="s">
        <v>940</v>
      </c>
    </row>
    <row r="147" s="2" customFormat="1" ht="16.5" customHeight="1">
      <c r="A147" s="39"/>
      <c r="B147" s="40"/>
      <c r="C147" s="220" t="s">
        <v>261</v>
      </c>
      <c r="D147" s="220" t="s">
        <v>158</v>
      </c>
      <c r="E147" s="221" t="s">
        <v>941</v>
      </c>
      <c r="F147" s="222" t="s">
        <v>942</v>
      </c>
      <c r="G147" s="223" t="s">
        <v>161</v>
      </c>
      <c r="H147" s="224">
        <v>64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163</v>
      </c>
      <c r="AT147" s="231" t="s">
        <v>158</v>
      </c>
      <c r="AU147" s="231" t="s">
        <v>88</v>
      </c>
      <c r="AY147" s="18" t="s">
        <v>155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163</v>
      </c>
      <c r="BM147" s="231" t="s">
        <v>943</v>
      </c>
    </row>
    <row r="148" s="2" customFormat="1" ht="16.5" customHeight="1">
      <c r="A148" s="39"/>
      <c r="B148" s="40"/>
      <c r="C148" s="220" t="s">
        <v>265</v>
      </c>
      <c r="D148" s="220" t="s">
        <v>158</v>
      </c>
      <c r="E148" s="221" t="s">
        <v>944</v>
      </c>
      <c r="F148" s="222" t="s">
        <v>945</v>
      </c>
      <c r="G148" s="223" t="s">
        <v>161</v>
      </c>
      <c r="H148" s="224">
        <v>439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163</v>
      </c>
      <c r="AT148" s="231" t="s">
        <v>158</v>
      </c>
      <c r="AU148" s="231" t="s">
        <v>88</v>
      </c>
      <c r="AY148" s="18" t="s">
        <v>155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163</v>
      </c>
      <c r="BM148" s="231" t="s">
        <v>946</v>
      </c>
    </row>
    <row r="149" s="2" customFormat="1" ht="16.5" customHeight="1">
      <c r="A149" s="39"/>
      <c r="B149" s="40"/>
      <c r="C149" s="220" t="s">
        <v>7</v>
      </c>
      <c r="D149" s="220" t="s">
        <v>158</v>
      </c>
      <c r="E149" s="221" t="s">
        <v>947</v>
      </c>
      <c r="F149" s="222" t="s">
        <v>948</v>
      </c>
      <c r="G149" s="223" t="s">
        <v>161</v>
      </c>
      <c r="H149" s="224">
        <v>85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163</v>
      </c>
      <c r="AT149" s="231" t="s">
        <v>158</v>
      </c>
      <c r="AU149" s="231" t="s">
        <v>88</v>
      </c>
      <c r="AY149" s="18" t="s">
        <v>155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163</v>
      </c>
      <c r="BM149" s="231" t="s">
        <v>949</v>
      </c>
    </row>
    <row r="150" s="2" customFormat="1" ht="16.5" customHeight="1">
      <c r="A150" s="39"/>
      <c r="B150" s="40"/>
      <c r="C150" s="220" t="s">
        <v>274</v>
      </c>
      <c r="D150" s="220" t="s">
        <v>158</v>
      </c>
      <c r="E150" s="221" t="s">
        <v>950</v>
      </c>
      <c r="F150" s="222" t="s">
        <v>951</v>
      </c>
      <c r="G150" s="223" t="s">
        <v>161</v>
      </c>
      <c r="H150" s="224">
        <v>188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163</v>
      </c>
      <c r="AT150" s="231" t="s">
        <v>158</v>
      </c>
      <c r="AU150" s="231" t="s">
        <v>88</v>
      </c>
      <c r="AY150" s="18" t="s">
        <v>155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163</v>
      </c>
      <c r="BM150" s="231" t="s">
        <v>952</v>
      </c>
    </row>
    <row r="151" s="2" customFormat="1" ht="16.5" customHeight="1">
      <c r="A151" s="39"/>
      <c r="B151" s="40"/>
      <c r="C151" s="220" t="s">
        <v>278</v>
      </c>
      <c r="D151" s="220" t="s">
        <v>158</v>
      </c>
      <c r="E151" s="221" t="s">
        <v>953</v>
      </c>
      <c r="F151" s="222" t="s">
        <v>954</v>
      </c>
      <c r="G151" s="223" t="s">
        <v>161</v>
      </c>
      <c r="H151" s="224">
        <v>5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43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163</v>
      </c>
      <c r="AT151" s="231" t="s">
        <v>158</v>
      </c>
      <c r="AU151" s="231" t="s">
        <v>88</v>
      </c>
      <c r="AY151" s="18" t="s">
        <v>155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86</v>
      </c>
      <c r="BK151" s="232">
        <f>ROUND(I151*H151,2)</f>
        <v>0</v>
      </c>
      <c r="BL151" s="18" t="s">
        <v>163</v>
      </c>
      <c r="BM151" s="231" t="s">
        <v>955</v>
      </c>
    </row>
    <row r="152" s="2" customFormat="1" ht="16.5" customHeight="1">
      <c r="A152" s="39"/>
      <c r="B152" s="40"/>
      <c r="C152" s="220" t="s">
        <v>282</v>
      </c>
      <c r="D152" s="220" t="s">
        <v>158</v>
      </c>
      <c r="E152" s="221" t="s">
        <v>956</v>
      </c>
      <c r="F152" s="222" t="s">
        <v>957</v>
      </c>
      <c r="G152" s="223" t="s">
        <v>161</v>
      </c>
      <c r="H152" s="224">
        <v>14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43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163</v>
      </c>
      <c r="AT152" s="231" t="s">
        <v>158</v>
      </c>
      <c r="AU152" s="231" t="s">
        <v>88</v>
      </c>
      <c r="AY152" s="18" t="s">
        <v>155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163</v>
      </c>
      <c r="BM152" s="231" t="s">
        <v>958</v>
      </c>
    </row>
    <row r="153" s="2" customFormat="1" ht="16.5" customHeight="1">
      <c r="A153" s="39"/>
      <c r="B153" s="40"/>
      <c r="C153" s="220" t="s">
        <v>286</v>
      </c>
      <c r="D153" s="220" t="s">
        <v>158</v>
      </c>
      <c r="E153" s="221" t="s">
        <v>959</v>
      </c>
      <c r="F153" s="222" t="s">
        <v>960</v>
      </c>
      <c r="G153" s="223" t="s">
        <v>161</v>
      </c>
      <c r="H153" s="224">
        <v>38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163</v>
      </c>
      <c r="AT153" s="231" t="s">
        <v>158</v>
      </c>
      <c r="AU153" s="231" t="s">
        <v>88</v>
      </c>
      <c r="AY153" s="18" t="s">
        <v>155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163</v>
      </c>
      <c r="BM153" s="231" t="s">
        <v>961</v>
      </c>
    </row>
    <row r="154" s="2" customFormat="1" ht="16.5" customHeight="1">
      <c r="A154" s="39"/>
      <c r="B154" s="40"/>
      <c r="C154" s="220" t="s">
        <v>290</v>
      </c>
      <c r="D154" s="220" t="s">
        <v>158</v>
      </c>
      <c r="E154" s="221" t="s">
        <v>962</v>
      </c>
      <c r="F154" s="222" t="s">
        <v>963</v>
      </c>
      <c r="G154" s="223" t="s">
        <v>907</v>
      </c>
      <c r="H154" s="224">
        <v>7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163</v>
      </c>
      <c r="AT154" s="231" t="s">
        <v>158</v>
      </c>
      <c r="AU154" s="231" t="s">
        <v>88</v>
      </c>
      <c r="AY154" s="18" t="s">
        <v>155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163</v>
      </c>
      <c r="BM154" s="231" t="s">
        <v>964</v>
      </c>
    </row>
    <row r="155" s="2" customFormat="1" ht="16.5" customHeight="1">
      <c r="A155" s="39"/>
      <c r="B155" s="40"/>
      <c r="C155" s="220" t="s">
        <v>296</v>
      </c>
      <c r="D155" s="220" t="s">
        <v>158</v>
      </c>
      <c r="E155" s="221" t="s">
        <v>965</v>
      </c>
      <c r="F155" s="222" t="s">
        <v>966</v>
      </c>
      <c r="G155" s="223" t="s">
        <v>907</v>
      </c>
      <c r="H155" s="224">
        <v>9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43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163</v>
      </c>
      <c r="AT155" s="231" t="s">
        <v>158</v>
      </c>
      <c r="AU155" s="231" t="s">
        <v>88</v>
      </c>
      <c r="AY155" s="18" t="s">
        <v>155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86</v>
      </c>
      <c r="BK155" s="232">
        <f>ROUND(I155*H155,2)</f>
        <v>0</v>
      </c>
      <c r="BL155" s="18" t="s">
        <v>163</v>
      </c>
      <c r="BM155" s="231" t="s">
        <v>967</v>
      </c>
    </row>
    <row r="156" s="2" customFormat="1" ht="24.15" customHeight="1">
      <c r="A156" s="39"/>
      <c r="B156" s="40"/>
      <c r="C156" s="220" t="s">
        <v>301</v>
      </c>
      <c r="D156" s="220" t="s">
        <v>158</v>
      </c>
      <c r="E156" s="221" t="s">
        <v>968</v>
      </c>
      <c r="F156" s="222" t="s">
        <v>969</v>
      </c>
      <c r="G156" s="223" t="s">
        <v>907</v>
      </c>
      <c r="H156" s="224">
        <v>63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163</v>
      </c>
      <c r="AT156" s="231" t="s">
        <v>158</v>
      </c>
      <c r="AU156" s="231" t="s">
        <v>88</v>
      </c>
      <c r="AY156" s="18" t="s">
        <v>155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163</v>
      </c>
      <c r="BM156" s="231" t="s">
        <v>970</v>
      </c>
    </row>
    <row r="157" s="2" customFormat="1" ht="24.15" customHeight="1">
      <c r="A157" s="39"/>
      <c r="B157" s="40"/>
      <c r="C157" s="220" t="s">
        <v>306</v>
      </c>
      <c r="D157" s="220" t="s">
        <v>158</v>
      </c>
      <c r="E157" s="221" t="s">
        <v>971</v>
      </c>
      <c r="F157" s="222" t="s">
        <v>972</v>
      </c>
      <c r="G157" s="223" t="s">
        <v>907</v>
      </c>
      <c r="H157" s="224">
        <v>4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43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163</v>
      </c>
      <c r="AT157" s="231" t="s">
        <v>158</v>
      </c>
      <c r="AU157" s="231" t="s">
        <v>88</v>
      </c>
      <c r="AY157" s="18" t="s">
        <v>155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86</v>
      </c>
      <c r="BK157" s="232">
        <f>ROUND(I157*H157,2)</f>
        <v>0</v>
      </c>
      <c r="BL157" s="18" t="s">
        <v>163</v>
      </c>
      <c r="BM157" s="231" t="s">
        <v>973</v>
      </c>
    </row>
    <row r="158" s="2" customFormat="1" ht="24.15" customHeight="1">
      <c r="A158" s="39"/>
      <c r="B158" s="40"/>
      <c r="C158" s="220" t="s">
        <v>311</v>
      </c>
      <c r="D158" s="220" t="s">
        <v>158</v>
      </c>
      <c r="E158" s="221" t="s">
        <v>974</v>
      </c>
      <c r="F158" s="222" t="s">
        <v>975</v>
      </c>
      <c r="G158" s="223" t="s">
        <v>907</v>
      </c>
      <c r="H158" s="224">
        <v>19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163</v>
      </c>
      <c r="AT158" s="231" t="s">
        <v>158</v>
      </c>
      <c r="AU158" s="231" t="s">
        <v>88</v>
      </c>
      <c r="AY158" s="18" t="s">
        <v>155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163</v>
      </c>
      <c r="BM158" s="231" t="s">
        <v>976</v>
      </c>
    </row>
    <row r="159" s="2" customFormat="1" ht="24.15" customHeight="1">
      <c r="A159" s="39"/>
      <c r="B159" s="40"/>
      <c r="C159" s="220" t="s">
        <v>316</v>
      </c>
      <c r="D159" s="220" t="s">
        <v>158</v>
      </c>
      <c r="E159" s="221" t="s">
        <v>977</v>
      </c>
      <c r="F159" s="222" t="s">
        <v>978</v>
      </c>
      <c r="G159" s="223" t="s">
        <v>907</v>
      </c>
      <c r="H159" s="224">
        <v>18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163</v>
      </c>
      <c r="AT159" s="231" t="s">
        <v>158</v>
      </c>
      <c r="AU159" s="231" t="s">
        <v>88</v>
      </c>
      <c r="AY159" s="18" t="s">
        <v>155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86</v>
      </c>
      <c r="BK159" s="232">
        <f>ROUND(I159*H159,2)</f>
        <v>0</v>
      </c>
      <c r="BL159" s="18" t="s">
        <v>163</v>
      </c>
      <c r="BM159" s="231" t="s">
        <v>979</v>
      </c>
    </row>
    <row r="160" s="2" customFormat="1" ht="24.15" customHeight="1">
      <c r="A160" s="39"/>
      <c r="B160" s="40"/>
      <c r="C160" s="220" t="s">
        <v>321</v>
      </c>
      <c r="D160" s="220" t="s">
        <v>158</v>
      </c>
      <c r="E160" s="221" t="s">
        <v>980</v>
      </c>
      <c r="F160" s="222" t="s">
        <v>981</v>
      </c>
      <c r="G160" s="223" t="s">
        <v>907</v>
      </c>
      <c r="H160" s="224">
        <v>28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163</v>
      </c>
      <c r="AT160" s="231" t="s">
        <v>158</v>
      </c>
      <c r="AU160" s="231" t="s">
        <v>88</v>
      </c>
      <c r="AY160" s="18" t="s">
        <v>155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163</v>
      </c>
      <c r="BM160" s="231" t="s">
        <v>982</v>
      </c>
    </row>
    <row r="161" s="2" customFormat="1" ht="24.15" customHeight="1">
      <c r="A161" s="39"/>
      <c r="B161" s="40"/>
      <c r="C161" s="220" t="s">
        <v>326</v>
      </c>
      <c r="D161" s="220" t="s">
        <v>158</v>
      </c>
      <c r="E161" s="221" t="s">
        <v>983</v>
      </c>
      <c r="F161" s="222" t="s">
        <v>984</v>
      </c>
      <c r="G161" s="223" t="s">
        <v>907</v>
      </c>
      <c r="H161" s="224">
        <v>1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163</v>
      </c>
      <c r="AT161" s="231" t="s">
        <v>158</v>
      </c>
      <c r="AU161" s="231" t="s">
        <v>88</v>
      </c>
      <c r="AY161" s="18" t="s">
        <v>155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163</v>
      </c>
      <c r="BM161" s="231" t="s">
        <v>985</v>
      </c>
    </row>
    <row r="162" s="2" customFormat="1" ht="16.5" customHeight="1">
      <c r="A162" s="39"/>
      <c r="B162" s="40"/>
      <c r="C162" s="220" t="s">
        <v>333</v>
      </c>
      <c r="D162" s="220" t="s">
        <v>158</v>
      </c>
      <c r="E162" s="221" t="s">
        <v>986</v>
      </c>
      <c r="F162" s="222" t="s">
        <v>987</v>
      </c>
      <c r="G162" s="223" t="s">
        <v>907</v>
      </c>
      <c r="H162" s="224">
        <v>6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163</v>
      </c>
      <c r="AT162" s="231" t="s">
        <v>158</v>
      </c>
      <c r="AU162" s="231" t="s">
        <v>88</v>
      </c>
      <c r="AY162" s="18" t="s">
        <v>155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163</v>
      </c>
      <c r="BM162" s="231" t="s">
        <v>988</v>
      </c>
    </row>
    <row r="163" s="2" customFormat="1" ht="16.5" customHeight="1">
      <c r="A163" s="39"/>
      <c r="B163" s="40"/>
      <c r="C163" s="220" t="s">
        <v>338</v>
      </c>
      <c r="D163" s="220" t="s">
        <v>158</v>
      </c>
      <c r="E163" s="221" t="s">
        <v>989</v>
      </c>
      <c r="F163" s="222" t="s">
        <v>990</v>
      </c>
      <c r="G163" s="223" t="s">
        <v>907</v>
      </c>
      <c r="H163" s="224">
        <v>6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43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163</v>
      </c>
      <c r="AT163" s="231" t="s">
        <v>158</v>
      </c>
      <c r="AU163" s="231" t="s">
        <v>88</v>
      </c>
      <c r="AY163" s="18" t="s">
        <v>155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86</v>
      </c>
      <c r="BK163" s="232">
        <f>ROUND(I163*H163,2)</f>
        <v>0</v>
      </c>
      <c r="BL163" s="18" t="s">
        <v>163</v>
      </c>
      <c r="BM163" s="231" t="s">
        <v>991</v>
      </c>
    </row>
    <row r="164" s="2" customFormat="1" ht="16.5" customHeight="1">
      <c r="A164" s="39"/>
      <c r="B164" s="40"/>
      <c r="C164" s="220" t="s">
        <v>343</v>
      </c>
      <c r="D164" s="220" t="s">
        <v>158</v>
      </c>
      <c r="E164" s="221" t="s">
        <v>992</v>
      </c>
      <c r="F164" s="222" t="s">
        <v>993</v>
      </c>
      <c r="G164" s="223" t="s">
        <v>471</v>
      </c>
      <c r="H164" s="224">
        <v>25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163</v>
      </c>
      <c r="AT164" s="231" t="s">
        <v>158</v>
      </c>
      <c r="AU164" s="231" t="s">
        <v>88</v>
      </c>
      <c r="AY164" s="18" t="s">
        <v>155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163</v>
      </c>
      <c r="BM164" s="231" t="s">
        <v>994</v>
      </c>
    </row>
    <row r="165" s="12" customFormat="1" ht="22.8" customHeight="1">
      <c r="A165" s="12"/>
      <c r="B165" s="204"/>
      <c r="C165" s="205"/>
      <c r="D165" s="206" t="s">
        <v>77</v>
      </c>
      <c r="E165" s="218" t="s">
        <v>873</v>
      </c>
      <c r="F165" s="218" t="s">
        <v>995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SUM(P166:P184)</f>
        <v>0</v>
      </c>
      <c r="Q165" s="212"/>
      <c r="R165" s="213">
        <f>SUM(R166:R184)</f>
        <v>0</v>
      </c>
      <c r="S165" s="212"/>
      <c r="T165" s="214">
        <f>SUM(T166:T184)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86</v>
      </c>
      <c r="AT165" s="216" t="s">
        <v>77</v>
      </c>
      <c r="AU165" s="216" t="s">
        <v>86</v>
      </c>
      <c r="AY165" s="215" t="s">
        <v>155</v>
      </c>
      <c r="BK165" s="217">
        <f>SUM(BK166:BK184)</f>
        <v>0</v>
      </c>
    </row>
    <row r="166" s="2" customFormat="1" ht="16.5" customHeight="1">
      <c r="A166" s="39"/>
      <c r="B166" s="40"/>
      <c r="C166" s="220" t="s">
        <v>348</v>
      </c>
      <c r="D166" s="220" t="s">
        <v>158</v>
      </c>
      <c r="E166" s="221" t="s">
        <v>996</v>
      </c>
      <c r="F166" s="222" t="s">
        <v>997</v>
      </c>
      <c r="G166" s="223" t="s">
        <v>161</v>
      </c>
      <c r="H166" s="224">
        <v>34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43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163</v>
      </c>
      <c r="AT166" s="231" t="s">
        <v>158</v>
      </c>
      <c r="AU166" s="231" t="s">
        <v>88</v>
      </c>
      <c r="AY166" s="18" t="s">
        <v>155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86</v>
      </c>
      <c r="BK166" s="232">
        <f>ROUND(I166*H166,2)</f>
        <v>0</v>
      </c>
      <c r="BL166" s="18" t="s">
        <v>163</v>
      </c>
      <c r="BM166" s="231" t="s">
        <v>998</v>
      </c>
    </row>
    <row r="167" s="2" customFormat="1" ht="16.5" customHeight="1">
      <c r="A167" s="39"/>
      <c r="B167" s="40"/>
      <c r="C167" s="220" t="s">
        <v>355</v>
      </c>
      <c r="D167" s="220" t="s">
        <v>158</v>
      </c>
      <c r="E167" s="221" t="s">
        <v>999</v>
      </c>
      <c r="F167" s="222" t="s">
        <v>1000</v>
      </c>
      <c r="G167" s="223" t="s">
        <v>161</v>
      </c>
      <c r="H167" s="224">
        <v>32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163</v>
      </c>
      <c r="AT167" s="231" t="s">
        <v>158</v>
      </c>
      <c r="AU167" s="231" t="s">
        <v>88</v>
      </c>
      <c r="AY167" s="18" t="s">
        <v>155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163</v>
      </c>
      <c r="BM167" s="231" t="s">
        <v>1001</v>
      </c>
    </row>
    <row r="168" s="2" customFormat="1" ht="16.5" customHeight="1">
      <c r="A168" s="39"/>
      <c r="B168" s="40"/>
      <c r="C168" s="220" t="s">
        <v>363</v>
      </c>
      <c r="D168" s="220" t="s">
        <v>158</v>
      </c>
      <c r="E168" s="221" t="s">
        <v>1002</v>
      </c>
      <c r="F168" s="222" t="s">
        <v>1003</v>
      </c>
      <c r="G168" s="223" t="s">
        <v>161</v>
      </c>
      <c r="H168" s="224">
        <v>215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43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163</v>
      </c>
      <c r="AT168" s="231" t="s">
        <v>158</v>
      </c>
      <c r="AU168" s="231" t="s">
        <v>88</v>
      </c>
      <c r="AY168" s="18" t="s">
        <v>155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163</v>
      </c>
      <c r="BM168" s="231" t="s">
        <v>1004</v>
      </c>
    </row>
    <row r="169" s="2" customFormat="1" ht="16.5" customHeight="1">
      <c r="A169" s="39"/>
      <c r="B169" s="40"/>
      <c r="C169" s="220" t="s">
        <v>368</v>
      </c>
      <c r="D169" s="220" t="s">
        <v>158</v>
      </c>
      <c r="E169" s="221" t="s">
        <v>1005</v>
      </c>
      <c r="F169" s="222" t="s">
        <v>1006</v>
      </c>
      <c r="G169" s="223" t="s">
        <v>907</v>
      </c>
      <c r="H169" s="224">
        <v>80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163</v>
      </c>
      <c r="AT169" s="231" t="s">
        <v>158</v>
      </c>
      <c r="AU169" s="231" t="s">
        <v>88</v>
      </c>
      <c r="AY169" s="18" t="s">
        <v>155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163</v>
      </c>
      <c r="BM169" s="231" t="s">
        <v>1007</v>
      </c>
    </row>
    <row r="170" s="2" customFormat="1" ht="16.5" customHeight="1">
      <c r="A170" s="39"/>
      <c r="B170" s="40"/>
      <c r="C170" s="220" t="s">
        <v>373</v>
      </c>
      <c r="D170" s="220" t="s">
        <v>158</v>
      </c>
      <c r="E170" s="221" t="s">
        <v>1008</v>
      </c>
      <c r="F170" s="222" t="s">
        <v>1009</v>
      </c>
      <c r="G170" s="223" t="s">
        <v>907</v>
      </c>
      <c r="H170" s="224">
        <v>108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43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163</v>
      </c>
      <c r="AT170" s="231" t="s">
        <v>158</v>
      </c>
      <c r="AU170" s="231" t="s">
        <v>88</v>
      </c>
      <c r="AY170" s="18" t="s">
        <v>155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86</v>
      </c>
      <c r="BK170" s="232">
        <f>ROUND(I170*H170,2)</f>
        <v>0</v>
      </c>
      <c r="BL170" s="18" t="s">
        <v>163</v>
      </c>
      <c r="BM170" s="231" t="s">
        <v>1010</v>
      </c>
    </row>
    <row r="171" s="2" customFormat="1" ht="16.5" customHeight="1">
      <c r="A171" s="39"/>
      <c r="B171" s="40"/>
      <c r="C171" s="220" t="s">
        <v>380</v>
      </c>
      <c r="D171" s="220" t="s">
        <v>158</v>
      </c>
      <c r="E171" s="221" t="s">
        <v>1011</v>
      </c>
      <c r="F171" s="222" t="s">
        <v>1012</v>
      </c>
      <c r="G171" s="223" t="s">
        <v>907</v>
      </c>
      <c r="H171" s="224">
        <v>11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43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163</v>
      </c>
      <c r="AT171" s="231" t="s">
        <v>158</v>
      </c>
      <c r="AU171" s="231" t="s">
        <v>88</v>
      </c>
      <c r="AY171" s="18" t="s">
        <v>155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163</v>
      </c>
      <c r="BM171" s="231" t="s">
        <v>1013</v>
      </c>
    </row>
    <row r="172" s="2" customFormat="1" ht="16.5" customHeight="1">
      <c r="A172" s="39"/>
      <c r="B172" s="40"/>
      <c r="C172" s="220" t="s">
        <v>392</v>
      </c>
      <c r="D172" s="220" t="s">
        <v>158</v>
      </c>
      <c r="E172" s="221" t="s">
        <v>1014</v>
      </c>
      <c r="F172" s="222" t="s">
        <v>1015</v>
      </c>
      <c r="G172" s="223" t="s">
        <v>907</v>
      </c>
      <c r="H172" s="224">
        <v>8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163</v>
      </c>
      <c r="AT172" s="231" t="s">
        <v>158</v>
      </c>
      <c r="AU172" s="231" t="s">
        <v>88</v>
      </c>
      <c r="AY172" s="18" t="s">
        <v>155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163</v>
      </c>
      <c r="BM172" s="231" t="s">
        <v>1016</v>
      </c>
    </row>
    <row r="173" s="2" customFormat="1" ht="16.5" customHeight="1">
      <c r="A173" s="39"/>
      <c r="B173" s="40"/>
      <c r="C173" s="220" t="s">
        <v>396</v>
      </c>
      <c r="D173" s="220" t="s">
        <v>158</v>
      </c>
      <c r="E173" s="221" t="s">
        <v>1017</v>
      </c>
      <c r="F173" s="222" t="s">
        <v>1018</v>
      </c>
      <c r="G173" s="223" t="s">
        <v>907</v>
      </c>
      <c r="H173" s="224">
        <v>16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163</v>
      </c>
      <c r="AT173" s="231" t="s">
        <v>158</v>
      </c>
      <c r="AU173" s="231" t="s">
        <v>88</v>
      </c>
      <c r="AY173" s="18" t="s">
        <v>155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163</v>
      </c>
      <c r="BM173" s="231" t="s">
        <v>1019</v>
      </c>
    </row>
    <row r="174" s="2" customFormat="1" ht="16.5" customHeight="1">
      <c r="A174" s="39"/>
      <c r="B174" s="40"/>
      <c r="C174" s="220" t="s">
        <v>408</v>
      </c>
      <c r="D174" s="220" t="s">
        <v>158</v>
      </c>
      <c r="E174" s="221" t="s">
        <v>1020</v>
      </c>
      <c r="F174" s="222" t="s">
        <v>1021</v>
      </c>
      <c r="G174" s="223" t="s">
        <v>907</v>
      </c>
      <c r="H174" s="224">
        <v>15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163</v>
      </c>
      <c r="AT174" s="231" t="s">
        <v>158</v>
      </c>
      <c r="AU174" s="231" t="s">
        <v>88</v>
      </c>
      <c r="AY174" s="18" t="s">
        <v>155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163</v>
      </c>
      <c r="BM174" s="231" t="s">
        <v>1022</v>
      </c>
    </row>
    <row r="175" s="2" customFormat="1" ht="16.5" customHeight="1">
      <c r="A175" s="39"/>
      <c r="B175" s="40"/>
      <c r="C175" s="220" t="s">
        <v>413</v>
      </c>
      <c r="D175" s="220" t="s">
        <v>158</v>
      </c>
      <c r="E175" s="221" t="s">
        <v>1023</v>
      </c>
      <c r="F175" s="222" t="s">
        <v>1024</v>
      </c>
      <c r="G175" s="223" t="s">
        <v>907</v>
      </c>
      <c r="H175" s="224">
        <v>8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163</v>
      </c>
      <c r="AT175" s="231" t="s">
        <v>158</v>
      </c>
      <c r="AU175" s="231" t="s">
        <v>88</v>
      </c>
      <c r="AY175" s="18" t="s">
        <v>155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163</v>
      </c>
      <c r="BM175" s="231" t="s">
        <v>1025</v>
      </c>
    </row>
    <row r="176" s="2" customFormat="1" ht="16.5" customHeight="1">
      <c r="A176" s="39"/>
      <c r="B176" s="40"/>
      <c r="C176" s="220" t="s">
        <v>419</v>
      </c>
      <c r="D176" s="220" t="s">
        <v>158</v>
      </c>
      <c r="E176" s="221" t="s">
        <v>1026</v>
      </c>
      <c r="F176" s="222" t="s">
        <v>1027</v>
      </c>
      <c r="G176" s="223" t="s">
        <v>907</v>
      </c>
      <c r="H176" s="224">
        <v>4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163</v>
      </c>
      <c r="AT176" s="231" t="s">
        <v>158</v>
      </c>
      <c r="AU176" s="231" t="s">
        <v>88</v>
      </c>
      <c r="AY176" s="18" t="s">
        <v>155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163</v>
      </c>
      <c r="BM176" s="231" t="s">
        <v>1028</v>
      </c>
    </row>
    <row r="177" s="2" customFormat="1" ht="16.5" customHeight="1">
      <c r="A177" s="39"/>
      <c r="B177" s="40"/>
      <c r="C177" s="220" t="s">
        <v>425</v>
      </c>
      <c r="D177" s="220" t="s">
        <v>158</v>
      </c>
      <c r="E177" s="221" t="s">
        <v>1029</v>
      </c>
      <c r="F177" s="222" t="s">
        <v>1030</v>
      </c>
      <c r="G177" s="223" t="s">
        <v>907</v>
      </c>
      <c r="H177" s="224">
        <v>10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163</v>
      </c>
      <c r="AT177" s="231" t="s">
        <v>158</v>
      </c>
      <c r="AU177" s="231" t="s">
        <v>88</v>
      </c>
      <c r="AY177" s="18" t="s">
        <v>155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163</v>
      </c>
      <c r="BM177" s="231" t="s">
        <v>1031</v>
      </c>
    </row>
    <row r="178" s="2" customFormat="1" ht="16.5" customHeight="1">
      <c r="A178" s="39"/>
      <c r="B178" s="40"/>
      <c r="C178" s="220" t="s">
        <v>430</v>
      </c>
      <c r="D178" s="220" t="s">
        <v>158</v>
      </c>
      <c r="E178" s="221" t="s">
        <v>1032</v>
      </c>
      <c r="F178" s="222" t="s">
        <v>1033</v>
      </c>
      <c r="G178" s="223" t="s">
        <v>907</v>
      </c>
      <c r="H178" s="224">
        <v>4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43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163</v>
      </c>
      <c r="AT178" s="231" t="s">
        <v>158</v>
      </c>
      <c r="AU178" s="231" t="s">
        <v>88</v>
      </c>
      <c r="AY178" s="18" t="s">
        <v>155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163</v>
      </c>
      <c r="BM178" s="231" t="s">
        <v>1034</v>
      </c>
    </row>
    <row r="179" s="2" customFormat="1" ht="16.5" customHeight="1">
      <c r="A179" s="39"/>
      <c r="B179" s="40"/>
      <c r="C179" s="220" t="s">
        <v>436</v>
      </c>
      <c r="D179" s="220" t="s">
        <v>158</v>
      </c>
      <c r="E179" s="221" t="s">
        <v>1035</v>
      </c>
      <c r="F179" s="222" t="s">
        <v>1036</v>
      </c>
      <c r="G179" s="223" t="s">
        <v>907</v>
      </c>
      <c r="H179" s="224">
        <v>4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163</v>
      </c>
      <c r="AT179" s="231" t="s">
        <v>158</v>
      </c>
      <c r="AU179" s="231" t="s">
        <v>88</v>
      </c>
      <c r="AY179" s="18" t="s">
        <v>155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163</v>
      </c>
      <c r="BM179" s="231" t="s">
        <v>1037</v>
      </c>
    </row>
    <row r="180" s="2" customFormat="1" ht="16.5" customHeight="1">
      <c r="A180" s="39"/>
      <c r="B180" s="40"/>
      <c r="C180" s="220" t="s">
        <v>442</v>
      </c>
      <c r="D180" s="220" t="s">
        <v>158</v>
      </c>
      <c r="E180" s="221" t="s">
        <v>1038</v>
      </c>
      <c r="F180" s="222" t="s">
        <v>1039</v>
      </c>
      <c r="G180" s="223" t="s">
        <v>907</v>
      </c>
      <c r="H180" s="224">
        <v>11</v>
      </c>
      <c r="I180" s="225"/>
      <c r="J180" s="226">
        <f>ROUND(I180*H180,2)</f>
        <v>0</v>
      </c>
      <c r="K180" s="222" t="s">
        <v>1</v>
      </c>
      <c r="L180" s="45"/>
      <c r="M180" s="227" t="s">
        <v>1</v>
      </c>
      <c r="N180" s="228" t="s">
        <v>43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163</v>
      </c>
      <c r="AT180" s="231" t="s">
        <v>158</v>
      </c>
      <c r="AU180" s="231" t="s">
        <v>88</v>
      </c>
      <c r="AY180" s="18" t="s">
        <v>155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86</v>
      </c>
      <c r="BK180" s="232">
        <f>ROUND(I180*H180,2)</f>
        <v>0</v>
      </c>
      <c r="BL180" s="18" t="s">
        <v>163</v>
      </c>
      <c r="BM180" s="231" t="s">
        <v>1040</v>
      </c>
    </row>
    <row r="181" s="2" customFormat="1" ht="16.5" customHeight="1">
      <c r="A181" s="39"/>
      <c r="B181" s="40"/>
      <c r="C181" s="220" t="s">
        <v>446</v>
      </c>
      <c r="D181" s="220" t="s">
        <v>158</v>
      </c>
      <c r="E181" s="221" t="s">
        <v>1041</v>
      </c>
      <c r="F181" s="222" t="s">
        <v>1042</v>
      </c>
      <c r="G181" s="223" t="s">
        <v>907</v>
      </c>
      <c r="H181" s="224">
        <v>8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43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163</v>
      </c>
      <c r="AT181" s="231" t="s">
        <v>158</v>
      </c>
      <c r="AU181" s="231" t="s">
        <v>88</v>
      </c>
      <c r="AY181" s="18" t="s">
        <v>155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86</v>
      </c>
      <c r="BK181" s="232">
        <f>ROUND(I181*H181,2)</f>
        <v>0</v>
      </c>
      <c r="BL181" s="18" t="s">
        <v>163</v>
      </c>
      <c r="BM181" s="231" t="s">
        <v>1043</v>
      </c>
    </row>
    <row r="182" s="2" customFormat="1" ht="16.5" customHeight="1">
      <c r="A182" s="39"/>
      <c r="B182" s="40"/>
      <c r="C182" s="220" t="s">
        <v>450</v>
      </c>
      <c r="D182" s="220" t="s">
        <v>158</v>
      </c>
      <c r="E182" s="221" t="s">
        <v>1044</v>
      </c>
      <c r="F182" s="222" t="s">
        <v>1045</v>
      </c>
      <c r="G182" s="223" t="s">
        <v>907</v>
      </c>
      <c r="H182" s="224">
        <v>11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163</v>
      </c>
      <c r="AT182" s="231" t="s">
        <v>158</v>
      </c>
      <c r="AU182" s="231" t="s">
        <v>88</v>
      </c>
      <c r="AY182" s="18" t="s">
        <v>155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163</v>
      </c>
      <c r="BM182" s="231" t="s">
        <v>1046</v>
      </c>
    </row>
    <row r="183" s="2" customFormat="1" ht="16.5" customHeight="1">
      <c r="A183" s="39"/>
      <c r="B183" s="40"/>
      <c r="C183" s="220" t="s">
        <v>455</v>
      </c>
      <c r="D183" s="220" t="s">
        <v>158</v>
      </c>
      <c r="E183" s="221" t="s">
        <v>1047</v>
      </c>
      <c r="F183" s="222" t="s">
        <v>1048</v>
      </c>
      <c r="G183" s="223" t="s">
        <v>907</v>
      </c>
      <c r="H183" s="224">
        <v>10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43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163</v>
      </c>
      <c r="AT183" s="231" t="s">
        <v>158</v>
      </c>
      <c r="AU183" s="231" t="s">
        <v>88</v>
      </c>
      <c r="AY183" s="18" t="s">
        <v>155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86</v>
      </c>
      <c r="BK183" s="232">
        <f>ROUND(I183*H183,2)</f>
        <v>0</v>
      </c>
      <c r="BL183" s="18" t="s">
        <v>163</v>
      </c>
      <c r="BM183" s="231" t="s">
        <v>1049</v>
      </c>
    </row>
    <row r="184" s="2" customFormat="1" ht="16.5" customHeight="1">
      <c r="A184" s="39"/>
      <c r="B184" s="40"/>
      <c r="C184" s="220" t="s">
        <v>459</v>
      </c>
      <c r="D184" s="220" t="s">
        <v>158</v>
      </c>
      <c r="E184" s="221" t="s">
        <v>1050</v>
      </c>
      <c r="F184" s="222" t="s">
        <v>1051</v>
      </c>
      <c r="G184" s="223" t="s">
        <v>907</v>
      </c>
      <c r="H184" s="224">
        <v>10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43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163</v>
      </c>
      <c r="AT184" s="231" t="s">
        <v>158</v>
      </c>
      <c r="AU184" s="231" t="s">
        <v>88</v>
      </c>
      <c r="AY184" s="18" t="s">
        <v>155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163</v>
      </c>
      <c r="BM184" s="231" t="s">
        <v>1052</v>
      </c>
    </row>
    <row r="185" s="12" customFormat="1" ht="25.92" customHeight="1">
      <c r="A185" s="12"/>
      <c r="B185" s="204"/>
      <c r="C185" s="205"/>
      <c r="D185" s="206" t="s">
        <v>77</v>
      </c>
      <c r="E185" s="207" t="s">
        <v>1053</v>
      </c>
      <c r="F185" s="207" t="s">
        <v>1054</v>
      </c>
      <c r="G185" s="205"/>
      <c r="H185" s="205"/>
      <c r="I185" s="208"/>
      <c r="J185" s="209">
        <f>BK185</f>
        <v>0</v>
      </c>
      <c r="K185" s="205"/>
      <c r="L185" s="210"/>
      <c r="M185" s="211"/>
      <c r="N185" s="212"/>
      <c r="O185" s="212"/>
      <c r="P185" s="213">
        <f>SUM(P186:P194)</f>
        <v>0</v>
      </c>
      <c r="Q185" s="212"/>
      <c r="R185" s="213">
        <f>SUM(R186:R194)</f>
        <v>0</v>
      </c>
      <c r="S185" s="212"/>
      <c r="T185" s="214">
        <f>SUM(T186:T194)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86</v>
      </c>
      <c r="AT185" s="216" t="s">
        <v>77</v>
      </c>
      <c r="AU185" s="216" t="s">
        <v>78</v>
      </c>
      <c r="AY185" s="215" t="s">
        <v>155</v>
      </c>
      <c r="BK185" s="217">
        <f>SUM(BK186:BK194)</f>
        <v>0</v>
      </c>
    </row>
    <row r="186" s="2" customFormat="1" ht="16.5" customHeight="1">
      <c r="A186" s="39"/>
      <c r="B186" s="40"/>
      <c r="C186" s="220" t="s">
        <v>464</v>
      </c>
      <c r="D186" s="220" t="s">
        <v>158</v>
      </c>
      <c r="E186" s="221" t="s">
        <v>1055</v>
      </c>
      <c r="F186" s="222" t="s">
        <v>1056</v>
      </c>
      <c r="G186" s="223" t="s">
        <v>1057</v>
      </c>
      <c r="H186" s="224">
        <v>18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43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163</v>
      </c>
      <c r="AT186" s="231" t="s">
        <v>158</v>
      </c>
      <c r="AU186" s="231" t="s">
        <v>86</v>
      </c>
      <c r="AY186" s="18" t="s">
        <v>155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86</v>
      </c>
      <c r="BK186" s="232">
        <f>ROUND(I186*H186,2)</f>
        <v>0</v>
      </c>
      <c r="BL186" s="18" t="s">
        <v>163</v>
      </c>
      <c r="BM186" s="231" t="s">
        <v>1058</v>
      </c>
    </row>
    <row r="187" s="2" customFormat="1" ht="16.5" customHeight="1">
      <c r="A187" s="39"/>
      <c r="B187" s="40"/>
      <c r="C187" s="220" t="s">
        <v>468</v>
      </c>
      <c r="D187" s="220" t="s">
        <v>158</v>
      </c>
      <c r="E187" s="221" t="s">
        <v>1059</v>
      </c>
      <c r="F187" s="222" t="s">
        <v>1060</v>
      </c>
      <c r="G187" s="223" t="s">
        <v>1057</v>
      </c>
      <c r="H187" s="224">
        <v>5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43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163</v>
      </c>
      <c r="AT187" s="231" t="s">
        <v>158</v>
      </c>
      <c r="AU187" s="231" t="s">
        <v>86</v>
      </c>
      <c r="AY187" s="18" t="s">
        <v>155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86</v>
      </c>
      <c r="BK187" s="232">
        <f>ROUND(I187*H187,2)</f>
        <v>0</v>
      </c>
      <c r="BL187" s="18" t="s">
        <v>163</v>
      </c>
      <c r="BM187" s="231" t="s">
        <v>1061</v>
      </c>
    </row>
    <row r="188" s="2" customFormat="1" ht="16.5" customHeight="1">
      <c r="A188" s="39"/>
      <c r="B188" s="40"/>
      <c r="C188" s="220" t="s">
        <v>474</v>
      </c>
      <c r="D188" s="220" t="s">
        <v>158</v>
      </c>
      <c r="E188" s="221" t="s">
        <v>1062</v>
      </c>
      <c r="F188" s="222" t="s">
        <v>1063</v>
      </c>
      <c r="G188" s="223" t="s">
        <v>1057</v>
      </c>
      <c r="H188" s="224">
        <v>22</v>
      </c>
      <c r="I188" s="225"/>
      <c r="J188" s="226">
        <f>ROUND(I188*H188,2)</f>
        <v>0</v>
      </c>
      <c r="K188" s="222" t="s">
        <v>1</v>
      </c>
      <c r="L188" s="45"/>
      <c r="M188" s="227" t="s">
        <v>1</v>
      </c>
      <c r="N188" s="228" t="s">
        <v>43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163</v>
      </c>
      <c r="AT188" s="231" t="s">
        <v>158</v>
      </c>
      <c r="AU188" s="231" t="s">
        <v>86</v>
      </c>
      <c r="AY188" s="18" t="s">
        <v>155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86</v>
      </c>
      <c r="BK188" s="232">
        <f>ROUND(I188*H188,2)</f>
        <v>0</v>
      </c>
      <c r="BL188" s="18" t="s">
        <v>163</v>
      </c>
      <c r="BM188" s="231" t="s">
        <v>1064</v>
      </c>
    </row>
    <row r="189" s="2" customFormat="1" ht="16.5" customHeight="1">
      <c r="A189" s="39"/>
      <c r="B189" s="40"/>
      <c r="C189" s="220" t="s">
        <v>480</v>
      </c>
      <c r="D189" s="220" t="s">
        <v>158</v>
      </c>
      <c r="E189" s="221" t="s">
        <v>1065</v>
      </c>
      <c r="F189" s="222" t="s">
        <v>1066</v>
      </c>
      <c r="G189" s="223" t="s">
        <v>1057</v>
      </c>
      <c r="H189" s="224">
        <v>24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43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163</v>
      </c>
      <c r="AT189" s="231" t="s">
        <v>158</v>
      </c>
      <c r="AU189" s="231" t="s">
        <v>86</v>
      </c>
      <c r="AY189" s="18" t="s">
        <v>155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86</v>
      </c>
      <c r="BK189" s="232">
        <f>ROUND(I189*H189,2)</f>
        <v>0</v>
      </c>
      <c r="BL189" s="18" t="s">
        <v>163</v>
      </c>
      <c r="BM189" s="231" t="s">
        <v>1067</v>
      </c>
    </row>
    <row r="190" s="2" customFormat="1" ht="16.5" customHeight="1">
      <c r="A190" s="39"/>
      <c r="B190" s="40"/>
      <c r="C190" s="220" t="s">
        <v>485</v>
      </c>
      <c r="D190" s="220" t="s">
        <v>158</v>
      </c>
      <c r="E190" s="221" t="s">
        <v>1068</v>
      </c>
      <c r="F190" s="222" t="s">
        <v>1069</v>
      </c>
      <c r="G190" s="223" t="s">
        <v>1057</v>
      </c>
      <c r="H190" s="224">
        <v>4</v>
      </c>
      <c r="I190" s="225"/>
      <c r="J190" s="226">
        <f>ROUND(I190*H190,2)</f>
        <v>0</v>
      </c>
      <c r="K190" s="222" t="s">
        <v>1</v>
      </c>
      <c r="L190" s="45"/>
      <c r="M190" s="227" t="s">
        <v>1</v>
      </c>
      <c r="N190" s="228" t="s">
        <v>43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163</v>
      </c>
      <c r="AT190" s="231" t="s">
        <v>158</v>
      </c>
      <c r="AU190" s="231" t="s">
        <v>86</v>
      </c>
      <c r="AY190" s="18" t="s">
        <v>155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86</v>
      </c>
      <c r="BK190" s="232">
        <f>ROUND(I190*H190,2)</f>
        <v>0</v>
      </c>
      <c r="BL190" s="18" t="s">
        <v>163</v>
      </c>
      <c r="BM190" s="231" t="s">
        <v>1070</v>
      </c>
    </row>
    <row r="191" s="2" customFormat="1" ht="16.5" customHeight="1">
      <c r="A191" s="39"/>
      <c r="B191" s="40"/>
      <c r="C191" s="220" t="s">
        <v>489</v>
      </c>
      <c r="D191" s="220" t="s">
        <v>158</v>
      </c>
      <c r="E191" s="221" t="s">
        <v>1071</v>
      </c>
      <c r="F191" s="222" t="s">
        <v>1072</v>
      </c>
      <c r="G191" s="223" t="s">
        <v>1057</v>
      </c>
      <c r="H191" s="224">
        <v>2</v>
      </c>
      <c r="I191" s="225"/>
      <c r="J191" s="226">
        <f>ROUND(I191*H191,2)</f>
        <v>0</v>
      </c>
      <c r="K191" s="222" t="s">
        <v>1</v>
      </c>
      <c r="L191" s="45"/>
      <c r="M191" s="227" t="s">
        <v>1</v>
      </c>
      <c r="N191" s="228" t="s">
        <v>43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163</v>
      </c>
      <c r="AT191" s="231" t="s">
        <v>158</v>
      </c>
      <c r="AU191" s="231" t="s">
        <v>86</v>
      </c>
      <c r="AY191" s="18" t="s">
        <v>155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86</v>
      </c>
      <c r="BK191" s="232">
        <f>ROUND(I191*H191,2)</f>
        <v>0</v>
      </c>
      <c r="BL191" s="18" t="s">
        <v>163</v>
      </c>
      <c r="BM191" s="231" t="s">
        <v>1073</v>
      </c>
    </row>
    <row r="192" s="2" customFormat="1" ht="16.5" customHeight="1">
      <c r="A192" s="39"/>
      <c r="B192" s="40"/>
      <c r="C192" s="220" t="s">
        <v>493</v>
      </c>
      <c r="D192" s="220" t="s">
        <v>158</v>
      </c>
      <c r="E192" s="221" t="s">
        <v>1074</v>
      </c>
      <c r="F192" s="222" t="s">
        <v>1075</v>
      </c>
      <c r="G192" s="223" t="s">
        <v>1057</v>
      </c>
      <c r="H192" s="224">
        <v>12</v>
      </c>
      <c r="I192" s="225"/>
      <c r="J192" s="226">
        <f>ROUND(I192*H192,2)</f>
        <v>0</v>
      </c>
      <c r="K192" s="222" t="s">
        <v>1</v>
      </c>
      <c r="L192" s="45"/>
      <c r="M192" s="227" t="s">
        <v>1</v>
      </c>
      <c r="N192" s="228" t="s">
        <v>43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163</v>
      </c>
      <c r="AT192" s="231" t="s">
        <v>158</v>
      </c>
      <c r="AU192" s="231" t="s">
        <v>86</v>
      </c>
      <c r="AY192" s="18" t="s">
        <v>155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86</v>
      </c>
      <c r="BK192" s="232">
        <f>ROUND(I192*H192,2)</f>
        <v>0</v>
      </c>
      <c r="BL192" s="18" t="s">
        <v>163</v>
      </c>
      <c r="BM192" s="231" t="s">
        <v>1076</v>
      </c>
    </row>
    <row r="193" s="2" customFormat="1" ht="16.5" customHeight="1">
      <c r="A193" s="39"/>
      <c r="B193" s="40"/>
      <c r="C193" s="220" t="s">
        <v>498</v>
      </c>
      <c r="D193" s="220" t="s">
        <v>158</v>
      </c>
      <c r="E193" s="221" t="s">
        <v>1077</v>
      </c>
      <c r="F193" s="222" t="s">
        <v>1078</v>
      </c>
      <c r="G193" s="223" t="s">
        <v>1057</v>
      </c>
      <c r="H193" s="224">
        <v>8</v>
      </c>
      <c r="I193" s="225"/>
      <c r="J193" s="226">
        <f>ROUND(I193*H193,2)</f>
        <v>0</v>
      </c>
      <c r="K193" s="222" t="s">
        <v>1</v>
      </c>
      <c r="L193" s="45"/>
      <c r="M193" s="227" t="s">
        <v>1</v>
      </c>
      <c r="N193" s="228" t="s">
        <v>43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163</v>
      </c>
      <c r="AT193" s="231" t="s">
        <v>158</v>
      </c>
      <c r="AU193" s="231" t="s">
        <v>86</v>
      </c>
      <c r="AY193" s="18" t="s">
        <v>155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86</v>
      </c>
      <c r="BK193" s="232">
        <f>ROUND(I193*H193,2)</f>
        <v>0</v>
      </c>
      <c r="BL193" s="18" t="s">
        <v>163</v>
      </c>
      <c r="BM193" s="231" t="s">
        <v>1079</v>
      </c>
    </row>
    <row r="194" s="2" customFormat="1" ht="16.5" customHeight="1">
      <c r="A194" s="39"/>
      <c r="B194" s="40"/>
      <c r="C194" s="220" t="s">
        <v>767</v>
      </c>
      <c r="D194" s="220" t="s">
        <v>158</v>
      </c>
      <c r="E194" s="221" t="s">
        <v>1080</v>
      </c>
      <c r="F194" s="222" t="s">
        <v>1081</v>
      </c>
      <c r="G194" s="223" t="s">
        <v>1057</v>
      </c>
      <c r="H194" s="224">
        <v>16</v>
      </c>
      <c r="I194" s="225"/>
      <c r="J194" s="226">
        <f>ROUND(I194*H194,2)</f>
        <v>0</v>
      </c>
      <c r="K194" s="222" t="s">
        <v>1</v>
      </c>
      <c r="L194" s="45"/>
      <c r="M194" s="278" t="s">
        <v>1</v>
      </c>
      <c r="N194" s="279" t="s">
        <v>43</v>
      </c>
      <c r="O194" s="280"/>
      <c r="P194" s="281">
        <f>O194*H194</f>
        <v>0</v>
      </c>
      <c r="Q194" s="281">
        <v>0</v>
      </c>
      <c r="R194" s="281">
        <f>Q194*H194</f>
        <v>0</v>
      </c>
      <c r="S194" s="281">
        <v>0</v>
      </c>
      <c r="T194" s="282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163</v>
      </c>
      <c r="AT194" s="231" t="s">
        <v>158</v>
      </c>
      <c r="AU194" s="231" t="s">
        <v>86</v>
      </c>
      <c r="AY194" s="18" t="s">
        <v>155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86</v>
      </c>
      <c r="BK194" s="232">
        <f>ROUND(I194*H194,2)</f>
        <v>0</v>
      </c>
      <c r="BL194" s="18" t="s">
        <v>163</v>
      </c>
      <c r="BM194" s="231" t="s">
        <v>1082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c/UlKqdftywPdc2833vG+W5JNmWK+ch1ZIiJkAe6/NXScOe49BlvdbrXEznVr9URClN3Reeviwe0jqbTAmf/6A==" hashValue="F/iC5G5glRdrm6XXzYxqumh2fUTmGyaYBKoqUxjI/FUgtS/8kRGlHCsfsfzIzI9DzjPK2ZYBOvtkc2UWQYC3bw==" algorithmName="SHA-512" password="CC35"/>
  <autoFilter ref="C122:K19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1083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26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>13997220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tr">
        <f>IF('Rekapitulace stavby'!E17="","",'Rekapitulace stavby'!E17)</f>
        <v>PRISPO s.r.o.</v>
      </c>
      <c r="F21" s="39"/>
      <c r="G21" s="39"/>
      <c r="H21" s="39"/>
      <c r="I21" s="142" t="s">
        <v>27</v>
      </c>
      <c r="J21" s="145" t="str">
        <f>IF('Rekapitulace stavby'!AN17="","",'Rekapitulace stavby'!AN17)</f>
        <v>CZ13997220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tr">
        <f>IF('Rekapitulace stavby'!E20="","",'Rekapitulace stavby'!E20)</f>
        <v>Michael Hlušek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ROUND((SUM(BE121:BE187)),  2)</f>
        <v>0</v>
      </c>
      <c r="G33" s="39"/>
      <c r="H33" s="39"/>
      <c r="I33" s="157">
        <v>0.20999999999999999</v>
      </c>
      <c r="J33" s="156">
        <f>ROUND(((SUM(BE121:BE187))*I33),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ROUND((SUM(BF121:BF187)),  2)</f>
        <v>0</v>
      </c>
      <c r="G34" s="39"/>
      <c r="H34" s="39"/>
      <c r="I34" s="157">
        <v>0.12</v>
      </c>
      <c r="J34" s="156">
        <f>ROUND(((SUM(BF121:BF187))*I34),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ROUND((SUM(BG121:BG187)),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ROUND((SUM(BH121:BH187)),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ROUND((SUM(BI121:BI187)),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VZT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1084</v>
      </c>
      <c r="E97" s="184"/>
      <c r="F97" s="184"/>
      <c r="G97" s="184"/>
      <c r="H97" s="184"/>
      <c r="I97" s="184"/>
      <c r="J97" s="185">
        <f>J122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1085</v>
      </c>
      <c r="E98" s="190"/>
      <c r="F98" s="190"/>
      <c r="G98" s="190"/>
      <c r="H98" s="190"/>
      <c r="I98" s="190"/>
      <c r="J98" s="191">
        <f>J123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1086</v>
      </c>
      <c r="E99" s="190"/>
      <c r="F99" s="190"/>
      <c r="G99" s="190"/>
      <c r="H99" s="190"/>
      <c r="I99" s="190"/>
      <c r="J99" s="191">
        <f>J152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1"/>
      <c r="C100" s="182"/>
      <c r="D100" s="183" t="s">
        <v>1087</v>
      </c>
      <c r="E100" s="184"/>
      <c r="F100" s="184"/>
      <c r="G100" s="184"/>
      <c r="H100" s="184"/>
      <c r="I100" s="184"/>
      <c r="J100" s="185">
        <f>J180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7"/>
      <c r="C101" s="188"/>
      <c r="D101" s="189" t="s">
        <v>1088</v>
      </c>
      <c r="E101" s="190"/>
      <c r="F101" s="190"/>
      <c r="G101" s="190"/>
      <c r="H101" s="190"/>
      <c r="I101" s="190"/>
      <c r="J101" s="191">
        <f>J181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140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6" t="str">
        <f>E7</f>
        <v>ČLA Trutnov - final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123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VZT - Vzduchotechnika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5. 2. 2024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 xml:space="preserve"> </v>
      </c>
      <c r="G117" s="41"/>
      <c r="H117" s="41"/>
      <c r="I117" s="33" t="s">
        <v>30</v>
      </c>
      <c r="J117" s="37" t="str">
        <f>E21</f>
        <v>PRISPO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Michael Hlušek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3"/>
      <c r="B120" s="194"/>
      <c r="C120" s="195" t="s">
        <v>141</v>
      </c>
      <c r="D120" s="196" t="s">
        <v>63</v>
      </c>
      <c r="E120" s="196" t="s">
        <v>59</v>
      </c>
      <c r="F120" s="196" t="s">
        <v>60</v>
      </c>
      <c r="G120" s="196" t="s">
        <v>142</v>
      </c>
      <c r="H120" s="196" t="s">
        <v>143</v>
      </c>
      <c r="I120" s="196" t="s">
        <v>144</v>
      </c>
      <c r="J120" s="196" t="s">
        <v>127</v>
      </c>
      <c r="K120" s="197" t="s">
        <v>145</v>
      </c>
      <c r="L120" s="198"/>
      <c r="M120" s="101" t="s">
        <v>1</v>
      </c>
      <c r="N120" s="102" t="s">
        <v>42</v>
      </c>
      <c r="O120" s="102" t="s">
        <v>146</v>
      </c>
      <c r="P120" s="102" t="s">
        <v>147</v>
      </c>
      <c r="Q120" s="102" t="s">
        <v>148</v>
      </c>
      <c r="R120" s="102" t="s">
        <v>149</v>
      </c>
      <c r="S120" s="102" t="s">
        <v>150</v>
      </c>
      <c r="T120" s="103" t="s">
        <v>151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9"/>
      <c r="B121" s="40"/>
      <c r="C121" s="108" t="s">
        <v>152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P122+P180</f>
        <v>0</v>
      </c>
      <c r="Q121" s="105"/>
      <c r="R121" s="201">
        <f>R122+R180</f>
        <v>0</v>
      </c>
      <c r="S121" s="105"/>
      <c r="T121" s="202">
        <f>T122+T180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129</v>
      </c>
      <c r="BK121" s="203">
        <f>BK122+BK180</f>
        <v>0</v>
      </c>
    </row>
    <row r="122" s="12" customFormat="1" ht="25.92" customHeight="1">
      <c r="A122" s="12"/>
      <c r="B122" s="204"/>
      <c r="C122" s="205"/>
      <c r="D122" s="206" t="s">
        <v>77</v>
      </c>
      <c r="E122" s="207" t="s">
        <v>837</v>
      </c>
      <c r="F122" s="207" t="s">
        <v>1089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P123+P152</f>
        <v>0</v>
      </c>
      <c r="Q122" s="212"/>
      <c r="R122" s="213">
        <f>R123+R152</f>
        <v>0</v>
      </c>
      <c r="S122" s="212"/>
      <c r="T122" s="214">
        <f>T123+T152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86</v>
      </c>
      <c r="AT122" s="216" t="s">
        <v>77</v>
      </c>
      <c r="AU122" s="216" t="s">
        <v>78</v>
      </c>
      <c r="AY122" s="215" t="s">
        <v>155</v>
      </c>
      <c r="BK122" s="217">
        <f>BK123+BK152</f>
        <v>0</v>
      </c>
    </row>
    <row r="123" s="12" customFormat="1" ht="22.8" customHeight="1">
      <c r="A123" s="12"/>
      <c r="B123" s="204"/>
      <c r="C123" s="205"/>
      <c r="D123" s="206" t="s">
        <v>77</v>
      </c>
      <c r="E123" s="218" t="s">
        <v>855</v>
      </c>
      <c r="F123" s="218" t="s">
        <v>1090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SUM(P124:P151)</f>
        <v>0</v>
      </c>
      <c r="Q123" s="212"/>
      <c r="R123" s="213">
        <f>SUM(R124:R151)</f>
        <v>0</v>
      </c>
      <c r="S123" s="212"/>
      <c r="T123" s="214">
        <f>SUM(T124:T151)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86</v>
      </c>
      <c r="AT123" s="216" t="s">
        <v>77</v>
      </c>
      <c r="AU123" s="216" t="s">
        <v>86</v>
      </c>
      <c r="AY123" s="215" t="s">
        <v>155</v>
      </c>
      <c r="BK123" s="217">
        <f>SUM(BK124:BK151)</f>
        <v>0</v>
      </c>
    </row>
    <row r="124" s="2" customFormat="1" ht="76.35" customHeight="1">
      <c r="A124" s="39"/>
      <c r="B124" s="40"/>
      <c r="C124" s="220" t="s">
        <v>86</v>
      </c>
      <c r="D124" s="220" t="s">
        <v>158</v>
      </c>
      <c r="E124" s="221" t="s">
        <v>1091</v>
      </c>
      <c r="F124" s="222" t="s">
        <v>1092</v>
      </c>
      <c r="G124" s="223" t="s">
        <v>907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43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163</v>
      </c>
      <c r="AT124" s="231" t="s">
        <v>158</v>
      </c>
      <c r="AU124" s="231" t="s">
        <v>88</v>
      </c>
      <c r="AY124" s="18" t="s">
        <v>155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86</v>
      </c>
      <c r="BK124" s="232">
        <f>ROUND(I124*H124,2)</f>
        <v>0</v>
      </c>
      <c r="BL124" s="18" t="s">
        <v>163</v>
      </c>
      <c r="BM124" s="231" t="s">
        <v>88</v>
      </c>
    </row>
    <row r="125" s="2" customFormat="1" ht="55.5" customHeight="1">
      <c r="A125" s="39"/>
      <c r="B125" s="40"/>
      <c r="C125" s="220" t="s">
        <v>88</v>
      </c>
      <c r="D125" s="220" t="s">
        <v>158</v>
      </c>
      <c r="E125" s="221" t="s">
        <v>1093</v>
      </c>
      <c r="F125" s="222" t="s">
        <v>1094</v>
      </c>
      <c r="G125" s="223" t="s">
        <v>907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163</v>
      </c>
      <c r="AT125" s="231" t="s">
        <v>158</v>
      </c>
      <c r="AU125" s="231" t="s">
        <v>88</v>
      </c>
      <c r="AY125" s="18" t="s">
        <v>155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86</v>
      </c>
      <c r="BK125" s="232">
        <f>ROUND(I125*H125,2)</f>
        <v>0</v>
      </c>
      <c r="BL125" s="18" t="s">
        <v>163</v>
      </c>
      <c r="BM125" s="231" t="s">
        <v>163</v>
      </c>
    </row>
    <row r="126" s="2" customFormat="1" ht="37.8" customHeight="1">
      <c r="A126" s="39"/>
      <c r="B126" s="40"/>
      <c r="C126" s="220" t="s">
        <v>175</v>
      </c>
      <c r="D126" s="220" t="s">
        <v>158</v>
      </c>
      <c r="E126" s="221" t="s">
        <v>1095</v>
      </c>
      <c r="F126" s="222" t="s">
        <v>1096</v>
      </c>
      <c r="G126" s="223" t="s">
        <v>907</v>
      </c>
      <c r="H126" s="224">
        <v>4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163</v>
      </c>
      <c r="AT126" s="231" t="s">
        <v>158</v>
      </c>
      <c r="AU126" s="231" t="s">
        <v>88</v>
      </c>
      <c r="AY126" s="18" t="s">
        <v>155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163</v>
      </c>
      <c r="BM126" s="231" t="s">
        <v>156</v>
      </c>
    </row>
    <row r="127" s="2" customFormat="1" ht="78" customHeight="1">
      <c r="A127" s="39"/>
      <c r="B127" s="40"/>
      <c r="C127" s="220" t="s">
        <v>163</v>
      </c>
      <c r="D127" s="220" t="s">
        <v>158</v>
      </c>
      <c r="E127" s="221" t="s">
        <v>1097</v>
      </c>
      <c r="F127" s="222" t="s">
        <v>1098</v>
      </c>
      <c r="G127" s="223" t="s">
        <v>1099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163</v>
      </c>
      <c r="AT127" s="231" t="s">
        <v>158</v>
      </c>
      <c r="AU127" s="231" t="s">
        <v>88</v>
      </c>
      <c r="AY127" s="18" t="s">
        <v>155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163</v>
      </c>
      <c r="BM127" s="231" t="s">
        <v>188</v>
      </c>
    </row>
    <row r="128" s="2" customFormat="1" ht="55.5" customHeight="1">
      <c r="A128" s="39"/>
      <c r="B128" s="40"/>
      <c r="C128" s="220" t="s">
        <v>195</v>
      </c>
      <c r="D128" s="220" t="s">
        <v>158</v>
      </c>
      <c r="E128" s="221" t="s">
        <v>1100</v>
      </c>
      <c r="F128" s="222" t="s">
        <v>1101</v>
      </c>
      <c r="G128" s="223" t="s">
        <v>1099</v>
      </c>
      <c r="H128" s="224">
        <v>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163</v>
      </c>
      <c r="AT128" s="231" t="s">
        <v>158</v>
      </c>
      <c r="AU128" s="231" t="s">
        <v>88</v>
      </c>
      <c r="AY128" s="18" t="s">
        <v>155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163</v>
      </c>
      <c r="BM128" s="231" t="s">
        <v>220</v>
      </c>
    </row>
    <row r="129" s="2" customFormat="1" ht="24.15" customHeight="1">
      <c r="A129" s="39"/>
      <c r="B129" s="40"/>
      <c r="C129" s="220" t="s">
        <v>156</v>
      </c>
      <c r="D129" s="220" t="s">
        <v>158</v>
      </c>
      <c r="E129" s="221" t="s">
        <v>1102</v>
      </c>
      <c r="F129" s="222" t="s">
        <v>1103</v>
      </c>
      <c r="G129" s="223" t="s">
        <v>1099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163</v>
      </c>
      <c r="AT129" s="231" t="s">
        <v>158</v>
      </c>
      <c r="AU129" s="231" t="s">
        <v>88</v>
      </c>
      <c r="AY129" s="18" t="s">
        <v>155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163</v>
      </c>
      <c r="BM129" s="231" t="s">
        <v>8</v>
      </c>
    </row>
    <row r="130" s="2" customFormat="1" ht="37.8" customHeight="1">
      <c r="A130" s="39"/>
      <c r="B130" s="40"/>
      <c r="C130" s="220" t="s">
        <v>207</v>
      </c>
      <c r="D130" s="220" t="s">
        <v>158</v>
      </c>
      <c r="E130" s="221" t="s">
        <v>1104</v>
      </c>
      <c r="F130" s="222" t="s">
        <v>1105</v>
      </c>
      <c r="G130" s="223" t="s">
        <v>907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163</v>
      </c>
      <c r="AT130" s="231" t="s">
        <v>158</v>
      </c>
      <c r="AU130" s="231" t="s">
        <v>88</v>
      </c>
      <c r="AY130" s="18" t="s">
        <v>155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86</v>
      </c>
      <c r="BK130" s="232">
        <f>ROUND(I130*H130,2)</f>
        <v>0</v>
      </c>
      <c r="BL130" s="18" t="s">
        <v>163</v>
      </c>
      <c r="BM130" s="231" t="s">
        <v>235</v>
      </c>
    </row>
    <row r="131" s="2" customFormat="1" ht="37.8" customHeight="1">
      <c r="A131" s="39"/>
      <c r="B131" s="40"/>
      <c r="C131" s="220" t="s">
        <v>188</v>
      </c>
      <c r="D131" s="220" t="s">
        <v>158</v>
      </c>
      <c r="E131" s="221" t="s">
        <v>1106</v>
      </c>
      <c r="F131" s="222" t="s">
        <v>1107</v>
      </c>
      <c r="G131" s="223" t="s">
        <v>907</v>
      </c>
      <c r="H131" s="224">
        <v>4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163</v>
      </c>
      <c r="AT131" s="231" t="s">
        <v>158</v>
      </c>
      <c r="AU131" s="231" t="s">
        <v>88</v>
      </c>
      <c r="AY131" s="18" t="s">
        <v>155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163</v>
      </c>
      <c r="BM131" s="231" t="s">
        <v>245</v>
      </c>
    </row>
    <row r="132" s="2" customFormat="1" ht="24.15" customHeight="1">
      <c r="A132" s="39"/>
      <c r="B132" s="40"/>
      <c r="C132" s="220" t="s">
        <v>216</v>
      </c>
      <c r="D132" s="220" t="s">
        <v>158</v>
      </c>
      <c r="E132" s="221" t="s">
        <v>1108</v>
      </c>
      <c r="F132" s="222" t="s">
        <v>1109</v>
      </c>
      <c r="G132" s="223" t="s">
        <v>907</v>
      </c>
      <c r="H132" s="224">
        <v>2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163</v>
      </c>
      <c r="AT132" s="231" t="s">
        <v>158</v>
      </c>
      <c r="AU132" s="231" t="s">
        <v>88</v>
      </c>
      <c r="AY132" s="18" t="s">
        <v>155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163</v>
      </c>
      <c r="BM132" s="231" t="s">
        <v>256</v>
      </c>
    </row>
    <row r="133" s="2" customFormat="1" ht="37.8" customHeight="1">
      <c r="A133" s="39"/>
      <c r="B133" s="40"/>
      <c r="C133" s="220" t="s">
        <v>220</v>
      </c>
      <c r="D133" s="220" t="s">
        <v>158</v>
      </c>
      <c r="E133" s="221" t="s">
        <v>1110</v>
      </c>
      <c r="F133" s="222" t="s">
        <v>1111</v>
      </c>
      <c r="G133" s="223" t="s">
        <v>907</v>
      </c>
      <c r="H133" s="224">
        <v>4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163</v>
      </c>
      <c r="AT133" s="231" t="s">
        <v>158</v>
      </c>
      <c r="AU133" s="231" t="s">
        <v>88</v>
      </c>
      <c r="AY133" s="18" t="s">
        <v>155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163</v>
      </c>
      <c r="BM133" s="231" t="s">
        <v>265</v>
      </c>
    </row>
    <row r="134" s="2" customFormat="1" ht="24.15" customHeight="1">
      <c r="A134" s="39"/>
      <c r="B134" s="40"/>
      <c r="C134" s="220" t="s">
        <v>224</v>
      </c>
      <c r="D134" s="220" t="s">
        <v>158</v>
      </c>
      <c r="E134" s="221" t="s">
        <v>1108</v>
      </c>
      <c r="F134" s="222" t="s">
        <v>1109</v>
      </c>
      <c r="G134" s="223" t="s">
        <v>907</v>
      </c>
      <c r="H134" s="224">
        <v>2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43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163</v>
      </c>
      <c r="AT134" s="231" t="s">
        <v>158</v>
      </c>
      <c r="AU134" s="231" t="s">
        <v>88</v>
      </c>
      <c r="AY134" s="18" t="s">
        <v>155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86</v>
      </c>
      <c r="BK134" s="232">
        <f>ROUND(I134*H134,2)</f>
        <v>0</v>
      </c>
      <c r="BL134" s="18" t="s">
        <v>163</v>
      </c>
      <c r="BM134" s="231" t="s">
        <v>274</v>
      </c>
    </row>
    <row r="135" s="2" customFormat="1" ht="44.25" customHeight="1">
      <c r="A135" s="39"/>
      <c r="B135" s="40"/>
      <c r="C135" s="220" t="s">
        <v>8</v>
      </c>
      <c r="D135" s="220" t="s">
        <v>158</v>
      </c>
      <c r="E135" s="221" t="s">
        <v>1112</v>
      </c>
      <c r="F135" s="222" t="s">
        <v>1113</v>
      </c>
      <c r="G135" s="223" t="s">
        <v>907</v>
      </c>
      <c r="H135" s="224">
        <v>2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43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163</v>
      </c>
      <c r="AT135" s="231" t="s">
        <v>158</v>
      </c>
      <c r="AU135" s="231" t="s">
        <v>88</v>
      </c>
      <c r="AY135" s="18" t="s">
        <v>155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86</v>
      </c>
      <c r="BK135" s="232">
        <f>ROUND(I135*H135,2)</f>
        <v>0</v>
      </c>
      <c r="BL135" s="18" t="s">
        <v>163</v>
      </c>
      <c r="BM135" s="231" t="s">
        <v>282</v>
      </c>
    </row>
    <row r="136" s="2" customFormat="1" ht="37.8" customHeight="1">
      <c r="A136" s="39"/>
      <c r="B136" s="40"/>
      <c r="C136" s="220" t="s">
        <v>231</v>
      </c>
      <c r="D136" s="220" t="s">
        <v>158</v>
      </c>
      <c r="E136" s="221" t="s">
        <v>1114</v>
      </c>
      <c r="F136" s="222" t="s">
        <v>1115</v>
      </c>
      <c r="G136" s="223" t="s">
        <v>907</v>
      </c>
      <c r="H136" s="224">
        <v>10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163</v>
      </c>
      <c r="AT136" s="231" t="s">
        <v>158</v>
      </c>
      <c r="AU136" s="231" t="s">
        <v>88</v>
      </c>
      <c r="AY136" s="18" t="s">
        <v>155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163</v>
      </c>
      <c r="BM136" s="231" t="s">
        <v>290</v>
      </c>
    </row>
    <row r="137" s="2" customFormat="1" ht="37.8" customHeight="1">
      <c r="A137" s="39"/>
      <c r="B137" s="40"/>
      <c r="C137" s="220" t="s">
        <v>235</v>
      </c>
      <c r="D137" s="220" t="s">
        <v>158</v>
      </c>
      <c r="E137" s="221" t="s">
        <v>1116</v>
      </c>
      <c r="F137" s="222" t="s">
        <v>1117</v>
      </c>
      <c r="G137" s="223" t="s">
        <v>907</v>
      </c>
      <c r="H137" s="224">
        <v>10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163</v>
      </c>
      <c r="AT137" s="231" t="s">
        <v>158</v>
      </c>
      <c r="AU137" s="231" t="s">
        <v>88</v>
      </c>
      <c r="AY137" s="18" t="s">
        <v>155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86</v>
      </c>
      <c r="BK137" s="232">
        <f>ROUND(I137*H137,2)</f>
        <v>0</v>
      </c>
      <c r="BL137" s="18" t="s">
        <v>163</v>
      </c>
      <c r="BM137" s="231" t="s">
        <v>301</v>
      </c>
    </row>
    <row r="138" s="2" customFormat="1" ht="37.8" customHeight="1">
      <c r="A138" s="39"/>
      <c r="B138" s="40"/>
      <c r="C138" s="220" t="s">
        <v>239</v>
      </c>
      <c r="D138" s="220" t="s">
        <v>158</v>
      </c>
      <c r="E138" s="221" t="s">
        <v>1118</v>
      </c>
      <c r="F138" s="222" t="s">
        <v>1119</v>
      </c>
      <c r="G138" s="223" t="s">
        <v>907</v>
      </c>
      <c r="H138" s="224">
        <v>10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163</v>
      </c>
      <c r="AT138" s="231" t="s">
        <v>158</v>
      </c>
      <c r="AU138" s="231" t="s">
        <v>88</v>
      </c>
      <c r="AY138" s="18" t="s">
        <v>155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86</v>
      </c>
      <c r="BK138" s="232">
        <f>ROUND(I138*H138,2)</f>
        <v>0</v>
      </c>
      <c r="BL138" s="18" t="s">
        <v>163</v>
      </c>
      <c r="BM138" s="231" t="s">
        <v>311</v>
      </c>
    </row>
    <row r="139" s="2" customFormat="1" ht="37.8" customHeight="1">
      <c r="A139" s="39"/>
      <c r="B139" s="40"/>
      <c r="C139" s="220" t="s">
        <v>245</v>
      </c>
      <c r="D139" s="220" t="s">
        <v>158</v>
      </c>
      <c r="E139" s="221" t="s">
        <v>1120</v>
      </c>
      <c r="F139" s="222" t="s">
        <v>1121</v>
      </c>
      <c r="G139" s="223" t="s">
        <v>907</v>
      </c>
      <c r="H139" s="224">
        <v>10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163</v>
      </c>
      <c r="AT139" s="231" t="s">
        <v>158</v>
      </c>
      <c r="AU139" s="231" t="s">
        <v>88</v>
      </c>
      <c r="AY139" s="18" t="s">
        <v>155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163</v>
      </c>
      <c r="BM139" s="231" t="s">
        <v>321</v>
      </c>
    </row>
    <row r="140" s="2" customFormat="1" ht="37.8" customHeight="1">
      <c r="A140" s="39"/>
      <c r="B140" s="40"/>
      <c r="C140" s="220" t="s">
        <v>251</v>
      </c>
      <c r="D140" s="220" t="s">
        <v>158</v>
      </c>
      <c r="E140" s="221" t="s">
        <v>1122</v>
      </c>
      <c r="F140" s="222" t="s">
        <v>1123</v>
      </c>
      <c r="G140" s="223" t="s">
        <v>105</v>
      </c>
      <c r="H140" s="224">
        <v>110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163</v>
      </c>
      <c r="AT140" s="231" t="s">
        <v>158</v>
      </c>
      <c r="AU140" s="231" t="s">
        <v>88</v>
      </c>
      <c r="AY140" s="18" t="s">
        <v>155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86</v>
      </c>
      <c r="BK140" s="232">
        <f>ROUND(I140*H140,2)</f>
        <v>0</v>
      </c>
      <c r="BL140" s="18" t="s">
        <v>163</v>
      </c>
      <c r="BM140" s="231" t="s">
        <v>333</v>
      </c>
    </row>
    <row r="141" s="2" customFormat="1" ht="33" customHeight="1">
      <c r="A141" s="39"/>
      <c r="B141" s="40"/>
      <c r="C141" s="220" t="s">
        <v>256</v>
      </c>
      <c r="D141" s="220" t="s">
        <v>158</v>
      </c>
      <c r="E141" s="221" t="s">
        <v>1124</v>
      </c>
      <c r="F141" s="222" t="s">
        <v>1125</v>
      </c>
      <c r="G141" s="223" t="s">
        <v>1126</v>
      </c>
      <c r="H141" s="224">
        <v>3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163</v>
      </c>
      <c r="AT141" s="231" t="s">
        <v>158</v>
      </c>
      <c r="AU141" s="231" t="s">
        <v>88</v>
      </c>
      <c r="AY141" s="18" t="s">
        <v>155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163</v>
      </c>
      <c r="BM141" s="231" t="s">
        <v>343</v>
      </c>
    </row>
    <row r="142" s="2" customFormat="1" ht="33" customHeight="1">
      <c r="A142" s="39"/>
      <c r="B142" s="40"/>
      <c r="C142" s="220" t="s">
        <v>261</v>
      </c>
      <c r="D142" s="220" t="s">
        <v>158</v>
      </c>
      <c r="E142" s="221" t="s">
        <v>1127</v>
      </c>
      <c r="F142" s="222" t="s">
        <v>1128</v>
      </c>
      <c r="G142" s="223" t="s">
        <v>1126</v>
      </c>
      <c r="H142" s="224">
        <v>30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163</v>
      </c>
      <c r="AT142" s="231" t="s">
        <v>158</v>
      </c>
      <c r="AU142" s="231" t="s">
        <v>88</v>
      </c>
      <c r="AY142" s="18" t="s">
        <v>155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163</v>
      </c>
      <c r="BM142" s="231" t="s">
        <v>355</v>
      </c>
    </row>
    <row r="143" s="2" customFormat="1" ht="37.8" customHeight="1">
      <c r="A143" s="39"/>
      <c r="B143" s="40"/>
      <c r="C143" s="220" t="s">
        <v>265</v>
      </c>
      <c r="D143" s="220" t="s">
        <v>158</v>
      </c>
      <c r="E143" s="221" t="s">
        <v>1129</v>
      </c>
      <c r="F143" s="222" t="s">
        <v>1130</v>
      </c>
      <c r="G143" s="223" t="s">
        <v>1126</v>
      </c>
      <c r="H143" s="224">
        <v>39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43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163</v>
      </c>
      <c r="AT143" s="231" t="s">
        <v>158</v>
      </c>
      <c r="AU143" s="231" t="s">
        <v>88</v>
      </c>
      <c r="AY143" s="18" t="s">
        <v>155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86</v>
      </c>
      <c r="BK143" s="232">
        <f>ROUND(I143*H143,2)</f>
        <v>0</v>
      </c>
      <c r="BL143" s="18" t="s">
        <v>163</v>
      </c>
      <c r="BM143" s="231" t="s">
        <v>368</v>
      </c>
    </row>
    <row r="144" s="2" customFormat="1" ht="44.25" customHeight="1">
      <c r="A144" s="39"/>
      <c r="B144" s="40"/>
      <c r="C144" s="220" t="s">
        <v>7</v>
      </c>
      <c r="D144" s="220" t="s">
        <v>158</v>
      </c>
      <c r="E144" s="221" t="s">
        <v>1131</v>
      </c>
      <c r="F144" s="222" t="s">
        <v>1132</v>
      </c>
      <c r="G144" s="223" t="s">
        <v>907</v>
      </c>
      <c r="H144" s="224">
        <v>2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163</v>
      </c>
      <c r="AT144" s="231" t="s">
        <v>158</v>
      </c>
      <c r="AU144" s="231" t="s">
        <v>88</v>
      </c>
      <c r="AY144" s="18" t="s">
        <v>155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163</v>
      </c>
      <c r="BM144" s="231" t="s">
        <v>380</v>
      </c>
    </row>
    <row r="145" s="2" customFormat="1" ht="44.25" customHeight="1">
      <c r="A145" s="39"/>
      <c r="B145" s="40"/>
      <c r="C145" s="220" t="s">
        <v>274</v>
      </c>
      <c r="D145" s="220" t="s">
        <v>158</v>
      </c>
      <c r="E145" s="221" t="s">
        <v>1133</v>
      </c>
      <c r="F145" s="222" t="s">
        <v>1134</v>
      </c>
      <c r="G145" s="223" t="s">
        <v>907</v>
      </c>
      <c r="H145" s="224">
        <v>5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163</v>
      </c>
      <c r="AT145" s="231" t="s">
        <v>158</v>
      </c>
      <c r="AU145" s="231" t="s">
        <v>88</v>
      </c>
      <c r="AY145" s="18" t="s">
        <v>155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163</v>
      </c>
      <c r="BM145" s="231" t="s">
        <v>396</v>
      </c>
    </row>
    <row r="146" s="2" customFormat="1" ht="37.8" customHeight="1">
      <c r="A146" s="39"/>
      <c r="B146" s="40"/>
      <c r="C146" s="220" t="s">
        <v>278</v>
      </c>
      <c r="D146" s="220" t="s">
        <v>158</v>
      </c>
      <c r="E146" s="221" t="s">
        <v>1135</v>
      </c>
      <c r="F146" s="222" t="s">
        <v>1136</v>
      </c>
      <c r="G146" s="223" t="s">
        <v>907</v>
      </c>
      <c r="H146" s="224">
        <v>4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43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163</v>
      </c>
      <c r="AT146" s="231" t="s">
        <v>158</v>
      </c>
      <c r="AU146" s="231" t="s">
        <v>88</v>
      </c>
      <c r="AY146" s="18" t="s">
        <v>155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86</v>
      </c>
      <c r="BK146" s="232">
        <f>ROUND(I146*H146,2)</f>
        <v>0</v>
      </c>
      <c r="BL146" s="18" t="s">
        <v>163</v>
      </c>
      <c r="BM146" s="231" t="s">
        <v>413</v>
      </c>
    </row>
    <row r="147" s="2" customFormat="1" ht="37.8" customHeight="1">
      <c r="A147" s="39"/>
      <c r="B147" s="40"/>
      <c r="C147" s="220" t="s">
        <v>282</v>
      </c>
      <c r="D147" s="220" t="s">
        <v>158</v>
      </c>
      <c r="E147" s="221" t="s">
        <v>1137</v>
      </c>
      <c r="F147" s="222" t="s">
        <v>1138</v>
      </c>
      <c r="G147" s="223" t="s">
        <v>907</v>
      </c>
      <c r="H147" s="224">
        <v>4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163</v>
      </c>
      <c r="AT147" s="231" t="s">
        <v>158</v>
      </c>
      <c r="AU147" s="231" t="s">
        <v>88</v>
      </c>
      <c r="AY147" s="18" t="s">
        <v>155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163</v>
      </c>
      <c r="BM147" s="231" t="s">
        <v>425</v>
      </c>
    </row>
    <row r="148" s="2" customFormat="1" ht="33" customHeight="1">
      <c r="A148" s="39"/>
      <c r="B148" s="40"/>
      <c r="C148" s="220" t="s">
        <v>286</v>
      </c>
      <c r="D148" s="220" t="s">
        <v>158</v>
      </c>
      <c r="E148" s="221" t="s">
        <v>1139</v>
      </c>
      <c r="F148" s="222" t="s">
        <v>1140</v>
      </c>
      <c r="G148" s="223" t="s">
        <v>105</v>
      </c>
      <c r="H148" s="224">
        <v>20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163</v>
      </c>
      <c r="AT148" s="231" t="s">
        <v>158</v>
      </c>
      <c r="AU148" s="231" t="s">
        <v>88</v>
      </c>
      <c r="AY148" s="18" t="s">
        <v>155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163</v>
      </c>
      <c r="BM148" s="231" t="s">
        <v>436</v>
      </c>
    </row>
    <row r="149" s="2" customFormat="1" ht="55.5" customHeight="1">
      <c r="A149" s="39"/>
      <c r="B149" s="40"/>
      <c r="C149" s="220" t="s">
        <v>290</v>
      </c>
      <c r="D149" s="220" t="s">
        <v>158</v>
      </c>
      <c r="E149" s="221" t="s">
        <v>1141</v>
      </c>
      <c r="F149" s="222" t="s">
        <v>1142</v>
      </c>
      <c r="G149" s="223" t="s">
        <v>105</v>
      </c>
      <c r="H149" s="224">
        <v>10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163</v>
      </c>
      <c r="AT149" s="231" t="s">
        <v>158</v>
      </c>
      <c r="AU149" s="231" t="s">
        <v>88</v>
      </c>
      <c r="AY149" s="18" t="s">
        <v>155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163</v>
      </c>
      <c r="BM149" s="231" t="s">
        <v>446</v>
      </c>
    </row>
    <row r="150" s="2" customFormat="1" ht="37.8" customHeight="1">
      <c r="A150" s="39"/>
      <c r="B150" s="40"/>
      <c r="C150" s="220" t="s">
        <v>296</v>
      </c>
      <c r="D150" s="220" t="s">
        <v>158</v>
      </c>
      <c r="E150" s="221" t="s">
        <v>1143</v>
      </c>
      <c r="F150" s="222" t="s">
        <v>1144</v>
      </c>
      <c r="G150" s="223" t="s">
        <v>105</v>
      </c>
      <c r="H150" s="224">
        <v>5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163</v>
      </c>
      <c r="AT150" s="231" t="s">
        <v>158</v>
      </c>
      <c r="AU150" s="231" t="s">
        <v>88</v>
      </c>
      <c r="AY150" s="18" t="s">
        <v>155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163</v>
      </c>
      <c r="BM150" s="231" t="s">
        <v>455</v>
      </c>
    </row>
    <row r="151" s="2" customFormat="1" ht="76.35" customHeight="1">
      <c r="A151" s="39"/>
      <c r="B151" s="40"/>
      <c r="C151" s="220" t="s">
        <v>301</v>
      </c>
      <c r="D151" s="220" t="s">
        <v>158</v>
      </c>
      <c r="E151" s="221" t="s">
        <v>1145</v>
      </c>
      <c r="F151" s="222" t="s">
        <v>1146</v>
      </c>
      <c r="G151" s="223" t="s">
        <v>471</v>
      </c>
      <c r="H151" s="224">
        <v>100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43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163</v>
      </c>
      <c r="AT151" s="231" t="s">
        <v>158</v>
      </c>
      <c r="AU151" s="231" t="s">
        <v>88</v>
      </c>
      <c r="AY151" s="18" t="s">
        <v>155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86</v>
      </c>
      <c r="BK151" s="232">
        <f>ROUND(I151*H151,2)</f>
        <v>0</v>
      </c>
      <c r="BL151" s="18" t="s">
        <v>163</v>
      </c>
      <c r="BM151" s="231" t="s">
        <v>464</v>
      </c>
    </row>
    <row r="152" s="12" customFormat="1" ht="22.8" customHeight="1">
      <c r="A152" s="12"/>
      <c r="B152" s="204"/>
      <c r="C152" s="205"/>
      <c r="D152" s="206" t="s">
        <v>77</v>
      </c>
      <c r="E152" s="218" t="s">
        <v>873</v>
      </c>
      <c r="F152" s="218" t="s">
        <v>1147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SUM(P153:P179)</f>
        <v>0</v>
      </c>
      <c r="Q152" s="212"/>
      <c r="R152" s="213">
        <f>SUM(R153:R179)</f>
        <v>0</v>
      </c>
      <c r="S152" s="212"/>
      <c r="T152" s="214">
        <f>SUM(T153:T179)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86</v>
      </c>
      <c r="AT152" s="216" t="s">
        <v>77</v>
      </c>
      <c r="AU152" s="216" t="s">
        <v>86</v>
      </c>
      <c r="AY152" s="215" t="s">
        <v>155</v>
      </c>
      <c r="BK152" s="217">
        <f>SUM(BK153:BK179)</f>
        <v>0</v>
      </c>
    </row>
    <row r="153" s="2" customFormat="1" ht="37.8" customHeight="1">
      <c r="A153" s="39"/>
      <c r="B153" s="40"/>
      <c r="C153" s="220" t="s">
        <v>306</v>
      </c>
      <c r="D153" s="220" t="s">
        <v>158</v>
      </c>
      <c r="E153" s="221" t="s">
        <v>1148</v>
      </c>
      <c r="F153" s="222" t="s">
        <v>1149</v>
      </c>
      <c r="G153" s="223" t="s">
        <v>907</v>
      </c>
      <c r="H153" s="224">
        <v>1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163</v>
      </c>
      <c r="AT153" s="231" t="s">
        <v>158</v>
      </c>
      <c r="AU153" s="231" t="s">
        <v>88</v>
      </c>
      <c r="AY153" s="18" t="s">
        <v>155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163</v>
      </c>
      <c r="BM153" s="231" t="s">
        <v>474</v>
      </c>
    </row>
    <row r="154" s="2" customFormat="1" ht="37.8" customHeight="1">
      <c r="A154" s="39"/>
      <c r="B154" s="40"/>
      <c r="C154" s="220" t="s">
        <v>311</v>
      </c>
      <c r="D154" s="220" t="s">
        <v>158</v>
      </c>
      <c r="E154" s="221" t="s">
        <v>1150</v>
      </c>
      <c r="F154" s="222" t="s">
        <v>1151</v>
      </c>
      <c r="G154" s="223" t="s">
        <v>907</v>
      </c>
      <c r="H154" s="224">
        <v>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163</v>
      </c>
      <c r="AT154" s="231" t="s">
        <v>158</v>
      </c>
      <c r="AU154" s="231" t="s">
        <v>88</v>
      </c>
      <c r="AY154" s="18" t="s">
        <v>155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163</v>
      </c>
      <c r="BM154" s="231" t="s">
        <v>485</v>
      </c>
    </row>
    <row r="155" s="2" customFormat="1" ht="37.8" customHeight="1">
      <c r="A155" s="39"/>
      <c r="B155" s="40"/>
      <c r="C155" s="220" t="s">
        <v>316</v>
      </c>
      <c r="D155" s="220" t="s">
        <v>158</v>
      </c>
      <c r="E155" s="221" t="s">
        <v>1152</v>
      </c>
      <c r="F155" s="222" t="s">
        <v>1153</v>
      </c>
      <c r="G155" s="223" t="s">
        <v>907</v>
      </c>
      <c r="H155" s="224">
        <v>1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43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163</v>
      </c>
      <c r="AT155" s="231" t="s">
        <v>158</v>
      </c>
      <c r="AU155" s="231" t="s">
        <v>88</v>
      </c>
      <c r="AY155" s="18" t="s">
        <v>155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86</v>
      </c>
      <c r="BK155" s="232">
        <f>ROUND(I155*H155,2)</f>
        <v>0</v>
      </c>
      <c r="BL155" s="18" t="s">
        <v>163</v>
      </c>
      <c r="BM155" s="231" t="s">
        <v>493</v>
      </c>
    </row>
    <row r="156" s="2" customFormat="1" ht="24.15" customHeight="1">
      <c r="A156" s="39"/>
      <c r="B156" s="40"/>
      <c r="C156" s="220" t="s">
        <v>321</v>
      </c>
      <c r="D156" s="220" t="s">
        <v>158</v>
      </c>
      <c r="E156" s="221" t="s">
        <v>1154</v>
      </c>
      <c r="F156" s="222" t="s">
        <v>1155</v>
      </c>
      <c r="G156" s="223" t="s">
        <v>907</v>
      </c>
      <c r="H156" s="224">
        <v>1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163</v>
      </c>
      <c r="AT156" s="231" t="s">
        <v>158</v>
      </c>
      <c r="AU156" s="231" t="s">
        <v>88</v>
      </c>
      <c r="AY156" s="18" t="s">
        <v>155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163</v>
      </c>
      <c r="BM156" s="231" t="s">
        <v>767</v>
      </c>
    </row>
    <row r="157" s="2" customFormat="1" ht="24.15" customHeight="1">
      <c r="A157" s="39"/>
      <c r="B157" s="40"/>
      <c r="C157" s="220" t="s">
        <v>326</v>
      </c>
      <c r="D157" s="220" t="s">
        <v>158</v>
      </c>
      <c r="E157" s="221" t="s">
        <v>1156</v>
      </c>
      <c r="F157" s="222" t="s">
        <v>1157</v>
      </c>
      <c r="G157" s="223" t="s">
        <v>907</v>
      </c>
      <c r="H157" s="224">
        <v>1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43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163</v>
      </c>
      <c r="AT157" s="231" t="s">
        <v>158</v>
      </c>
      <c r="AU157" s="231" t="s">
        <v>88</v>
      </c>
      <c r="AY157" s="18" t="s">
        <v>155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86</v>
      </c>
      <c r="BK157" s="232">
        <f>ROUND(I157*H157,2)</f>
        <v>0</v>
      </c>
      <c r="BL157" s="18" t="s">
        <v>163</v>
      </c>
      <c r="BM157" s="231" t="s">
        <v>779</v>
      </c>
    </row>
    <row r="158" s="2" customFormat="1" ht="24.15" customHeight="1">
      <c r="A158" s="39"/>
      <c r="B158" s="40"/>
      <c r="C158" s="220" t="s">
        <v>333</v>
      </c>
      <c r="D158" s="220" t="s">
        <v>158</v>
      </c>
      <c r="E158" s="221" t="s">
        <v>1158</v>
      </c>
      <c r="F158" s="222" t="s">
        <v>1159</v>
      </c>
      <c r="G158" s="223" t="s">
        <v>907</v>
      </c>
      <c r="H158" s="224">
        <v>1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163</v>
      </c>
      <c r="AT158" s="231" t="s">
        <v>158</v>
      </c>
      <c r="AU158" s="231" t="s">
        <v>88</v>
      </c>
      <c r="AY158" s="18" t="s">
        <v>155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163</v>
      </c>
      <c r="BM158" s="231" t="s">
        <v>791</v>
      </c>
    </row>
    <row r="159" s="2" customFormat="1" ht="24.15" customHeight="1">
      <c r="A159" s="39"/>
      <c r="B159" s="40"/>
      <c r="C159" s="220" t="s">
        <v>338</v>
      </c>
      <c r="D159" s="220" t="s">
        <v>158</v>
      </c>
      <c r="E159" s="221" t="s">
        <v>1160</v>
      </c>
      <c r="F159" s="222" t="s">
        <v>1161</v>
      </c>
      <c r="G159" s="223" t="s">
        <v>907</v>
      </c>
      <c r="H159" s="224">
        <v>1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163</v>
      </c>
      <c r="AT159" s="231" t="s">
        <v>158</v>
      </c>
      <c r="AU159" s="231" t="s">
        <v>88</v>
      </c>
      <c r="AY159" s="18" t="s">
        <v>155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86</v>
      </c>
      <c r="BK159" s="232">
        <f>ROUND(I159*H159,2)</f>
        <v>0</v>
      </c>
      <c r="BL159" s="18" t="s">
        <v>163</v>
      </c>
      <c r="BM159" s="231" t="s">
        <v>801</v>
      </c>
    </row>
    <row r="160" s="2" customFormat="1" ht="24.15" customHeight="1">
      <c r="A160" s="39"/>
      <c r="B160" s="40"/>
      <c r="C160" s="220" t="s">
        <v>343</v>
      </c>
      <c r="D160" s="220" t="s">
        <v>158</v>
      </c>
      <c r="E160" s="221" t="s">
        <v>1162</v>
      </c>
      <c r="F160" s="222" t="s">
        <v>1163</v>
      </c>
      <c r="G160" s="223" t="s">
        <v>907</v>
      </c>
      <c r="H160" s="224">
        <v>1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163</v>
      </c>
      <c r="AT160" s="231" t="s">
        <v>158</v>
      </c>
      <c r="AU160" s="231" t="s">
        <v>88</v>
      </c>
      <c r="AY160" s="18" t="s">
        <v>155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163</v>
      </c>
      <c r="BM160" s="231" t="s">
        <v>809</v>
      </c>
    </row>
    <row r="161" s="2" customFormat="1" ht="24.15" customHeight="1">
      <c r="A161" s="39"/>
      <c r="B161" s="40"/>
      <c r="C161" s="220" t="s">
        <v>348</v>
      </c>
      <c r="D161" s="220" t="s">
        <v>158</v>
      </c>
      <c r="E161" s="221" t="s">
        <v>1164</v>
      </c>
      <c r="F161" s="222" t="s">
        <v>1165</v>
      </c>
      <c r="G161" s="223" t="s">
        <v>907</v>
      </c>
      <c r="H161" s="224">
        <v>1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163</v>
      </c>
      <c r="AT161" s="231" t="s">
        <v>158</v>
      </c>
      <c r="AU161" s="231" t="s">
        <v>88</v>
      </c>
      <c r="AY161" s="18" t="s">
        <v>155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163</v>
      </c>
      <c r="BM161" s="231" t="s">
        <v>817</v>
      </c>
    </row>
    <row r="162" s="2" customFormat="1" ht="37.8" customHeight="1">
      <c r="A162" s="39"/>
      <c r="B162" s="40"/>
      <c r="C162" s="220" t="s">
        <v>355</v>
      </c>
      <c r="D162" s="220" t="s">
        <v>158</v>
      </c>
      <c r="E162" s="221" t="s">
        <v>1166</v>
      </c>
      <c r="F162" s="222" t="s">
        <v>1167</v>
      </c>
      <c r="G162" s="223" t="s">
        <v>907</v>
      </c>
      <c r="H162" s="224">
        <v>19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163</v>
      </c>
      <c r="AT162" s="231" t="s">
        <v>158</v>
      </c>
      <c r="AU162" s="231" t="s">
        <v>88</v>
      </c>
      <c r="AY162" s="18" t="s">
        <v>155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163</v>
      </c>
      <c r="BM162" s="231" t="s">
        <v>825</v>
      </c>
    </row>
    <row r="163" s="2" customFormat="1" ht="55.5" customHeight="1">
      <c r="A163" s="39"/>
      <c r="B163" s="40"/>
      <c r="C163" s="220" t="s">
        <v>363</v>
      </c>
      <c r="D163" s="220" t="s">
        <v>158</v>
      </c>
      <c r="E163" s="221" t="s">
        <v>1168</v>
      </c>
      <c r="F163" s="222" t="s">
        <v>1169</v>
      </c>
      <c r="G163" s="223" t="s">
        <v>907</v>
      </c>
      <c r="H163" s="224">
        <v>1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43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163</v>
      </c>
      <c r="AT163" s="231" t="s">
        <v>158</v>
      </c>
      <c r="AU163" s="231" t="s">
        <v>88</v>
      </c>
      <c r="AY163" s="18" t="s">
        <v>155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86</v>
      </c>
      <c r="BK163" s="232">
        <f>ROUND(I163*H163,2)</f>
        <v>0</v>
      </c>
      <c r="BL163" s="18" t="s">
        <v>163</v>
      </c>
      <c r="BM163" s="231" t="s">
        <v>1170</v>
      </c>
    </row>
    <row r="164" s="2" customFormat="1" ht="49.05" customHeight="1">
      <c r="A164" s="39"/>
      <c r="B164" s="40"/>
      <c r="C164" s="220" t="s">
        <v>368</v>
      </c>
      <c r="D164" s="220" t="s">
        <v>158</v>
      </c>
      <c r="E164" s="221" t="s">
        <v>1171</v>
      </c>
      <c r="F164" s="222" t="s">
        <v>1172</v>
      </c>
      <c r="G164" s="223" t="s">
        <v>907</v>
      </c>
      <c r="H164" s="224">
        <v>4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163</v>
      </c>
      <c r="AT164" s="231" t="s">
        <v>158</v>
      </c>
      <c r="AU164" s="231" t="s">
        <v>88</v>
      </c>
      <c r="AY164" s="18" t="s">
        <v>155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163</v>
      </c>
      <c r="BM164" s="231" t="s">
        <v>1173</v>
      </c>
    </row>
    <row r="165" s="2" customFormat="1" ht="49.05" customHeight="1">
      <c r="A165" s="39"/>
      <c r="B165" s="40"/>
      <c r="C165" s="220" t="s">
        <v>373</v>
      </c>
      <c r="D165" s="220" t="s">
        <v>158</v>
      </c>
      <c r="E165" s="221" t="s">
        <v>1174</v>
      </c>
      <c r="F165" s="222" t="s">
        <v>1175</v>
      </c>
      <c r="G165" s="223" t="s">
        <v>907</v>
      </c>
      <c r="H165" s="224">
        <v>4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163</v>
      </c>
      <c r="AT165" s="231" t="s">
        <v>158</v>
      </c>
      <c r="AU165" s="231" t="s">
        <v>88</v>
      </c>
      <c r="AY165" s="18" t="s">
        <v>155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163</v>
      </c>
      <c r="BM165" s="231" t="s">
        <v>1176</v>
      </c>
    </row>
    <row r="166" s="2" customFormat="1" ht="33" customHeight="1">
      <c r="A166" s="39"/>
      <c r="B166" s="40"/>
      <c r="C166" s="220" t="s">
        <v>380</v>
      </c>
      <c r="D166" s="220" t="s">
        <v>158</v>
      </c>
      <c r="E166" s="221" t="s">
        <v>1124</v>
      </c>
      <c r="F166" s="222" t="s">
        <v>1125</v>
      </c>
      <c r="G166" s="223" t="s">
        <v>1126</v>
      </c>
      <c r="H166" s="224">
        <v>3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43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163</v>
      </c>
      <c r="AT166" s="231" t="s">
        <v>158</v>
      </c>
      <c r="AU166" s="231" t="s">
        <v>88</v>
      </c>
      <c r="AY166" s="18" t="s">
        <v>155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86</v>
      </c>
      <c r="BK166" s="232">
        <f>ROUND(I166*H166,2)</f>
        <v>0</v>
      </c>
      <c r="BL166" s="18" t="s">
        <v>163</v>
      </c>
      <c r="BM166" s="231" t="s">
        <v>1177</v>
      </c>
    </row>
    <row r="167" s="2" customFormat="1" ht="33" customHeight="1">
      <c r="A167" s="39"/>
      <c r="B167" s="40"/>
      <c r="C167" s="220" t="s">
        <v>392</v>
      </c>
      <c r="D167" s="220" t="s">
        <v>158</v>
      </c>
      <c r="E167" s="221" t="s">
        <v>1178</v>
      </c>
      <c r="F167" s="222" t="s">
        <v>1179</v>
      </c>
      <c r="G167" s="223" t="s">
        <v>1126</v>
      </c>
      <c r="H167" s="224">
        <v>24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163</v>
      </c>
      <c r="AT167" s="231" t="s">
        <v>158</v>
      </c>
      <c r="AU167" s="231" t="s">
        <v>88</v>
      </c>
      <c r="AY167" s="18" t="s">
        <v>155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163</v>
      </c>
      <c r="BM167" s="231" t="s">
        <v>1180</v>
      </c>
    </row>
    <row r="168" s="2" customFormat="1" ht="33" customHeight="1">
      <c r="A168" s="39"/>
      <c r="B168" s="40"/>
      <c r="C168" s="220" t="s">
        <v>396</v>
      </c>
      <c r="D168" s="220" t="s">
        <v>158</v>
      </c>
      <c r="E168" s="221" t="s">
        <v>1127</v>
      </c>
      <c r="F168" s="222" t="s">
        <v>1128</v>
      </c>
      <c r="G168" s="223" t="s">
        <v>1126</v>
      </c>
      <c r="H168" s="224">
        <v>3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43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163</v>
      </c>
      <c r="AT168" s="231" t="s">
        <v>158</v>
      </c>
      <c r="AU168" s="231" t="s">
        <v>88</v>
      </c>
      <c r="AY168" s="18" t="s">
        <v>155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163</v>
      </c>
      <c r="BM168" s="231" t="s">
        <v>1181</v>
      </c>
    </row>
    <row r="169" s="2" customFormat="1" ht="44.25" customHeight="1">
      <c r="A169" s="39"/>
      <c r="B169" s="40"/>
      <c r="C169" s="220" t="s">
        <v>408</v>
      </c>
      <c r="D169" s="220" t="s">
        <v>158</v>
      </c>
      <c r="E169" s="221" t="s">
        <v>1182</v>
      </c>
      <c r="F169" s="222" t="s">
        <v>1183</v>
      </c>
      <c r="G169" s="223" t="s">
        <v>907</v>
      </c>
      <c r="H169" s="224">
        <v>2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163</v>
      </c>
      <c r="AT169" s="231" t="s">
        <v>158</v>
      </c>
      <c r="AU169" s="231" t="s">
        <v>88</v>
      </c>
      <c r="AY169" s="18" t="s">
        <v>155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163</v>
      </c>
      <c r="BM169" s="231" t="s">
        <v>1184</v>
      </c>
    </row>
    <row r="170" s="2" customFormat="1" ht="44.25" customHeight="1">
      <c r="A170" s="39"/>
      <c r="B170" s="40"/>
      <c r="C170" s="220" t="s">
        <v>413</v>
      </c>
      <c r="D170" s="220" t="s">
        <v>158</v>
      </c>
      <c r="E170" s="221" t="s">
        <v>1185</v>
      </c>
      <c r="F170" s="222" t="s">
        <v>1186</v>
      </c>
      <c r="G170" s="223" t="s">
        <v>907</v>
      </c>
      <c r="H170" s="224">
        <v>2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43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163</v>
      </c>
      <c r="AT170" s="231" t="s">
        <v>158</v>
      </c>
      <c r="AU170" s="231" t="s">
        <v>88</v>
      </c>
      <c r="AY170" s="18" t="s">
        <v>155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86</v>
      </c>
      <c r="BK170" s="232">
        <f>ROUND(I170*H170,2)</f>
        <v>0</v>
      </c>
      <c r="BL170" s="18" t="s">
        <v>163</v>
      </c>
      <c r="BM170" s="231" t="s">
        <v>1187</v>
      </c>
    </row>
    <row r="171" s="2" customFormat="1" ht="44.25" customHeight="1">
      <c r="A171" s="39"/>
      <c r="B171" s="40"/>
      <c r="C171" s="220" t="s">
        <v>419</v>
      </c>
      <c r="D171" s="220" t="s">
        <v>158</v>
      </c>
      <c r="E171" s="221" t="s">
        <v>1188</v>
      </c>
      <c r="F171" s="222" t="s">
        <v>1189</v>
      </c>
      <c r="G171" s="223" t="s">
        <v>907</v>
      </c>
      <c r="H171" s="224">
        <v>2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43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163</v>
      </c>
      <c r="AT171" s="231" t="s">
        <v>158</v>
      </c>
      <c r="AU171" s="231" t="s">
        <v>88</v>
      </c>
      <c r="AY171" s="18" t="s">
        <v>155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163</v>
      </c>
      <c r="BM171" s="231" t="s">
        <v>1190</v>
      </c>
    </row>
    <row r="172" s="2" customFormat="1" ht="37.8" customHeight="1">
      <c r="A172" s="39"/>
      <c r="B172" s="40"/>
      <c r="C172" s="220" t="s">
        <v>425</v>
      </c>
      <c r="D172" s="220" t="s">
        <v>158</v>
      </c>
      <c r="E172" s="221" t="s">
        <v>1191</v>
      </c>
      <c r="F172" s="222" t="s">
        <v>1192</v>
      </c>
      <c r="G172" s="223" t="s">
        <v>907</v>
      </c>
      <c r="H172" s="224">
        <v>2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163</v>
      </c>
      <c r="AT172" s="231" t="s">
        <v>158</v>
      </c>
      <c r="AU172" s="231" t="s">
        <v>88</v>
      </c>
      <c r="AY172" s="18" t="s">
        <v>155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163</v>
      </c>
      <c r="BM172" s="231" t="s">
        <v>1193</v>
      </c>
    </row>
    <row r="173" s="2" customFormat="1" ht="37.8" customHeight="1">
      <c r="A173" s="39"/>
      <c r="B173" s="40"/>
      <c r="C173" s="220" t="s">
        <v>430</v>
      </c>
      <c r="D173" s="220" t="s">
        <v>158</v>
      </c>
      <c r="E173" s="221" t="s">
        <v>1194</v>
      </c>
      <c r="F173" s="222" t="s">
        <v>1195</v>
      </c>
      <c r="G173" s="223" t="s">
        <v>907</v>
      </c>
      <c r="H173" s="224">
        <v>1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163</v>
      </c>
      <c r="AT173" s="231" t="s">
        <v>158</v>
      </c>
      <c r="AU173" s="231" t="s">
        <v>88</v>
      </c>
      <c r="AY173" s="18" t="s">
        <v>155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163</v>
      </c>
      <c r="BM173" s="231" t="s">
        <v>1196</v>
      </c>
    </row>
    <row r="174" s="2" customFormat="1" ht="37.8" customHeight="1">
      <c r="A174" s="39"/>
      <c r="B174" s="40"/>
      <c r="C174" s="220" t="s">
        <v>436</v>
      </c>
      <c r="D174" s="220" t="s">
        <v>158</v>
      </c>
      <c r="E174" s="221" t="s">
        <v>1197</v>
      </c>
      <c r="F174" s="222" t="s">
        <v>1198</v>
      </c>
      <c r="G174" s="223" t="s">
        <v>907</v>
      </c>
      <c r="H174" s="224">
        <v>1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163</v>
      </c>
      <c r="AT174" s="231" t="s">
        <v>158</v>
      </c>
      <c r="AU174" s="231" t="s">
        <v>88</v>
      </c>
      <c r="AY174" s="18" t="s">
        <v>155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163</v>
      </c>
      <c r="BM174" s="231" t="s">
        <v>1199</v>
      </c>
    </row>
    <row r="175" s="2" customFormat="1" ht="37.8" customHeight="1">
      <c r="A175" s="39"/>
      <c r="B175" s="40"/>
      <c r="C175" s="220" t="s">
        <v>442</v>
      </c>
      <c r="D175" s="220" t="s">
        <v>158</v>
      </c>
      <c r="E175" s="221" t="s">
        <v>1200</v>
      </c>
      <c r="F175" s="222" t="s">
        <v>1201</v>
      </c>
      <c r="G175" s="223" t="s">
        <v>907</v>
      </c>
      <c r="H175" s="224">
        <v>1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163</v>
      </c>
      <c r="AT175" s="231" t="s">
        <v>158</v>
      </c>
      <c r="AU175" s="231" t="s">
        <v>88</v>
      </c>
      <c r="AY175" s="18" t="s">
        <v>155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163</v>
      </c>
      <c r="BM175" s="231" t="s">
        <v>1202</v>
      </c>
    </row>
    <row r="176" s="2" customFormat="1" ht="37.8" customHeight="1">
      <c r="A176" s="39"/>
      <c r="B176" s="40"/>
      <c r="C176" s="220" t="s">
        <v>446</v>
      </c>
      <c r="D176" s="220" t="s">
        <v>158</v>
      </c>
      <c r="E176" s="221" t="s">
        <v>1135</v>
      </c>
      <c r="F176" s="222" t="s">
        <v>1136</v>
      </c>
      <c r="G176" s="223" t="s">
        <v>907</v>
      </c>
      <c r="H176" s="224">
        <v>1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163</v>
      </c>
      <c r="AT176" s="231" t="s">
        <v>158</v>
      </c>
      <c r="AU176" s="231" t="s">
        <v>88</v>
      </c>
      <c r="AY176" s="18" t="s">
        <v>155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163</v>
      </c>
      <c r="BM176" s="231" t="s">
        <v>1203</v>
      </c>
    </row>
    <row r="177" s="2" customFormat="1" ht="37.8" customHeight="1">
      <c r="A177" s="39"/>
      <c r="B177" s="40"/>
      <c r="C177" s="220" t="s">
        <v>450</v>
      </c>
      <c r="D177" s="220" t="s">
        <v>158</v>
      </c>
      <c r="E177" s="221" t="s">
        <v>1143</v>
      </c>
      <c r="F177" s="222" t="s">
        <v>1144</v>
      </c>
      <c r="G177" s="223" t="s">
        <v>105</v>
      </c>
      <c r="H177" s="224">
        <v>5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163</v>
      </c>
      <c r="AT177" s="231" t="s">
        <v>158</v>
      </c>
      <c r="AU177" s="231" t="s">
        <v>88</v>
      </c>
      <c r="AY177" s="18" t="s">
        <v>155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163</v>
      </c>
      <c r="BM177" s="231" t="s">
        <v>1204</v>
      </c>
    </row>
    <row r="178" s="2" customFormat="1" ht="66.75" customHeight="1">
      <c r="A178" s="39"/>
      <c r="B178" s="40"/>
      <c r="C178" s="220" t="s">
        <v>455</v>
      </c>
      <c r="D178" s="220" t="s">
        <v>158</v>
      </c>
      <c r="E178" s="221" t="s">
        <v>1205</v>
      </c>
      <c r="F178" s="222" t="s">
        <v>1206</v>
      </c>
      <c r="G178" s="223" t="s">
        <v>105</v>
      </c>
      <c r="H178" s="224">
        <v>5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43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163</v>
      </c>
      <c r="AT178" s="231" t="s">
        <v>158</v>
      </c>
      <c r="AU178" s="231" t="s">
        <v>88</v>
      </c>
      <c r="AY178" s="18" t="s">
        <v>155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163</v>
      </c>
      <c r="BM178" s="231" t="s">
        <v>1207</v>
      </c>
    </row>
    <row r="179" s="2" customFormat="1" ht="76.35" customHeight="1">
      <c r="A179" s="39"/>
      <c r="B179" s="40"/>
      <c r="C179" s="220" t="s">
        <v>459</v>
      </c>
      <c r="D179" s="220" t="s">
        <v>158</v>
      </c>
      <c r="E179" s="221" t="s">
        <v>1145</v>
      </c>
      <c r="F179" s="222" t="s">
        <v>1146</v>
      </c>
      <c r="G179" s="223" t="s">
        <v>471</v>
      </c>
      <c r="H179" s="224">
        <v>50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163</v>
      </c>
      <c r="AT179" s="231" t="s">
        <v>158</v>
      </c>
      <c r="AU179" s="231" t="s">
        <v>88</v>
      </c>
      <c r="AY179" s="18" t="s">
        <v>155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163</v>
      </c>
      <c r="BM179" s="231" t="s">
        <v>1208</v>
      </c>
    </row>
    <row r="180" s="12" customFormat="1" ht="25.92" customHeight="1">
      <c r="A180" s="12"/>
      <c r="B180" s="204"/>
      <c r="C180" s="205"/>
      <c r="D180" s="206" t="s">
        <v>77</v>
      </c>
      <c r="E180" s="207" t="s">
        <v>920</v>
      </c>
      <c r="F180" s="207" t="s">
        <v>1209</v>
      </c>
      <c r="G180" s="205"/>
      <c r="H180" s="205"/>
      <c r="I180" s="208"/>
      <c r="J180" s="209">
        <f>BK180</f>
        <v>0</v>
      </c>
      <c r="K180" s="205"/>
      <c r="L180" s="210"/>
      <c r="M180" s="211"/>
      <c r="N180" s="212"/>
      <c r="O180" s="212"/>
      <c r="P180" s="213">
        <f>P181</f>
        <v>0</v>
      </c>
      <c r="Q180" s="212"/>
      <c r="R180" s="213">
        <f>R181</f>
        <v>0</v>
      </c>
      <c r="S180" s="212"/>
      <c r="T180" s="214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86</v>
      </c>
      <c r="AT180" s="216" t="s">
        <v>77</v>
      </c>
      <c r="AU180" s="216" t="s">
        <v>78</v>
      </c>
      <c r="AY180" s="215" t="s">
        <v>155</v>
      </c>
      <c r="BK180" s="217">
        <f>BK181</f>
        <v>0</v>
      </c>
    </row>
    <row r="181" s="12" customFormat="1" ht="22.8" customHeight="1">
      <c r="A181" s="12"/>
      <c r="B181" s="204"/>
      <c r="C181" s="205"/>
      <c r="D181" s="206" t="s">
        <v>77</v>
      </c>
      <c r="E181" s="218" t="s">
        <v>901</v>
      </c>
      <c r="F181" s="218" t="s">
        <v>1210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SUM(P182:P187)</f>
        <v>0</v>
      </c>
      <c r="Q181" s="212"/>
      <c r="R181" s="213">
        <f>SUM(R182:R187)</f>
        <v>0</v>
      </c>
      <c r="S181" s="212"/>
      <c r="T181" s="214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86</v>
      </c>
      <c r="AT181" s="216" t="s">
        <v>77</v>
      </c>
      <c r="AU181" s="216" t="s">
        <v>86</v>
      </c>
      <c r="AY181" s="215" t="s">
        <v>155</v>
      </c>
      <c r="BK181" s="217">
        <f>SUM(BK182:BK187)</f>
        <v>0</v>
      </c>
    </row>
    <row r="182" s="2" customFormat="1" ht="16.5" customHeight="1">
      <c r="A182" s="39"/>
      <c r="B182" s="40"/>
      <c r="C182" s="220" t="s">
        <v>464</v>
      </c>
      <c r="D182" s="220" t="s">
        <v>158</v>
      </c>
      <c r="E182" s="221" t="s">
        <v>1211</v>
      </c>
      <c r="F182" s="222" t="s">
        <v>1212</v>
      </c>
      <c r="G182" s="223" t="s">
        <v>1213</v>
      </c>
      <c r="H182" s="224">
        <v>40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163</v>
      </c>
      <c r="AT182" s="231" t="s">
        <v>158</v>
      </c>
      <c r="AU182" s="231" t="s">
        <v>88</v>
      </c>
      <c r="AY182" s="18" t="s">
        <v>155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163</v>
      </c>
      <c r="BM182" s="231" t="s">
        <v>1058</v>
      </c>
    </row>
    <row r="183" s="2" customFormat="1" ht="16.5" customHeight="1">
      <c r="A183" s="39"/>
      <c r="B183" s="40"/>
      <c r="C183" s="220" t="s">
        <v>468</v>
      </c>
      <c r="D183" s="220" t="s">
        <v>158</v>
      </c>
      <c r="E183" s="221" t="s">
        <v>1214</v>
      </c>
      <c r="F183" s="222" t="s">
        <v>1215</v>
      </c>
      <c r="G183" s="223" t="s">
        <v>1213</v>
      </c>
      <c r="H183" s="224">
        <v>2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43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163</v>
      </c>
      <c r="AT183" s="231" t="s">
        <v>158</v>
      </c>
      <c r="AU183" s="231" t="s">
        <v>88</v>
      </c>
      <c r="AY183" s="18" t="s">
        <v>155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86</v>
      </c>
      <c r="BK183" s="232">
        <f>ROUND(I183*H183,2)</f>
        <v>0</v>
      </c>
      <c r="BL183" s="18" t="s">
        <v>163</v>
      </c>
      <c r="BM183" s="231" t="s">
        <v>1061</v>
      </c>
    </row>
    <row r="184" s="2" customFormat="1" ht="24.15" customHeight="1">
      <c r="A184" s="39"/>
      <c r="B184" s="40"/>
      <c r="C184" s="220" t="s">
        <v>474</v>
      </c>
      <c r="D184" s="220" t="s">
        <v>158</v>
      </c>
      <c r="E184" s="221" t="s">
        <v>1216</v>
      </c>
      <c r="F184" s="222" t="s">
        <v>1217</v>
      </c>
      <c r="G184" s="223" t="s">
        <v>1213</v>
      </c>
      <c r="H184" s="224">
        <v>5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43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163</v>
      </c>
      <c r="AT184" s="231" t="s">
        <v>158</v>
      </c>
      <c r="AU184" s="231" t="s">
        <v>88</v>
      </c>
      <c r="AY184" s="18" t="s">
        <v>155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163</v>
      </c>
      <c r="BM184" s="231" t="s">
        <v>1064</v>
      </c>
    </row>
    <row r="185" s="2" customFormat="1" ht="49.05" customHeight="1">
      <c r="A185" s="39"/>
      <c r="B185" s="40"/>
      <c r="C185" s="220" t="s">
        <v>480</v>
      </c>
      <c r="D185" s="220" t="s">
        <v>158</v>
      </c>
      <c r="E185" s="221" t="s">
        <v>1218</v>
      </c>
      <c r="F185" s="222" t="s">
        <v>1219</v>
      </c>
      <c r="G185" s="223" t="s">
        <v>1213</v>
      </c>
      <c r="H185" s="224">
        <v>2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43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163</v>
      </c>
      <c r="AT185" s="231" t="s">
        <v>158</v>
      </c>
      <c r="AU185" s="231" t="s">
        <v>88</v>
      </c>
      <c r="AY185" s="18" t="s">
        <v>155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86</v>
      </c>
      <c r="BK185" s="232">
        <f>ROUND(I185*H185,2)</f>
        <v>0</v>
      </c>
      <c r="BL185" s="18" t="s">
        <v>163</v>
      </c>
      <c r="BM185" s="231" t="s">
        <v>1067</v>
      </c>
    </row>
    <row r="186" s="2" customFormat="1" ht="66.75" customHeight="1">
      <c r="A186" s="39"/>
      <c r="B186" s="40"/>
      <c r="C186" s="220" t="s">
        <v>485</v>
      </c>
      <c r="D186" s="220" t="s">
        <v>158</v>
      </c>
      <c r="E186" s="221" t="s">
        <v>1220</v>
      </c>
      <c r="F186" s="222" t="s">
        <v>1221</v>
      </c>
      <c r="G186" s="223" t="s">
        <v>1099</v>
      </c>
      <c r="H186" s="224">
        <v>1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43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163</v>
      </c>
      <c r="AT186" s="231" t="s">
        <v>158</v>
      </c>
      <c r="AU186" s="231" t="s">
        <v>88</v>
      </c>
      <c r="AY186" s="18" t="s">
        <v>155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86</v>
      </c>
      <c r="BK186" s="232">
        <f>ROUND(I186*H186,2)</f>
        <v>0</v>
      </c>
      <c r="BL186" s="18" t="s">
        <v>163</v>
      </c>
      <c r="BM186" s="231" t="s">
        <v>1070</v>
      </c>
    </row>
    <row r="187" s="2" customFormat="1" ht="16.5" customHeight="1">
      <c r="A187" s="39"/>
      <c r="B187" s="40"/>
      <c r="C187" s="220" t="s">
        <v>489</v>
      </c>
      <c r="D187" s="220" t="s">
        <v>158</v>
      </c>
      <c r="E187" s="221" t="s">
        <v>1222</v>
      </c>
      <c r="F187" s="222" t="s">
        <v>872</v>
      </c>
      <c r="G187" s="223" t="s">
        <v>1099</v>
      </c>
      <c r="H187" s="224">
        <v>1</v>
      </c>
      <c r="I187" s="225"/>
      <c r="J187" s="226">
        <f>ROUND(I187*H187,2)</f>
        <v>0</v>
      </c>
      <c r="K187" s="222" t="s">
        <v>1</v>
      </c>
      <c r="L187" s="45"/>
      <c r="M187" s="278" t="s">
        <v>1</v>
      </c>
      <c r="N187" s="279" t="s">
        <v>43</v>
      </c>
      <c r="O187" s="280"/>
      <c r="P187" s="281">
        <f>O187*H187</f>
        <v>0</v>
      </c>
      <c r="Q187" s="281">
        <v>0</v>
      </c>
      <c r="R187" s="281">
        <f>Q187*H187</f>
        <v>0</v>
      </c>
      <c r="S187" s="281">
        <v>0</v>
      </c>
      <c r="T187" s="282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163</v>
      </c>
      <c r="AT187" s="231" t="s">
        <v>158</v>
      </c>
      <c r="AU187" s="231" t="s">
        <v>88</v>
      </c>
      <c r="AY187" s="18" t="s">
        <v>155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86</v>
      </c>
      <c r="BK187" s="232">
        <f>ROUND(I187*H187,2)</f>
        <v>0</v>
      </c>
      <c r="BL187" s="18" t="s">
        <v>163</v>
      </c>
      <c r="BM187" s="231" t="s">
        <v>1073</v>
      </c>
    </row>
    <row r="188" s="2" customFormat="1" ht="6.96" customHeight="1">
      <c r="A188" s="39"/>
      <c r="B188" s="67"/>
      <c r="C188" s="68"/>
      <c r="D188" s="68"/>
      <c r="E188" s="68"/>
      <c r="F188" s="68"/>
      <c r="G188" s="68"/>
      <c r="H188" s="68"/>
      <c r="I188" s="68"/>
      <c r="J188" s="68"/>
      <c r="K188" s="68"/>
      <c r="L188" s="45"/>
      <c r="M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</sheetData>
  <sheetProtection sheet="1" autoFilter="0" formatColumns="0" formatRows="0" objects="1" scenarios="1" spinCount="100000" saltValue="AQ8s6FxQHqxNQqlBiylO0taQiiB4C+2bEW2RturTTLB7QTdKuWK56r8qOpzw2qrZXbtx0odGUFeQ78iJFgbFWg==" hashValue="6wSExHg+398G91xkQJJ9DUea4phDwWDjQg8AJdHk5ja64qUhBpe1BpgIn+pn73Gh6WJHaBlHAzyRVFJfl9dNXw==" algorithmName="SHA-512" password="CC35"/>
  <autoFilter ref="C120:K18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hidden="1" s="1" customFormat="1" ht="24.96" customHeight="1">
      <c r="B4" s="21"/>
      <c r="D4" s="140" t="s">
        <v>110</v>
      </c>
      <c r="L4" s="21"/>
      <c r="M4" s="141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2" t="s">
        <v>16</v>
      </c>
      <c r="L6" s="21"/>
    </row>
    <row r="7" hidden="1" s="1" customFormat="1" ht="16.5" customHeight="1">
      <c r="B7" s="21"/>
      <c r="E7" s="143" t="str">
        <f>'Rekapitulace stavby'!K6</f>
        <v>ČLA Trutnov - final</v>
      </c>
      <c r="F7" s="142"/>
      <c r="G7" s="142"/>
      <c r="H7" s="142"/>
      <c r="L7" s="21"/>
    </row>
    <row r="8" hidden="1" s="2" customFormat="1" ht="12" customHeight="1">
      <c r="A8" s="39"/>
      <c r="B8" s="45"/>
      <c r="C8" s="39"/>
      <c r="D8" s="142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1223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5. 2. 2024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ROUND((SUM(BE122:BE140)),  2)</f>
        <v>0</v>
      </c>
      <c r="G33" s="39"/>
      <c r="H33" s="39"/>
      <c r="I33" s="157">
        <v>0.20999999999999999</v>
      </c>
      <c r="J33" s="156">
        <f>ROUND(((SUM(BE122:BE140))*I33),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44</v>
      </c>
      <c r="F34" s="156">
        <f>ROUND((SUM(BF122:BF140)),  2)</f>
        <v>0</v>
      </c>
      <c r="G34" s="39"/>
      <c r="H34" s="39"/>
      <c r="I34" s="157">
        <v>0.12</v>
      </c>
      <c r="J34" s="156">
        <f>ROUND(((SUM(BF122:BF140))*I34),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ROUND((SUM(BG122:BG140)),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ROUND((SUM(BH122:BH140)),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ROUND((SUM(BI122:BI140)),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ČLA Trutnov - final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Svoboda nad Úpou</v>
      </c>
      <c r="G89" s="41"/>
      <c r="H89" s="41"/>
      <c r="I89" s="33" t="s">
        <v>22</v>
      </c>
      <c r="J89" s="80" t="str">
        <f>IF(J12="","",J12)</f>
        <v>5. 2. 2024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PRISPO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Michael Hlušek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126</v>
      </c>
      <c r="D94" s="178"/>
      <c r="E94" s="178"/>
      <c r="F94" s="178"/>
      <c r="G94" s="178"/>
      <c r="H94" s="178"/>
      <c r="I94" s="178"/>
      <c r="J94" s="179" t="s">
        <v>127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128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129</v>
      </c>
    </row>
    <row r="97" s="9" customFormat="1" ht="24.96" customHeight="1">
      <c r="A97" s="9"/>
      <c r="B97" s="181"/>
      <c r="C97" s="182"/>
      <c r="D97" s="183" t="s">
        <v>1223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1224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1225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1226</v>
      </c>
      <c r="E100" s="190"/>
      <c r="F100" s="190"/>
      <c r="G100" s="190"/>
      <c r="H100" s="190"/>
      <c r="I100" s="190"/>
      <c r="J100" s="191">
        <f>J129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1227</v>
      </c>
      <c r="E101" s="190"/>
      <c r="F101" s="190"/>
      <c r="G101" s="190"/>
      <c r="H101" s="190"/>
      <c r="I101" s="190"/>
      <c r="J101" s="191">
        <f>J135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1228</v>
      </c>
      <c r="E102" s="190"/>
      <c r="F102" s="190"/>
      <c r="G102" s="190"/>
      <c r="H102" s="190"/>
      <c r="I102" s="190"/>
      <c r="J102" s="191">
        <f>J137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6" t="str">
        <f>E7</f>
        <v>ČLA Trutnov - final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VRN - Vedlejší rozpočtové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Svoboda nad Úpou</v>
      </c>
      <c r="G116" s="41"/>
      <c r="H116" s="41"/>
      <c r="I116" s="33" t="s">
        <v>22</v>
      </c>
      <c r="J116" s="80" t="str">
        <f>IF(J12="","",J12)</f>
        <v>5. 2. 2024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>PRISPO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35</v>
      </c>
      <c r="J119" s="37" t="str">
        <f>E24</f>
        <v>Michael Hlušek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141</v>
      </c>
      <c r="D121" s="196" t="s">
        <v>63</v>
      </c>
      <c r="E121" s="196" t="s">
        <v>59</v>
      </c>
      <c r="F121" s="196" t="s">
        <v>60</v>
      </c>
      <c r="G121" s="196" t="s">
        <v>142</v>
      </c>
      <c r="H121" s="196" t="s">
        <v>143</v>
      </c>
      <c r="I121" s="196" t="s">
        <v>144</v>
      </c>
      <c r="J121" s="196" t="s">
        <v>127</v>
      </c>
      <c r="K121" s="197" t="s">
        <v>145</v>
      </c>
      <c r="L121" s="198"/>
      <c r="M121" s="101" t="s">
        <v>1</v>
      </c>
      <c r="N121" s="102" t="s">
        <v>42</v>
      </c>
      <c r="O121" s="102" t="s">
        <v>146</v>
      </c>
      <c r="P121" s="102" t="s">
        <v>147</v>
      </c>
      <c r="Q121" s="102" t="s">
        <v>148</v>
      </c>
      <c r="R121" s="102" t="s">
        <v>149</v>
      </c>
      <c r="S121" s="102" t="s">
        <v>150</v>
      </c>
      <c r="T121" s="103" t="s">
        <v>151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152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0</v>
      </c>
      <c r="S122" s="105"/>
      <c r="T122" s="20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129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77</v>
      </c>
      <c r="E123" s="207" t="s">
        <v>100</v>
      </c>
      <c r="F123" s="207" t="s">
        <v>101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P124+P127+P129+P135+P137</f>
        <v>0</v>
      </c>
      <c r="Q123" s="212"/>
      <c r="R123" s="213">
        <f>R124+R127+R129+R135+R137</f>
        <v>0</v>
      </c>
      <c r="S123" s="212"/>
      <c r="T123" s="214">
        <f>T124+T127+T129+T135+T137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195</v>
      </c>
      <c r="AT123" s="216" t="s">
        <v>77</v>
      </c>
      <c r="AU123" s="216" t="s">
        <v>78</v>
      </c>
      <c r="AY123" s="215" t="s">
        <v>155</v>
      </c>
      <c r="BK123" s="217">
        <f>BK124+BK127+BK129+BK135+BK137</f>
        <v>0</v>
      </c>
    </row>
    <row r="124" s="12" customFormat="1" ht="22.8" customHeight="1">
      <c r="A124" s="12"/>
      <c r="B124" s="204"/>
      <c r="C124" s="205"/>
      <c r="D124" s="206" t="s">
        <v>77</v>
      </c>
      <c r="E124" s="218" t="s">
        <v>1229</v>
      </c>
      <c r="F124" s="218" t="s">
        <v>1230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SUM(P125:P126)</f>
        <v>0</v>
      </c>
      <c r="Q124" s="212"/>
      <c r="R124" s="213">
        <f>SUM(R125:R126)</f>
        <v>0</v>
      </c>
      <c r="S124" s="212"/>
      <c r="T124" s="214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195</v>
      </c>
      <c r="AT124" s="216" t="s">
        <v>77</v>
      </c>
      <c r="AU124" s="216" t="s">
        <v>86</v>
      </c>
      <c r="AY124" s="215" t="s">
        <v>155</v>
      </c>
      <c r="BK124" s="217">
        <f>SUM(BK125:BK126)</f>
        <v>0</v>
      </c>
    </row>
    <row r="125" s="2" customFormat="1" ht="16.5" customHeight="1">
      <c r="A125" s="39"/>
      <c r="B125" s="40"/>
      <c r="C125" s="220" t="s">
        <v>86</v>
      </c>
      <c r="D125" s="220" t="s">
        <v>158</v>
      </c>
      <c r="E125" s="221" t="s">
        <v>1231</v>
      </c>
      <c r="F125" s="222" t="s">
        <v>1230</v>
      </c>
      <c r="G125" s="223" t="s">
        <v>1232</v>
      </c>
      <c r="H125" s="224">
        <v>1</v>
      </c>
      <c r="I125" s="225"/>
      <c r="J125" s="226">
        <f>ROUND(I125*H125,2)</f>
        <v>0</v>
      </c>
      <c r="K125" s="222" t="s">
        <v>1233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1234</v>
      </c>
      <c r="AT125" s="231" t="s">
        <v>158</v>
      </c>
      <c r="AU125" s="231" t="s">
        <v>88</v>
      </c>
      <c r="AY125" s="18" t="s">
        <v>155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86</v>
      </c>
      <c r="BK125" s="232">
        <f>ROUND(I125*H125,2)</f>
        <v>0</v>
      </c>
      <c r="BL125" s="18" t="s">
        <v>1234</v>
      </c>
      <c r="BM125" s="231" t="s">
        <v>1235</v>
      </c>
    </row>
    <row r="126" s="2" customFormat="1" ht="16.5" customHeight="1">
      <c r="A126" s="39"/>
      <c r="B126" s="40"/>
      <c r="C126" s="220" t="s">
        <v>88</v>
      </c>
      <c r="D126" s="220" t="s">
        <v>158</v>
      </c>
      <c r="E126" s="221" t="s">
        <v>1236</v>
      </c>
      <c r="F126" s="222" t="s">
        <v>1237</v>
      </c>
      <c r="G126" s="223" t="s">
        <v>1232</v>
      </c>
      <c r="H126" s="224">
        <v>1</v>
      </c>
      <c r="I126" s="225"/>
      <c r="J126" s="226">
        <f>ROUND(I126*H126,2)</f>
        <v>0</v>
      </c>
      <c r="K126" s="222" t="s">
        <v>1233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1234</v>
      </c>
      <c r="AT126" s="231" t="s">
        <v>158</v>
      </c>
      <c r="AU126" s="231" t="s">
        <v>88</v>
      </c>
      <c r="AY126" s="18" t="s">
        <v>155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1234</v>
      </c>
      <c r="BM126" s="231" t="s">
        <v>1238</v>
      </c>
    </row>
    <row r="127" s="12" customFormat="1" ht="22.8" customHeight="1">
      <c r="A127" s="12"/>
      <c r="B127" s="204"/>
      <c r="C127" s="205"/>
      <c r="D127" s="206" t="s">
        <v>77</v>
      </c>
      <c r="E127" s="218" t="s">
        <v>1239</v>
      </c>
      <c r="F127" s="218" t="s">
        <v>1240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P128</f>
        <v>0</v>
      </c>
      <c r="Q127" s="212"/>
      <c r="R127" s="213">
        <f>R128</f>
        <v>0</v>
      </c>
      <c r="S127" s="212"/>
      <c r="T127" s="21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195</v>
      </c>
      <c r="AT127" s="216" t="s">
        <v>77</v>
      </c>
      <c r="AU127" s="216" t="s">
        <v>86</v>
      </c>
      <c r="AY127" s="215" t="s">
        <v>155</v>
      </c>
      <c r="BK127" s="217">
        <f>BK128</f>
        <v>0</v>
      </c>
    </row>
    <row r="128" s="2" customFormat="1" ht="16.5" customHeight="1">
      <c r="A128" s="39"/>
      <c r="B128" s="40"/>
      <c r="C128" s="220" t="s">
        <v>175</v>
      </c>
      <c r="D128" s="220" t="s">
        <v>158</v>
      </c>
      <c r="E128" s="221" t="s">
        <v>1241</v>
      </c>
      <c r="F128" s="222" t="s">
        <v>1240</v>
      </c>
      <c r="G128" s="223" t="s">
        <v>1232</v>
      </c>
      <c r="H128" s="224">
        <v>1</v>
      </c>
      <c r="I128" s="225"/>
      <c r="J128" s="226">
        <f>ROUND(I128*H128,2)</f>
        <v>0</v>
      </c>
      <c r="K128" s="222" t="s">
        <v>1233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1234</v>
      </c>
      <c r="AT128" s="231" t="s">
        <v>158</v>
      </c>
      <c r="AU128" s="231" t="s">
        <v>88</v>
      </c>
      <c r="AY128" s="18" t="s">
        <v>155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1234</v>
      </c>
      <c r="BM128" s="231" t="s">
        <v>1242</v>
      </c>
    </row>
    <row r="129" s="12" customFormat="1" ht="22.8" customHeight="1">
      <c r="A129" s="12"/>
      <c r="B129" s="204"/>
      <c r="C129" s="205"/>
      <c r="D129" s="206" t="s">
        <v>77</v>
      </c>
      <c r="E129" s="218" t="s">
        <v>1243</v>
      </c>
      <c r="F129" s="218" t="s">
        <v>1244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SUM(P130:P134)</f>
        <v>0</v>
      </c>
      <c r="Q129" s="212"/>
      <c r="R129" s="213">
        <f>SUM(R130:R134)</f>
        <v>0</v>
      </c>
      <c r="S129" s="212"/>
      <c r="T129" s="214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195</v>
      </c>
      <c r="AT129" s="216" t="s">
        <v>77</v>
      </c>
      <c r="AU129" s="216" t="s">
        <v>86</v>
      </c>
      <c r="AY129" s="215" t="s">
        <v>155</v>
      </c>
      <c r="BK129" s="217">
        <f>SUM(BK130:BK134)</f>
        <v>0</v>
      </c>
    </row>
    <row r="130" s="2" customFormat="1" ht="16.5" customHeight="1">
      <c r="A130" s="39"/>
      <c r="B130" s="40"/>
      <c r="C130" s="220" t="s">
        <v>163</v>
      </c>
      <c r="D130" s="220" t="s">
        <v>158</v>
      </c>
      <c r="E130" s="221" t="s">
        <v>1245</v>
      </c>
      <c r="F130" s="222" t="s">
        <v>1244</v>
      </c>
      <c r="G130" s="223" t="s">
        <v>1232</v>
      </c>
      <c r="H130" s="224">
        <v>1</v>
      </c>
      <c r="I130" s="225"/>
      <c r="J130" s="226">
        <f>ROUND(I130*H130,2)</f>
        <v>0</v>
      </c>
      <c r="K130" s="222" t="s">
        <v>1233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1234</v>
      </c>
      <c r="AT130" s="231" t="s">
        <v>158</v>
      </c>
      <c r="AU130" s="231" t="s">
        <v>88</v>
      </c>
      <c r="AY130" s="18" t="s">
        <v>155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86</v>
      </c>
      <c r="BK130" s="232">
        <f>ROUND(I130*H130,2)</f>
        <v>0</v>
      </c>
      <c r="BL130" s="18" t="s">
        <v>1234</v>
      </c>
      <c r="BM130" s="231" t="s">
        <v>1246</v>
      </c>
    </row>
    <row r="131" s="2" customFormat="1" ht="16.5" customHeight="1">
      <c r="A131" s="39"/>
      <c r="B131" s="40"/>
      <c r="C131" s="220" t="s">
        <v>195</v>
      </c>
      <c r="D131" s="220" t="s">
        <v>158</v>
      </c>
      <c r="E131" s="221" t="s">
        <v>1247</v>
      </c>
      <c r="F131" s="222" t="s">
        <v>1248</v>
      </c>
      <c r="G131" s="223" t="s">
        <v>1232</v>
      </c>
      <c r="H131" s="224">
        <v>1</v>
      </c>
      <c r="I131" s="225"/>
      <c r="J131" s="226">
        <f>ROUND(I131*H131,2)</f>
        <v>0</v>
      </c>
      <c r="K131" s="222" t="s">
        <v>1233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1234</v>
      </c>
      <c r="AT131" s="231" t="s">
        <v>158</v>
      </c>
      <c r="AU131" s="231" t="s">
        <v>88</v>
      </c>
      <c r="AY131" s="18" t="s">
        <v>155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1234</v>
      </c>
      <c r="BM131" s="231" t="s">
        <v>1249</v>
      </c>
    </row>
    <row r="132" s="2" customFormat="1" ht="21.75" customHeight="1">
      <c r="A132" s="39"/>
      <c r="B132" s="40"/>
      <c r="C132" s="220" t="s">
        <v>156</v>
      </c>
      <c r="D132" s="220" t="s">
        <v>158</v>
      </c>
      <c r="E132" s="221" t="s">
        <v>1250</v>
      </c>
      <c r="F132" s="222" t="s">
        <v>1251</v>
      </c>
      <c r="G132" s="223" t="s">
        <v>1232</v>
      </c>
      <c r="H132" s="224">
        <v>1</v>
      </c>
      <c r="I132" s="225"/>
      <c r="J132" s="226">
        <f>ROUND(I132*H132,2)</f>
        <v>0</v>
      </c>
      <c r="K132" s="222" t="s">
        <v>1233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1234</v>
      </c>
      <c r="AT132" s="231" t="s">
        <v>158</v>
      </c>
      <c r="AU132" s="231" t="s">
        <v>88</v>
      </c>
      <c r="AY132" s="18" t="s">
        <v>155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1234</v>
      </c>
      <c r="BM132" s="231" t="s">
        <v>1252</v>
      </c>
    </row>
    <row r="133" s="2" customFormat="1" ht="16.5" customHeight="1">
      <c r="A133" s="39"/>
      <c r="B133" s="40"/>
      <c r="C133" s="220" t="s">
        <v>207</v>
      </c>
      <c r="D133" s="220" t="s">
        <v>158</v>
      </c>
      <c r="E133" s="221" t="s">
        <v>1253</v>
      </c>
      <c r="F133" s="222" t="s">
        <v>1254</v>
      </c>
      <c r="G133" s="223" t="s">
        <v>1232</v>
      </c>
      <c r="H133" s="224">
        <v>1</v>
      </c>
      <c r="I133" s="225"/>
      <c r="J133" s="226">
        <f>ROUND(I133*H133,2)</f>
        <v>0</v>
      </c>
      <c r="K133" s="222" t="s">
        <v>249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1234</v>
      </c>
      <c r="AT133" s="231" t="s">
        <v>158</v>
      </c>
      <c r="AU133" s="231" t="s">
        <v>88</v>
      </c>
      <c r="AY133" s="18" t="s">
        <v>155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1234</v>
      </c>
      <c r="BM133" s="231" t="s">
        <v>1255</v>
      </c>
    </row>
    <row r="134" s="2" customFormat="1" ht="16.5" customHeight="1">
      <c r="A134" s="39"/>
      <c r="B134" s="40"/>
      <c r="C134" s="220" t="s">
        <v>188</v>
      </c>
      <c r="D134" s="220" t="s">
        <v>158</v>
      </c>
      <c r="E134" s="221" t="s">
        <v>1256</v>
      </c>
      <c r="F134" s="222" t="s">
        <v>1257</v>
      </c>
      <c r="G134" s="223" t="s">
        <v>1232</v>
      </c>
      <c r="H134" s="224">
        <v>1</v>
      </c>
      <c r="I134" s="225"/>
      <c r="J134" s="226">
        <f>ROUND(I134*H134,2)</f>
        <v>0</v>
      </c>
      <c r="K134" s="222" t="s">
        <v>1233</v>
      </c>
      <c r="L134" s="45"/>
      <c r="M134" s="227" t="s">
        <v>1</v>
      </c>
      <c r="N134" s="228" t="s">
        <v>43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1234</v>
      </c>
      <c r="AT134" s="231" t="s">
        <v>158</v>
      </c>
      <c r="AU134" s="231" t="s">
        <v>88</v>
      </c>
      <c r="AY134" s="18" t="s">
        <v>155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86</v>
      </c>
      <c r="BK134" s="232">
        <f>ROUND(I134*H134,2)</f>
        <v>0</v>
      </c>
      <c r="BL134" s="18" t="s">
        <v>1234</v>
      </c>
      <c r="BM134" s="231" t="s">
        <v>1258</v>
      </c>
    </row>
    <row r="135" s="12" customFormat="1" ht="22.8" customHeight="1">
      <c r="A135" s="12"/>
      <c r="B135" s="204"/>
      <c r="C135" s="205"/>
      <c r="D135" s="206" t="s">
        <v>77</v>
      </c>
      <c r="E135" s="218" t="s">
        <v>1259</v>
      </c>
      <c r="F135" s="218" t="s">
        <v>1260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P136</f>
        <v>0</v>
      </c>
      <c r="Q135" s="212"/>
      <c r="R135" s="213">
        <f>R136</f>
        <v>0</v>
      </c>
      <c r="S135" s="212"/>
      <c r="T135" s="214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195</v>
      </c>
      <c r="AT135" s="216" t="s">
        <v>77</v>
      </c>
      <c r="AU135" s="216" t="s">
        <v>86</v>
      </c>
      <c r="AY135" s="215" t="s">
        <v>155</v>
      </c>
      <c r="BK135" s="217">
        <f>BK136</f>
        <v>0</v>
      </c>
    </row>
    <row r="136" s="2" customFormat="1" ht="16.5" customHeight="1">
      <c r="A136" s="39"/>
      <c r="B136" s="40"/>
      <c r="C136" s="220" t="s">
        <v>216</v>
      </c>
      <c r="D136" s="220" t="s">
        <v>158</v>
      </c>
      <c r="E136" s="221" t="s">
        <v>1261</v>
      </c>
      <c r="F136" s="222" t="s">
        <v>1260</v>
      </c>
      <c r="G136" s="223" t="s">
        <v>1232</v>
      </c>
      <c r="H136" s="224">
        <v>1</v>
      </c>
      <c r="I136" s="225"/>
      <c r="J136" s="226">
        <f>ROUND(I136*H136,2)</f>
        <v>0</v>
      </c>
      <c r="K136" s="222" t="s">
        <v>1233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1234</v>
      </c>
      <c r="AT136" s="231" t="s">
        <v>158</v>
      </c>
      <c r="AU136" s="231" t="s">
        <v>88</v>
      </c>
      <c r="AY136" s="18" t="s">
        <v>155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1234</v>
      </c>
      <c r="BM136" s="231" t="s">
        <v>1262</v>
      </c>
    </row>
    <row r="137" s="12" customFormat="1" ht="22.8" customHeight="1">
      <c r="A137" s="12"/>
      <c r="B137" s="204"/>
      <c r="C137" s="205"/>
      <c r="D137" s="206" t="s">
        <v>77</v>
      </c>
      <c r="E137" s="218" t="s">
        <v>1263</v>
      </c>
      <c r="F137" s="218" t="s">
        <v>1264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SUM(P138:P140)</f>
        <v>0</v>
      </c>
      <c r="Q137" s="212"/>
      <c r="R137" s="213">
        <f>SUM(R138:R140)</f>
        <v>0</v>
      </c>
      <c r="S137" s="212"/>
      <c r="T137" s="214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195</v>
      </c>
      <c r="AT137" s="216" t="s">
        <v>77</v>
      </c>
      <c r="AU137" s="216" t="s">
        <v>86</v>
      </c>
      <c r="AY137" s="215" t="s">
        <v>155</v>
      </c>
      <c r="BK137" s="217">
        <f>SUM(BK138:BK140)</f>
        <v>0</v>
      </c>
    </row>
    <row r="138" s="2" customFormat="1" ht="16.5" customHeight="1">
      <c r="A138" s="39"/>
      <c r="B138" s="40"/>
      <c r="C138" s="220" t="s">
        <v>220</v>
      </c>
      <c r="D138" s="220" t="s">
        <v>158</v>
      </c>
      <c r="E138" s="221" t="s">
        <v>1265</v>
      </c>
      <c r="F138" s="222" t="s">
        <v>1266</v>
      </c>
      <c r="G138" s="223" t="s">
        <v>1232</v>
      </c>
      <c r="H138" s="224">
        <v>1</v>
      </c>
      <c r="I138" s="225"/>
      <c r="J138" s="226">
        <f>ROUND(I138*H138,2)</f>
        <v>0</v>
      </c>
      <c r="K138" s="222" t="s">
        <v>249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1234</v>
      </c>
      <c r="AT138" s="231" t="s">
        <v>158</v>
      </c>
      <c r="AU138" s="231" t="s">
        <v>88</v>
      </c>
      <c r="AY138" s="18" t="s">
        <v>155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86</v>
      </c>
      <c r="BK138" s="232">
        <f>ROUND(I138*H138,2)</f>
        <v>0</v>
      </c>
      <c r="BL138" s="18" t="s">
        <v>1234</v>
      </c>
      <c r="BM138" s="231" t="s">
        <v>1267</v>
      </c>
    </row>
    <row r="139" s="2" customFormat="1" ht="24.15" customHeight="1">
      <c r="A139" s="39"/>
      <c r="B139" s="40"/>
      <c r="C139" s="220" t="s">
        <v>224</v>
      </c>
      <c r="D139" s="220" t="s">
        <v>158</v>
      </c>
      <c r="E139" s="221" t="s">
        <v>1268</v>
      </c>
      <c r="F139" s="222" t="s">
        <v>1269</v>
      </c>
      <c r="G139" s="223" t="s">
        <v>1232</v>
      </c>
      <c r="H139" s="224">
        <v>1</v>
      </c>
      <c r="I139" s="225"/>
      <c r="J139" s="226">
        <f>ROUND(I139*H139,2)</f>
        <v>0</v>
      </c>
      <c r="K139" s="222" t="s">
        <v>249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1234</v>
      </c>
      <c r="AT139" s="231" t="s">
        <v>158</v>
      </c>
      <c r="AU139" s="231" t="s">
        <v>88</v>
      </c>
      <c r="AY139" s="18" t="s">
        <v>155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1234</v>
      </c>
      <c r="BM139" s="231" t="s">
        <v>1270</v>
      </c>
    </row>
    <row r="140" s="13" customFormat="1">
      <c r="A140" s="13"/>
      <c r="B140" s="233"/>
      <c r="C140" s="234"/>
      <c r="D140" s="235" t="s">
        <v>165</v>
      </c>
      <c r="E140" s="236" t="s">
        <v>1</v>
      </c>
      <c r="F140" s="237" t="s">
        <v>1271</v>
      </c>
      <c r="G140" s="234"/>
      <c r="H140" s="238">
        <v>1</v>
      </c>
      <c r="I140" s="239"/>
      <c r="J140" s="234"/>
      <c r="K140" s="234"/>
      <c r="L140" s="240"/>
      <c r="M140" s="293"/>
      <c r="N140" s="294"/>
      <c r="O140" s="294"/>
      <c r="P140" s="294"/>
      <c r="Q140" s="294"/>
      <c r="R140" s="294"/>
      <c r="S140" s="294"/>
      <c r="T140" s="2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165</v>
      </c>
      <c r="AU140" s="244" t="s">
        <v>88</v>
      </c>
      <c r="AV140" s="13" t="s">
        <v>88</v>
      </c>
      <c r="AW140" s="13" t="s">
        <v>34</v>
      </c>
      <c r="AX140" s="13" t="s">
        <v>86</v>
      </c>
      <c r="AY140" s="244" t="s">
        <v>155</v>
      </c>
    </row>
    <row r="141" s="2" customFormat="1" ht="6.96" customHeight="1">
      <c r="A141" s="39"/>
      <c r="B141" s="67"/>
      <c r="C141" s="68"/>
      <c r="D141" s="68"/>
      <c r="E141" s="68"/>
      <c r="F141" s="68"/>
      <c r="G141" s="68"/>
      <c r="H141" s="68"/>
      <c r="I141" s="68"/>
      <c r="J141" s="68"/>
      <c r="K141" s="68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Tv055xGsq7XLa32M+v3nCOqiUtBo0L+YgqH3eScaVbUtGKFY2VlBLHfpNgff50purVVFPEXDcgrUQA31IHWI2w==" hashValue="wxvZENLoqPtpOzDbOE9OHUTyVWL35w60fYcD5WAlOI2YgM47ourauUSsMvZT8hE49Tn3IIdmiaKQn09nEJIEyA==" algorithmName="SHA-512" password="CC35"/>
  <autoFilter ref="C121:K1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1272</v>
      </c>
      <c r="H4" s="21"/>
    </row>
    <row r="5" s="1" customFormat="1" ht="12" customHeight="1">
      <c r="B5" s="21"/>
      <c r="C5" s="296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7" t="s">
        <v>16</v>
      </c>
      <c r="D6" s="298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5. 2. 2024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9"/>
      <c r="C9" s="300" t="s">
        <v>59</v>
      </c>
      <c r="D9" s="301" t="s">
        <v>60</v>
      </c>
      <c r="E9" s="301" t="s">
        <v>142</v>
      </c>
      <c r="F9" s="302" t="s">
        <v>1273</v>
      </c>
      <c r="G9" s="193"/>
      <c r="H9" s="299"/>
    </row>
    <row r="10" s="2" customFormat="1" ht="26.4" customHeight="1">
      <c r="A10" s="39"/>
      <c r="B10" s="45"/>
      <c r="C10" s="303" t="s">
        <v>83</v>
      </c>
      <c r="D10" s="303" t="s">
        <v>84</v>
      </c>
      <c r="E10" s="39"/>
      <c r="F10" s="39"/>
      <c r="G10" s="39"/>
      <c r="H10" s="45"/>
    </row>
    <row r="11" s="2" customFormat="1" ht="16.8" customHeight="1">
      <c r="A11" s="39"/>
      <c r="B11" s="45"/>
      <c r="C11" s="304" t="s">
        <v>103</v>
      </c>
      <c r="D11" s="305" t="s">
        <v>104</v>
      </c>
      <c r="E11" s="306" t="s">
        <v>105</v>
      </c>
      <c r="F11" s="307">
        <v>58.079999999999998</v>
      </c>
      <c r="G11" s="39"/>
      <c r="H11" s="45"/>
    </row>
    <row r="12" s="2" customFormat="1" ht="16.8" customHeight="1">
      <c r="A12" s="39"/>
      <c r="B12" s="45"/>
      <c r="C12" s="308" t="s">
        <v>1</v>
      </c>
      <c r="D12" s="308" t="s">
        <v>184</v>
      </c>
      <c r="E12" s="18" t="s">
        <v>1</v>
      </c>
      <c r="F12" s="309">
        <v>58.079999999999998</v>
      </c>
      <c r="G12" s="39"/>
      <c r="H12" s="45"/>
    </row>
    <row r="13" s="2" customFormat="1" ht="16.8" customHeight="1">
      <c r="A13" s="39"/>
      <c r="B13" s="45"/>
      <c r="C13" s="308" t="s">
        <v>103</v>
      </c>
      <c r="D13" s="308" t="s">
        <v>180</v>
      </c>
      <c r="E13" s="18" t="s">
        <v>1</v>
      </c>
      <c r="F13" s="309">
        <v>58.079999999999998</v>
      </c>
      <c r="G13" s="39"/>
      <c r="H13" s="45"/>
    </row>
    <row r="14" s="2" customFormat="1" ht="16.8" customHeight="1">
      <c r="A14" s="39"/>
      <c r="B14" s="45"/>
      <c r="C14" s="310" t="s">
        <v>1274</v>
      </c>
      <c r="D14" s="39"/>
      <c r="E14" s="39"/>
      <c r="F14" s="39"/>
      <c r="G14" s="39"/>
      <c r="H14" s="45"/>
    </row>
    <row r="15" s="2" customFormat="1">
      <c r="A15" s="39"/>
      <c r="B15" s="45"/>
      <c r="C15" s="308" t="s">
        <v>181</v>
      </c>
      <c r="D15" s="308" t="s">
        <v>182</v>
      </c>
      <c r="E15" s="18" t="s">
        <v>105</v>
      </c>
      <c r="F15" s="309">
        <v>58.079999999999998</v>
      </c>
      <c r="G15" s="39"/>
      <c r="H15" s="45"/>
    </row>
    <row r="16" s="2" customFormat="1" ht="16.8" customHeight="1">
      <c r="A16" s="39"/>
      <c r="B16" s="45"/>
      <c r="C16" s="308" t="s">
        <v>217</v>
      </c>
      <c r="D16" s="308" t="s">
        <v>218</v>
      </c>
      <c r="E16" s="18" t="s">
        <v>105</v>
      </c>
      <c r="F16" s="309">
        <v>58.079999999999998</v>
      </c>
      <c r="G16" s="39"/>
      <c r="H16" s="45"/>
    </row>
    <row r="17" s="2" customFormat="1" ht="16.8" customHeight="1">
      <c r="A17" s="39"/>
      <c r="B17" s="45"/>
      <c r="C17" s="308" t="s">
        <v>221</v>
      </c>
      <c r="D17" s="308" t="s">
        <v>222</v>
      </c>
      <c r="E17" s="18" t="s">
        <v>105</v>
      </c>
      <c r="F17" s="309">
        <v>58.079999999999998</v>
      </c>
      <c r="G17" s="39"/>
      <c r="H17" s="45"/>
    </row>
    <row r="18" s="2" customFormat="1" ht="16.8" customHeight="1">
      <c r="A18" s="39"/>
      <c r="B18" s="45"/>
      <c r="C18" s="308" t="s">
        <v>240</v>
      </c>
      <c r="D18" s="308" t="s">
        <v>241</v>
      </c>
      <c r="E18" s="18" t="s">
        <v>105</v>
      </c>
      <c r="F18" s="309">
        <v>428.15600000000001</v>
      </c>
      <c r="G18" s="39"/>
      <c r="H18" s="45"/>
    </row>
    <row r="19" s="2" customFormat="1" ht="16.8" customHeight="1">
      <c r="A19" s="39"/>
      <c r="B19" s="45"/>
      <c r="C19" s="304" t="s">
        <v>107</v>
      </c>
      <c r="D19" s="305" t="s">
        <v>108</v>
      </c>
      <c r="E19" s="306" t="s">
        <v>105</v>
      </c>
      <c r="F19" s="307">
        <v>370.07600000000002</v>
      </c>
      <c r="G19" s="39"/>
      <c r="H19" s="45"/>
    </row>
    <row r="20" s="2" customFormat="1" ht="16.8" customHeight="1">
      <c r="A20" s="39"/>
      <c r="B20" s="45"/>
      <c r="C20" s="308" t="s">
        <v>1</v>
      </c>
      <c r="D20" s="308" t="s">
        <v>203</v>
      </c>
      <c r="E20" s="18" t="s">
        <v>1</v>
      </c>
      <c r="F20" s="309">
        <v>489.21600000000001</v>
      </c>
      <c r="G20" s="39"/>
      <c r="H20" s="45"/>
    </row>
    <row r="21" s="2" customFormat="1">
      <c r="A21" s="39"/>
      <c r="B21" s="45"/>
      <c r="C21" s="308" t="s">
        <v>1</v>
      </c>
      <c r="D21" s="308" t="s">
        <v>204</v>
      </c>
      <c r="E21" s="18" t="s">
        <v>1</v>
      </c>
      <c r="F21" s="309">
        <v>-111.875</v>
      </c>
      <c r="G21" s="39"/>
      <c r="H21" s="45"/>
    </row>
    <row r="22" s="2" customFormat="1" ht="16.8" customHeight="1">
      <c r="A22" s="39"/>
      <c r="B22" s="45"/>
      <c r="C22" s="308" t="s">
        <v>1</v>
      </c>
      <c r="D22" s="308" t="s">
        <v>205</v>
      </c>
      <c r="E22" s="18" t="s">
        <v>1</v>
      </c>
      <c r="F22" s="309">
        <v>-50.313000000000002</v>
      </c>
      <c r="G22" s="39"/>
      <c r="H22" s="45"/>
    </row>
    <row r="23" s="2" customFormat="1" ht="16.8" customHeight="1">
      <c r="A23" s="39"/>
      <c r="B23" s="45"/>
      <c r="C23" s="308" t="s">
        <v>1</v>
      </c>
      <c r="D23" s="308" t="s">
        <v>206</v>
      </c>
      <c r="E23" s="18" t="s">
        <v>1</v>
      </c>
      <c r="F23" s="309">
        <v>43.048000000000002</v>
      </c>
      <c r="G23" s="39"/>
      <c r="H23" s="45"/>
    </row>
    <row r="24" s="2" customFormat="1" ht="16.8" customHeight="1">
      <c r="A24" s="39"/>
      <c r="B24" s="45"/>
      <c r="C24" s="308" t="s">
        <v>107</v>
      </c>
      <c r="D24" s="308" t="s">
        <v>180</v>
      </c>
      <c r="E24" s="18" t="s">
        <v>1</v>
      </c>
      <c r="F24" s="309">
        <v>370.07600000000002</v>
      </c>
      <c r="G24" s="39"/>
      <c r="H24" s="45"/>
    </row>
    <row r="25" s="2" customFormat="1" ht="16.8" customHeight="1">
      <c r="A25" s="39"/>
      <c r="B25" s="45"/>
      <c r="C25" s="310" t="s">
        <v>1274</v>
      </c>
      <c r="D25" s="39"/>
      <c r="E25" s="39"/>
      <c r="F25" s="39"/>
      <c r="G25" s="39"/>
      <c r="H25" s="45"/>
    </row>
    <row r="26" s="2" customFormat="1">
      <c r="A26" s="39"/>
      <c r="B26" s="45"/>
      <c r="C26" s="308" t="s">
        <v>200</v>
      </c>
      <c r="D26" s="308" t="s">
        <v>201</v>
      </c>
      <c r="E26" s="18" t="s">
        <v>105</v>
      </c>
      <c r="F26" s="309">
        <v>370.07600000000002</v>
      </c>
      <c r="G26" s="39"/>
      <c r="H26" s="45"/>
    </row>
    <row r="27" s="2" customFormat="1" ht="16.8" customHeight="1">
      <c r="A27" s="39"/>
      <c r="B27" s="45"/>
      <c r="C27" s="308" t="s">
        <v>225</v>
      </c>
      <c r="D27" s="308" t="s">
        <v>226</v>
      </c>
      <c r="E27" s="18" t="s">
        <v>105</v>
      </c>
      <c r="F27" s="309">
        <v>370.07600000000002</v>
      </c>
      <c r="G27" s="39"/>
      <c r="H27" s="45"/>
    </row>
    <row r="28" s="2" customFormat="1" ht="16.8" customHeight="1">
      <c r="A28" s="39"/>
      <c r="B28" s="45"/>
      <c r="C28" s="308" t="s">
        <v>228</v>
      </c>
      <c r="D28" s="308" t="s">
        <v>229</v>
      </c>
      <c r="E28" s="18" t="s">
        <v>105</v>
      </c>
      <c r="F28" s="309">
        <v>370.07600000000002</v>
      </c>
      <c r="G28" s="39"/>
      <c r="H28" s="45"/>
    </row>
    <row r="29" s="2" customFormat="1" ht="16.8" customHeight="1">
      <c r="A29" s="39"/>
      <c r="B29" s="45"/>
      <c r="C29" s="308" t="s">
        <v>240</v>
      </c>
      <c r="D29" s="308" t="s">
        <v>241</v>
      </c>
      <c r="E29" s="18" t="s">
        <v>105</v>
      </c>
      <c r="F29" s="309">
        <v>428.15600000000001</v>
      </c>
      <c r="G29" s="39"/>
      <c r="H29" s="45"/>
    </row>
    <row r="30" s="2" customFormat="1" ht="16.8" customHeight="1">
      <c r="A30" s="39"/>
      <c r="B30" s="45"/>
      <c r="C30" s="304" t="s">
        <v>111</v>
      </c>
      <c r="D30" s="305" t="s">
        <v>112</v>
      </c>
      <c r="E30" s="306" t="s">
        <v>105</v>
      </c>
      <c r="F30" s="307">
        <v>230</v>
      </c>
      <c r="G30" s="39"/>
      <c r="H30" s="45"/>
    </row>
    <row r="31" s="2" customFormat="1" ht="16.8" customHeight="1">
      <c r="A31" s="39"/>
      <c r="B31" s="45"/>
      <c r="C31" s="308" t="s">
        <v>111</v>
      </c>
      <c r="D31" s="308" t="s">
        <v>269</v>
      </c>
      <c r="E31" s="18" t="s">
        <v>1</v>
      </c>
      <c r="F31" s="309">
        <v>230</v>
      </c>
      <c r="G31" s="39"/>
      <c r="H31" s="45"/>
    </row>
    <row r="32" s="2" customFormat="1" ht="16.8" customHeight="1">
      <c r="A32" s="39"/>
      <c r="B32" s="45"/>
      <c r="C32" s="310" t="s">
        <v>1274</v>
      </c>
      <c r="D32" s="39"/>
      <c r="E32" s="39"/>
      <c r="F32" s="39"/>
      <c r="G32" s="39"/>
      <c r="H32" s="45"/>
    </row>
    <row r="33" s="2" customFormat="1" ht="16.8" customHeight="1">
      <c r="A33" s="39"/>
      <c r="B33" s="45"/>
      <c r="C33" s="308" t="s">
        <v>266</v>
      </c>
      <c r="D33" s="308" t="s">
        <v>267</v>
      </c>
      <c r="E33" s="18" t="s">
        <v>105</v>
      </c>
      <c r="F33" s="309">
        <v>230</v>
      </c>
      <c r="G33" s="39"/>
      <c r="H33" s="45"/>
    </row>
    <row r="34" s="2" customFormat="1" ht="16.8" customHeight="1">
      <c r="A34" s="39"/>
      <c r="B34" s="45"/>
      <c r="C34" s="308" t="s">
        <v>270</v>
      </c>
      <c r="D34" s="308" t="s">
        <v>271</v>
      </c>
      <c r="E34" s="18" t="s">
        <v>105</v>
      </c>
      <c r="F34" s="309">
        <v>34500</v>
      </c>
      <c r="G34" s="39"/>
      <c r="H34" s="45"/>
    </row>
    <row r="35" s="2" customFormat="1" ht="16.8" customHeight="1">
      <c r="A35" s="39"/>
      <c r="B35" s="45"/>
      <c r="C35" s="308" t="s">
        <v>275</v>
      </c>
      <c r="D35" s="308" t="s">
        <v>276</v>
      </c>
      <c r="E35" s="18" t="s">
        <v>105</v>
      </c>
      <c r="F35" s="309">
        <v>230</v>
      </c>
      <c r="G35" s="39"/>
      <c r="H35" s="45"/>
    </row>
    <row r="36" s="2" customFormat="1" ht="16.8" customHeight="1">
      <c r="A36" s="39"/>
      <c r="B36" s="45"/>
      <c r="C36" s="308" t="s">
        <v>322</v>
      </c>
      <c r="D36" s="308" t="s">
        <v>323</v>
      </c>
      <c r="E36" s="18" t="s">
        <v>105</v>
      </c>
      <c r="F36" s="309">
        <v>2093</v>
      </c>
      <c r="G36" s="39"/>
      <c r="H36" s="45"/>
    </row>
    <row r="37" s="2" customFormat="1" ht="16.8" customHeight="1">
      <c r="A37" s="39"/>
      <c r="B37" s="45"/>
      <c r="C37" s="308" t="s">
        <v>327</v>
      </c>
      <c r="D37" s="308" t="s">
        <v>328</v>
      </c>
      <c r="E37" s="18" t="s">
        <v>105</v>
      </c>
      <c r="F37" s="309">
        <v>8372</v>
      </c>
      <c r="G37" s="39"/>
      <c r="H37" s="45"/>
    </row>
    <row r="38" s="2" customFormat="1" ht="16.8" customHeight="1">
      <c r="A38" s="39"/>
      <c r="B38" s="45"/>
      <c r="C38" s="304" t="s">
        <v>114</v>
      </c>
      <c r="D38" s="305" t="s">
        <v>115</v>
      </c>
      <c r="E38" s="306" t="s">
        <v>105</v>
      </c>
      <c r="F38" s="307">
        <v>1102</v>
      </c>
      <c r="G38" s="39"/>
      <c r="H38" s="45"/>
    </row>
    <row r="39" s="2" customFormat="1" ht="16.8" customHeight="1">
      <c r="A39" s="39"/>
      <c r="B39" s="45"/>
      <c r="C39" s="308" t="s">
        <v>114</v>
      </c>
      <c r="D39" s="308" t="s">
        <v>255</v>
      </c>
      <c r="E39" s="18" t="s">
        <v>1</v>
      </c>
      <c r="F39" s="309">
        <v>1102</v>
      </c>
      <c r="G39" s="39"/>
      <c r="H39" s="45"/>
    </row>
    <row r="40" s="2" customFormat="1" ht="16.8" customHeight="1">
      <c r="A40" s="39"/>
      <c r="B40" s="45"/>
      <c r="C40" s="310" t="s">
        <v>1274</v>
      </c>
      <c r="D40" s="39"/>
      <c r="E40" s="39"/>
      <c r="F40" s="39"/>
      <c r="G40" s="39"/>
      <c r="H40" s="45"/>
    </row>
    <row r="41" s="2" customFormat="1">
      <c r="A41" s="39"/>
      <c r="B41" s="45"/>
      <c r="C41" s="308" t="s">
        <v>252</v>
      </c>
      <c r="D41" s="308" t="s">
        <v>253</v>
      </c>
      <c r="E41" s="18" t="s">
        <v>105</v>
      </c>
      <c r="F41" s="309">
        <v>1102</v>
      </c>
      <c r="G41" s="39"/>
      <c r="H41" s="45"/>
    </row>
    <row r="42" s="2" customFormat="1">
      <c r="A42" s="39"/>
      <c r="B42" s="45"/>
      <c r="C42" s="308" t="s">
        <v>257</v>
      </c>
      <c r="D42" s="308" t="s">
        <v>258</v>
      </c>
      <c r="E42" s="18" t="s">
        <v>105</v>
      </c>
      <c r="F42" s="309">
        <v>165300</v>
      </c>
      <c r="G42" s="39"/>
      <c r="H42" s="45"/>
    </row>
    <row r="43" s="2" customFormat="1">
      <c r="A43" s="39"/>
      <c r="B43" s="45"/>
      <c r="C43" s="308" t="s">
        <v>262</v>
      </c>
      <c r="D43" s="308" t="s">
        <v>263</v>
      </c>
      <c r="E43" s="18" t="s">
        <v>105</v>
      </c>
      <c r="F43" s="309">
        <v>1102</v>
      </c>
      <c r="G43" s="39"/>
      <c r="H43" s="45"/>
    </row>
    <row r="44" s="2" customFormat="1" ht="16.8" customHeight="1">
      <c r="A44" s="39"/>
      <c r="B44" s="45"/>
      <c r="C44" s="308" t="s">
        <v>279</v>
      </c>
      <c r="D44" s="308" t="s">
        <v>280</v>
      </c>
      <c r="E44" s="18" t="s">
        <v>105</v>
      </c>
      <c r="F44" s="309">
        <v>1102</v>
      </c>
      <c r="G44" s="39"/>
      <c r="H44" s="45"/>
    </row>
    <row r="45" s="2" customFormat="1" ht="16.8" customHeight="1">
      <c r="A45" s="39"/>
      <c r="B45" s="45"/>
      <c r="C45" s="308" t="s">
        <v>283</v>
      </c>
      <c r="D45" s="308" t="s">
        <v>284</v>
      </c>
      <c r="E45" s="18" t="s">
        <v>105</v>
      </c>
      <c r="F45" s="309">
        <v>165300</v>
      </c>
      <c r="G45" s="39"/>
      <c r="H45" s="45"/>
    </row>
    <row r="46" s="2" customFormat="1" ht="16.8" customHeight="1">
      <c r="A46" s="39"/>
      <c r="B46" s="45"/>
      <c r="C46" s="308" t="s">
        <v>287</v>
      </c>
      <c r="D46" s="308" t="s">
        <v>288</v>
      </c>
      <c r="E46" s="18" t="s">
        <v>105</v>
      </c>
      <c r="F46" s="309">
        <v>1102</v>
      </c>
      <c r="G46" s="39"/>
      <c r="H46" s="45"/>
    </row>
    <row r="47" s="2" customFormat="1" ht="16.8" customHeight="1">
      <c r="A47" s="39"/>
      <c r="B47" s="45"/>
      <c r="C47" s="308" t="s">
        <v>322</v>
      </c>
      <c r="D47" s="308" t="s">
        <v>323</v>
      </c>
      <c r="E47" s="18" t="s">
        <v>105</v>
      </c>
      <c r="F47" s="309">
        <v>2093</v>
      </c>
      <c r="G47" s="39"/>
      <c r="H47" s="45"/>
    </row>
    <row r="48" s="2" customFormat="1" ht="16.8" customHeight="1">
      <c r="A48" s="39"/>
      <c r="B48" s="45"/>
      <c r="C48" s="308" t="s">
        <v>327</v>
      </c>
      <c r="D48" s="308" t="s">
        <v>328</v>
      </c>
      <c r="E48" s="18" t="s">
        <v>105</v>
      </c>
      <c r="F48" s="309">
        <v>8372</v>
      </c>
      <c r="G48" s="39"/>
      <c r="H48" s="45"/>
    </row>
    <row r="49" s="2" customFormat="1" ht="16.8" customHeight="1">
      <c r="A49" s="39"/>
      <c r="B49" s="45"/>
      <c r="C49" s="304" t="s">
        <v>117</v>
      </c>
      <c r="D49" s="305" t="s">
        <v>118</v>
      </c>
      <c r="E49" s="306" t="s">
        <v>105</v>
      </c>
      <c r="F49" s="307">
        <v>761</v>
      </c>
      <c r="G49" s="39"/>
      <c r="H49" s="45"/>
    </row>
    <row r="50" s="2" customFormat="1" ht="16.8" customHeight="1">
      <c r="A50" s="39"/>
      <c r="B50" s="45"/>
      <c r="C50" s="308" t="s">
        <v>1</v>
      </c>
      <c r="D50" s="308" t="s">
        <v>294</v>
      </c>
      <c r="E50" s="18" t="s">
        <v>1</v>
      </c>
      <c r="F50" s="309">
        <v>365</v>
      </c>
      <c r="G50" s="39"/>
      <c r="H50" s="45"/>
    </row>
    <row r="51" s="2" customFormat="1" ht="16.8" customHeight="1">
      <c r="A51" s="39"/>
      <c r="B51" s="45"/>
      <c r="C51" s="308" t="s">
        <v>1</v>
      </c>
      <c r="D51" s="308" t="s">
        <v>295</v>
      </c>
      <c r="E51" s="18" t="s">
        <v>1</v>
      </c>
      <c r="F51" s="309">
        <v>396</v>
      </c>
      <c r="G51" s="39"/>
      <c r="H51" s="45"/>
    </row>
    <row r="52" s="2" customFormat="1" ht="16.8" customHeight="1">
      <c r="A52" s="39"/>
      <c r="B52" s="45"/>
      <c r="C52" s="308" t="s">
        <v>117</v>
      </c>
      <c r="D52" s="308" t="s">
        <v>180</v>
      </c>
      <c r="E52" s="18" t="s">
        <v>1</v>
      </c>
      <c r="F52" s="309">
        <v>761</v>
      </c>
      <c r="G52" s="39"/>
      <c r="H52" s="45"/>
    </row>
    <row r="53" s="2" customFormat="1" ht="16.8" customHeight="1">
      <c r="A53" s="39"/>
      <c r="B53" s="45"/>
      <c r="C53" s="310" t="s">
        <v>1274</v>
      </c>
      <c r="D53" s="39"/>
      <c r="E53" s="39"/>
      <c r="F53" s="39"/>
      <c r="G53" s="39"/>
      <c r="H53" s="45"/>
    </row>
    <row r="54" s="2" customFormat="1">
      <c r="A54" s="39"/>
      <c r="B54" s="45"/>
      <c r="C54" s="308" t="s">
        <v>291</v>
      </c>
      <c r="D54" s="308" t="s">
        <v>292</v>
      </c>
      <c r="E54" s="18" t="s">
        <v>105</v>
      </c>
      <c r="F54" s="309">
        <v>761</v>
      </c>
      <c r="G54" s="39"/>
      <c r="H54" s="45"/>
    </row>
    <row r="55" s="2" customFormat="1" ht="16.8" customHeight="1">
      <c r="A55" s="39"/>
      <c r="B55" s="45"/>
      <c r="C55" s="308" t="s">
        <v>322</v>
      </c>
      <c r="D55" s="308" t="s">
        <v>323</v>
      </c>
      <c r="E55" s="18" t="s">
        <v>105</v>
      </c>
      <c r="F55" s="309">
        <v>2093</v>
      </c>
      <c r="G55" s="39"/>
      <c r="H55" s="45"/>
    </row>
    <row r="56" s="2" customFormat="1" ht="16.8" customHeight="1">
      <c r="A56" s="39"/>
      <c r="B56" s="45"/>
      <c r="C56" s="308" t="s">
        <v>327</v>
      </c>
      <c r="D56" s="308" t="s">
        <v>328</v>
      </c>
      <c r="E56" s="18" t="s">
        <v>105</v>
      </c>
      <c r="F56" s="309">
        <v>8372</v>
      </c>
      <c r="G56" s="39"/>
      <c r="H56" s="45"/>
    </row>
    <row r="57" s="2" customFormat="1" ht="16.8" customHeight="1">
      <c r="A57" s="39"/>
      <c r="B57" s="45"/>
      <c r="C57" s="304" t="s">
        <v>120</v>
      </c>
      <c r="D57" s="305" t="s">
        <v>121</v>
      </c>
      <c r="E57" s="306" t="s">
        <v>105</v>
      </c>
      <c r="F57" s="307">
        <v>365</v>
      </c>
      <c r="G57" s="39"/>
      <c r="H57" s="45"/>
    </row>
    <row r="58" s="2" customFormat="1" ht="16.8" customHeight="1">
      <c r="A58" s="39"/>
      <c r="B58" s="45"/>
      <c r="C58" s="308" t="s">
        <v>1</v>
      </c>
      <c r="D58" s="308" t="s">
        <v>194</v>
      </c>
      <c r="E58" s="18" t="s">
        <v>1</v>
      </c>
      <c r="F58" s="309">
        <v>365</v>
      </c>
      <c r="G58" s="39"/>
      <c r="H58" s="45"/>
    </row>
    <row r="59" s="2" customFormat="1" ht="16.8" customHeight="1">
      <c r="A59" s="39"/>
      <c r="B59" s="45"/>
      <c r="C59" s="308" t="s">
        <v>120</v>
      </c>
      <c r="D59" s="308" t="s">
        <v>180</v>
      </c>
      <c r="E59" s="18" t="s">
        <v>1</v>
      </c>
      <c r="F59" s="309">
        <v>365</v>
      </c>
      <c r="G59" s="39"/>
      <c r="H59" s="45"/>
    </row>
    <row r="60" s="2" customFormat="1" ht="16.8" customHeight="1">
      <c r="A60" s="39"/>
      <c r="B60" s="45"/>
      <c r="C60" s="310" t="s">
        <v>1274</v>
      </c>
      <c r="D60" s="39"/>
      <c r="E60" s="39"/>
      <c r="F60" s="39"/>
      <c r="G60" s="39"/>
      <c r="H60" s="45"/>
    </row>
    <row r="61" s="2" customFormat="1">
      <c r="A61" s="39"/>
      <c r="B61" s="45"/>
      <c r="C61" s="308" t="s">
        <v>191</v>
      </c>
      <c r="D61" s="308" t="s">
        <v>192</v>
      </c>
      <c r="E61" s="18" t="s">
        <v>105</v>
      </c>
      <c r="F61" s="309">
        <v>365</v>
      </c>
      <c r="G61" s="39"/>
      <c r="H61" s="45"/>
    </row>
    <row r="62" s="2" customFormat="1" ht="16.8" customHeight="1">
      <c r="A62" s="39"/>
      <c r="B62" s="45"/>
      <c r="C62" s="308" t="s">
        <v>232</v>
      </c>
      <c r="D62" s="308" t="s">
        <v>233</v>
      </c>
      <c r="E62" s="18" t="s">
        <v>105</v>
      </c>
      <c r="F62" s="309">
        <v>365</v>
      </c>
      <c r="G62" s="39"/>
      <c r="H62" s="45"/>
    </row>
    <row r="63" s="2" customFormat="1" ht="16.8" customHeight="1">
      <c r="A63" s="39"/>
      <c r="B63" s="45"/>
      <c r="C63" s="308" t="s">
        <v>236</v>
      </c>
      <c r="D63" s="308" t="s">
        <v>237</v>
      </c>
      <c r="E63" s="18" t="s">
        <v>105</v>
      </c>
      <c r="F63" s="309">
        <v>365</v>
      </c>
      <c r="G63" s="39"/>
      <c r="H63" s="45"/>
    </row>
    <row r="64" s="2" customFormat="1" ht="26.4" customHeight="1">
      <c r="A64" s="39"/>
      <c r="B64" s="45"/>
      <c r="C64" s="303" t="s">
        <v>89</v>
      </c>
      <c r="D64" s="303" t="s">
        <v>84</v>
      </c>
      <c r="E64" s="39"/>
      <c r="F64" s="39"/>
      <c r="G64" s="39"/>
      <c r="H64" s="45"/>
    </row>
    <row r="65" s="2" customFormat="1" ht="16.8" customHeight="1">
      <c r="A65" s="39"/>
      <c r="B65" s="45"/>
      <c r="C65" s="304" t="s">
        <v>502</v>
      </c>
      <c r="D65" s="305" t="s">
        <v>503</v>
      </c>
      <c r="E65" s="306" t="s">
        <v>105</v>
      </c>
      <c r="F65" s="307">
        <v>900.96000000000004</v>
      </c>
      <c r="G65" s="39"/>
      <c r="H65" s="45"/>
    </row>
    <row r="66" s="2" customFormat="1" ht="16.8" customHeight="1">
      <c r="A66" s="39"/>
      <c r="B66" s="45"/>
      <c r="C66" s="308" t="s">
        <v>1</v>
      </c>
      <c r="D66" s="308" t="s">
        <v>678</v>
      </c>
      <c r="E66" s="18" t="s">
        <v>1</v>
      </c>
      <c r="F66" s="309">
        <v>264</v>
      </c>
      <c r="G66" s="39"/>
      <c r="H66" s="45"/>
    </row>
    <row r="67" s="2" customFormat="1">
      <c r="A67" s="39"/>
      <c r="B67" s="45"/>
      <c r="C67" s="308" t="s">
        <v>1</v>
      </c>
      <c r="D67" s="308" t="s">
        <v>679</v>
      </c>
      <c r="E67" s="18" t="s">
        <v>1</v>
      </c>
      <c r="F67" s="309">
        <v>-93.120000000000005</v>
      </c>
      <c r="G67" s="39"/>
      <c r="H67" s="45"/>
    </row>
    <row r="68" s="2" customFormat="1" ht="16.8" customHeight="1">
      <c r="A68" s="39"/>
      <c r="B68" s="45"/>
      <c r="C68" s="308" t="s">
        <v>1</v>
      </c>
      <c r="D68" s="308" t="s">
        <v>680</v>
      </c>
      <c r="E68" s="18" t="s">
        <v>1</v>
      </c>
      <c r="F68" s="309">
        <v>226.59999999999999</v>
      </c>
      <c r="G68" s="39"/>
      <c r="H68" s="45"/>
    </row>
    <row r="69" s="2" customFormat="1" ht="16.8" customHeight="1">
      <c r="A69" s="39"/>
      <c r="B69" s="45"/>
      <c r="C69" s="308" t="s">
        <v>1</v>
      </c>
      <c r="D69" s="308" t="s">
        <v>681</v>
      </c>
      <c r="E69" s="18" t="s">
        <v>1</v>
      </c>
      <c r="F69" s="309">
        <v>-50.520000000000003</v>
      </c>
      <c r="G69" s="39"/>
      <c r="H69" s="45"/>
    </row>
    <row r="70" s="2" customFormat="1" ht="16.8" customHeight="1">
      <c r="A70" s="39"/>
      <c r="B70" s="45"/>
      <c r="C70" s="308" t="s">
        <v>513</v>
      </c>
      <c r="D70" s="308" t="s">
        <v>682</v>
      </c>
      <c r="E70" s="18" t="s">
        <v>1</v>
      </c>
      <c r="F70" s="309">
        <v>554</v>
      </c>
      <c r="G70" s="39"/>
      <c r="H70" s="45"/>
    </row>
    <row r="71" s="2" customFormat="1" ht="16.8" customHeight="1">
      <c r="A71" s="39"/>
      <c r="B71" s="45"/>
      <c r="C71" s="308" t="s">
        <v>502</v>
      </c>
      <c r="D71" s="308" t="s">
        <v>180</v>
      </c>
      <c r="E71" s="18" t="s">
        <v>1</v>
      </c>
      <c r="F71" s="309">
        <v>900.96000000000004</v>
      </c>
      <c r="G71" s="39"/>
      <c r="H71" s="45"/>
    </row>
    <row r="72" s="2" customFormat="1" ht="16.8" customHeight="1">
      <c r="A72" s="39"/>
      <c r="B72" s="45"/>
      <c r="C72" s="310" t="s">
        <v>1274</v>
      </c>
      <c r="D72" s="39"/>
      <c r="E72" s="39"/>
      <c r="F72" s="39"/>
      <c r="G72" s="39"/>
      <c r="H72" s="45"/>
    </row>
    <row r="73" s="2" customFormat="1" ht="16.8" customHeight="1">
      <c r="A73" s="39"/>
      <c r="B73" s="45"/>
      <c r="C73" s="308" t="s">
        <v>675</v>
      </c>
      <c r="D73" s="308" t="s">
        <v>676</v>
      </c>
      <c r="E73" s="18" t="s">
        <v>105</v>
      </c>
      <c r="F73" s="309">
        <v>900.96000000000004</v>
      </c>
      <c r="G73" s="39"/>
      <c r="H73" s="45"/>
    </row>
    <row r="74" s="2" customFormat="1" ht="16.8" customHeight="1">
      <c r="A74" s="39"/>
      <c r="B74" s="45"/>
      <c r="C74" s="308" t="s">
        <v>619</v>
      </c>
      <c r="D74" s="308" t="s">
        <v>620</v>
      </c>
      <c r="E74" s="18" t="s">
        <v>105</v>
      </c>
      <c r="F74" s="309">
        <v>900.96000000000004</v>
      </c>
      <c r="G74" s="39"/>
      <c r="H74" s="45"/>
    </row>
    <row r="75" s="2" customFormat="1" ht="16.8" customHeight="1">
      <c r="A75" s="39"/>
      <c r="B75" s="45"/>
      <c r="C75" s="304" t="s">
        <v>107</v>
      </c>
      <c r="D75" s="305" t="s">
        <v>108</v>
      </c>
      <c r="E75" s="306" t="s">
        <v>105</v>
      </c>
      <c r="F75" s="307">
        <v>94.424000000000007</v>
      </c>
      <c r="G75" s="39"/>
      <c r="H75" s="45"/>
    </row>
    <row r="76" s="2" customFormat="1">
      <c r="A76" s="39"/>
      <c r="B76" s="45"/>
      <c r="C76" s="308" t="s">
        <v>1</v>
      </c>
      <c r="D76" s="308" t="s">
        <v>543</v>
      </c>
      <c r="E76" s="18" t="s">
        <v>1</v>
      </c>
      <c r="F76" s="309">
        <v>94.424000000000007</v>
      </c>
      <c r="G76" s="39"/>
      <c r="H76" s="45"/>
    </row>
    <row r="77" s="2" customFormat="1" ht="16.8" customHeight="1">
      <c r="A77" s="39"/>
      <c r="B77" s="45"/>
      <c r="C77" s="308" t="s">
        <v>107</v>
      </c>
      <c r="D77" s="308" t="s">
        <v>180</v>
      </c>
      <c r="E77" s="18" t="s">
        <v>1</v>
      </c>
      <c r="F77" s="309">
        <v>94.424000000000007</v>
      </c>
      <c r="G77" s="39"/>
      <c r="H77" s="45"/>
    </row>
    <row r="78" s="2" customFormat="1" ht="16.8" customHeight="1">
      <c r="A78" s="39"/>
      <c r="B78" s="45"/>
      <c r="C78" s="310" t="s">
        <v>1274</v>
      </c>
      <c r="D78" s="39"/>
      <c r="E78" s="39"/>
      <c r="F78" s="39"/>
      <c r="G78" s="39"/>
      <c r="H78" s="45"/>
    </row>
    <row r="79" s="2" customFormat="1">
      <c r="A79" s="39"/>
      <c r="B79" s="45"/>
      <c r="C79" s="308" t="s">
        <v>200</v>
      </c>
      <c r="D79" s="308" t="s">
        <v>201</v>
      </c>
      <c r="E79" s="18" t="s">
        <v>105</v>
      </c>
      <c r="F79" s="309">
        <v>94.424000000000007</v>
      </c>
      <c r="G79" s="39"/>
      <c r="H79" s="45"/>
    </row>
    <row r="80" s="2" customFormat="1" ht="16.8" customHeight="1">
      <c r="A80" s="39"/>
      <c r="B80" s="45"/>
      <c r="C80" s="308" t="s">
        <v>225</v>
      </c>
      <c r="D80" s="308" t="s">
        <v>226</v>
      </c>
      <c r="E80" s="18" t="s">
        <v>105</v>
      </c>
      <c r="F80" s="309">
        <v>94.424000000000007</v>
      </c>
      <c r="G80" s="39"/>
      <c r="H80" s="45"/>
    </row>
    <row r="81" s="2" customFormat="1" ht="16.8" customHeight="1">
      <c r="A81" s="39"/>
      <c r="B81" s="45"/>
      <c r="C81" s="308" t="s">
        <v>228</v>
      </c>
      <c r="D81" s="308" t="s">
        <v>229</v>
      </c>
      <c r="E81" s="18" t="s">
        <v>105</v>
      </c>
      <c r="F81" s="309">
        <v>94.424000000000007</v>
      </c>
      <c r="G81" s="39"/>
      <c r="H81" s="45"/>
    </row>
    <row r="82" s="2" customFormat="1" ht="16.8" customHeight="1">
      <c r="A82" s="39"/>
      <c r="B82" s="45"/>
      <c r="C82" s="308" t="s">
        <v>240</v>
      </c>
      <c r="D82" s="308" t="s">
        <v>241</v>
      </c>
      <c r="E82" s="18" t="s">
        <v>105</v>
      </c>
      <c r="F82" s="309">
        <v>380.13900000000001</v>
      </c>
      <c r="G82" s="39"/>
      <c r="H82" s="45"/>
    </row>
    <row r="83" s="2" customFormat="1" ht="16.8" customHeight="1">
      <c r="A83" s="39"/>
      <c r="B83" s="45"/>
      <c r="C83" s="304" t="s">
        <v>506</v>
      </c>
      <c r="D83" s="305" t="s">
        <v>507</v>
      </c>
      <c r="E83" s="306" t="s">
        <v>105</v>
      </c>
      <c r="F83" s="307">
        <v>240.215</v>
      </c>
      <c r="G83" s="39"/>
      <c r="H83" s="45"/>
    </row>
    <row r="84" s="2" customFormat="1" ht="16.8" customHeight="1">
      <c r="A84" s="39"/>
      <c r="B84" s="45"/>
      <c r="C84" s="308" t="s">
        <v>1</v>
      </c>
      <c r="D84" s="308" t="s">
        <v>551</v>
      </c>
      <c r="E84" s="18" t="s">
        <v>1</v>
      </c>
      <c r="F84" s="309">
        <v>93.599999999999994</v>
      </c>
      <c r="G84" s="39"/>
      <c r="H84" s="45"/>
    </row>
    <row r="85" s="2" customFormat="1" ht="16.8" customHeight="1">
      <c r="A85" s="39"/>
      <c r="B85" s="45"/>
      <c r="C85" s="308" t="s">
        <v>1</v>
      </c>
      <c r="D85" s="308" t="s">
        <v>552</v>
      </c>
      <c r="E85" s="18" t="s">
        <v>1</v>
      </c>
      <c r="F85" s="309">
        <v>-37.439999999999998</v>
      </c>
      <c r="G85" s="39"/>
      <c r="H85" s="45"/>
    </row>
    <row r="86" s="2" customFormat="1" ht="16.8" customHeight="1">
      <c r="A86" s="39"/>
      <c r="B86" s="45"/>
      <c r="C86" s="308" t="s">
        <v>510</v>
      </c>
      <c r="D86" s="308" t="s">
        <v>554</v>
      </c>
      <c r="E86" s="18" t="s">
        <v>1</v>
      </c>
      <c r="F86" s="309">
        <v>184.05500000000001</v>
      </c>
      <c r="G86" s="39"/>
      <c r="H86" s="45"/>
    </row>
    <row r="87" s="2" customFormat="1" ht="16.8" customHeight="1">
      <c r="A87" s="39"/>
      <c r="B87" s="45"/>
      <c r="C87" s="308" t="s">
        <v>506</v>
      </c>
      <c r="D87" s="308" t="s">
        <v>180</v>
      </c>
      <c r="E87" s="18" t="s">
        <v>1</v>
      </c>
      <c r="F87" s="309">
        <v>240.215</v>
      </c>
      <c r="G87" s="39"/>
      <c r="H87" s="45"/>
    </row>
    <row r="88" s="2" customFormat="1" ht="16.8" customHeight="1">
      <c r="A88" s="39"/>
      <c r="B88" s="45"/>
      <c r="C88" s="310" t="s">
        <v>1274</v>
      </c>
      <c r="D88" s="39"/>
      <c r="E88" s="39"/>
      <c r="F88" s="39"/>
      <c r="G88" s="39"/>
      <c r="H88" s="45"/>
    </row>
    <row r="89" s="2" customFormat="1">
      <c r="A89" s="39"/>
      <c r="B89" s="45"/>
      <c r="C89" s="308" t="s">
        <v>548</v>
      </c>
      <c r="D89" s="308" t="s">
        <v>549</v>
      </c>
      <c r="E89" s="18" t="s">
        <v>105</v>
      </c>
      <c r="F89" s="309">
        <v>240.215</v>
      </c>
      <c r="G89" s="39"/>
      <c r="H89" s="45"/>
    </row>
    <row r="90" s="2" customFormat="1" ht="16.8" customHeight="1">
      <c r="A90" s="39"/>
      <c r="B90" s="45"/>
      <c r="C90" s="308" t="s">
        <v>240</v>
      </c>
      <c r="D90" s="308" t="s">
        <v>241</v>
      </c>
      <c r="E90" s="18" t="s">
        <v>105</v>
      </c>
      <c r="F90" s="309">
        <v>380.13900000000001</v>
      </c>
      <c r="G90" s="39"/>
      <c r="H90" s="45"/>
    </row>
    <row r="91" s="2" customFormat="1" ht="16.8" customHeight="1">
      <c r="A91" s="39"/>
      <c r="B91" s="45"/>
      <c r="C91" s="304" t="s">
        <v>553</v>
      </c>
      <c r="D91" s="305" t="s">
        <v>1275</v>
      </c>
      <c r="E91" s="306" t="s">
        <v>105</v>
      </c>
      <c r="F91" s="307">
        <v>56.159999999999997</v>
      </c>
      <c r="G91" s="39"/>
      <c r="H91" s="45"/>
    </row>
    <row r="92" s="2" customFormat="1" ht="16.8" customHeight="1">
      <c r="A92" s="39"/>
      <c r="B92" s="45"/>
      <c r="C92" s="308" t="s">
        <v>1</v>
      </c>
      <c r="D92" s="308" t="s">
        <v>551</v>
      </c>
      <c r="E92" s="18" t="s">
        <v>1</v>
      </c>
      <c r="F92" s="309">
        <v>93.599999999999994</v>
      </c>
      <c r="G92" s="39"/>
      <c r="H92" s="45"/>
    </row>
    <row r="93" s="2" customFormat="1" ht="16.8" customHeight="1">
      <c r="A93" s="39"/>
      <c r="B93" s="45"/>
      <c r="C93" s="308" t="s">
        <v>1</v>
      </c>
      <c r="D93" s="308" t="s">
        <v>552</v>
      </c>
      <c r="E93" s="18" t="s">
        <v>1</v>
      </c>
      <c r="F93" s="309">
        <v>-37.439999999999998</v>
      </c>
      <c r="G93" s="39"/>
      <c r="H93" s="45"/>
    </row>
    <row r="94" s="2" customFormat="1" ht="16.8" customHeight="1">
      <c r="A94" s="39"/>
      <c r="B94" s="45"/>
      <c r="C94" s="308" t="s">
        <v>553</v>
      </c>
      <c r="D94" s="308" t="s">
        <v>174</v>
      </c>
      <c r="E94" s="18" t="s">
        <v>1</v>
      </c>
      <c r="F94" s="309">
        <v>56.159999999999997</v>
      </c>
      <c r="G94" s="39"/>
      <c r="H94" s="45"/>
    </row>
    <row r="95" s="2" customFormat="1" ht="16.8" customHeight="1">
      <c r="A95" s="39"/>
      <c r="B95" s="45"/>
      <c r="C95" s="304" t="s">
        <v>509</v>
      </c>
      <c r="D95" s="305" t="s">
        <v>104</v>
      </c>
      <c r="E95" s="306" t="s">
        <v>105</v>
      </c>
      <c r="F95" s="307">
        <v>14</v>
      </c>
      <c r="G95" s="39"/>
      <c r="H95" s="45"/>
    </row>
    <row r="96" s="2" customFormat="1" ht="16.8" customHeight="1">
      <c r="A96" s="39"/>
      <c r="B96" s="45"/>
      <c r="C96" s="308" t="s">
        <v>1</v>
      </c>
      <c r="D96" s="308" t="s">
        <v>531</v>
      </c>
      <c r="E96" s="18" t="s">
        <v>1</v>
      </c>
      <c r="F96" s="309">
        <v>14</v>
      </c>
      <c r="G96" s="39"/>
      <c r="H96" s="45"/>
    </row>
    <row r="97" s="2" customFormat="1" ht="16.8" customHeight="1">
      <c r="A97" s="39"/>
      <c r="B97" s="45"/>
      <c r="C97" s="308" t="s">
        <v>509</v>
      </c>
      <c r="D97" s="308" t="s">
        <v>180</v>
      </c>
      <c r="E97" s="18" t="s">
        <v>1</v>
      </c>
      <c r="F97" s="309">
        <v>14</v>
      </c>
      <c r="G97" s="39"/>
      <c r="H97" s="45"/>
    </row>
    <row r="98" s="2" customFormat="1" ht="16.8" customHeight="1">
      <c r="A98" s="39"/>
      <c r="B98" s="45"/>
      <c r="C98" s="310" t="s">
        <v>1274</v>
      </c>
      <c r="D98" s="39"/>
      <c r="E98" s="39"/>
      <c r="F98" s="39"/>
      <c r="G98" s="39"/>
      <c r="H98" s="45"/>
    </row>
    <row r="99" s="2" customFormat="1">
      <c r="A99" s="39"/>
      <c r="B99" s="45"/>
      <c r="C99" s="308" t="s">
        <v>528</v>
      </c>
      <c r="D99" s="308" t="s">
        <v>529</v>
      </c>
      <c r="E99" s="18" t="s">
        <v>105</v>
      </c>
      <c r="F99" s="309">
        <v>14</v>
      </c>
      <c r="G99" s="39"/>
      <c r="H99" s="45"/>
    </row>
    <row r="100" s="2" customFormat="1" ht="16.8" customHeight="1">
      <c r="A100" s="39"/>
      <c r="B100" s="45"/>
      <c r="C100" s="308" t="s">
        <v>217</v>
      </c>
      <c r="D100" s="308" t="s">
        <v>218</v>
      </c>
      <c r="E100" s="18" t="s">
        <v>105</v>
      </c>
      <c r="F100" s="309">
        <v>14</v>
      </c>
      <c r="G100" s="39"/>
      <c r="H100" s="45"/>
    </row>
    <row r="101" s="2" customFormat="1" ht="16.8" customHeight="1">
      <c r="A101" s="39"/>
      <c r="B101" s="45"/>
      <c r="C101" s="308" t="s">
        <v>221</v>
      </c>
      <c r="D101" s="308" t="s">
        <v>222</v>
      </c>
      <c r="E101" s="18" t="s">
        <v>105</v>
      </c>
      <c r="F101" s="309">
        <v>14</v>
      </c>
      <c r="G101" s="39"/>
      <c r="H101" s="45"/>
    </row>
    <row r="102" s="2" customFormat="1" ht="16.8" customHeight="1">
      <c r="A102" s="39"/>
      <c r="B102" s="45"/>
      <c r="C102" s="308" t="s">
        <v>240</v>
      </c>
      <c r="D102" s="308" t="s">
        <v>241</v>
      </c>
      <c r="E102" s="18" t="s">
        <v>105</v>
      </c>
      <c r="F102" s="309">
        <v>380.13900000000001</v>
      </c>
      <c r="G102" s="39"/>
      <c r="H102" s="45"/>
    </row>
    <row r="103" s="2" customFormat="1" ht="16.8" customHeight="1">
      <c r="A103" s="39"/>
      <c r="B103" s="45"/>
      <c r="C103" s="304" t="s">
        <v>510</v>
      </c>
      <c r="D103" s="305" t="s">
        <v>511</v>
      </c>
      <c r="E103" s="306" t="s">
        <v>105</v>
      </c>
      <c r="F103" s="307">
        <v>184.05500000000001</v>
      </c>
      <c r="G103" s="39"/>
      <c r="H103" s="45"/>
    </row>
    <row r="104" s="2" customFormat="1" ht="16.8" customHeight="1">
      <c r="A104" s="39"/>
      <c r="B104" s="45"/>
      <c r="C104" s="308" t="s">
        <v>510</v>
      </c>
      <c r="D104" s="308" t="s">
        <v>554</v>
      </c>
      <c r="E104" s="18" t="s">
        <v>1</v>
      </c>
      <c r="F104" s="309">
        <v>184.05500000000001</v>
      </c>
      <c r="G104" s="39"/>
      <c r="H104" s="45"/>
    </row>
    <row r="105" s="2" customFormat="1" ht="16.8" customHeight="1">
      <c r="A105" s="39"/>
      <c r="B105" s="45"/>
      <c r="C105" s="310" t="s">
        <v>1274</v>
      </c>
      <c r="D105" s="39"/>
      <c r="E105" s="39"/>
      <c r="F105" s="39"/>
      <c r="G105" s="39"/>
      <c r="H105" s="45"/>
    </row>
    <row r="106" s="2" customFormat="1">
      <c r="A106" s="39"/>
      <c r="B106" s="45"/>
      <c r="C106" s="308" t="s">
        <v>548</v>
      </c>
      <c r="D106" s="308" t="s">
        <v>549</v>
      </c>
      <c r="E106" s="18" t="s">
        <v>105</v>
      </c>
      <c r="F106" s="309">
        <v>240.215</v>
      </c>
      <c r="G106" s="39"/>
      <c r="H106" s="45"/>
    </row>
    <row r="107" s="2" customFormat="1" ht="16.8" customHeight="1">
      <c r="A107" s="39"/>
      <c r="B107" s="45"/>
      <c r="C107" s="308" t="s">
        <v>692</v>
      </c>
      <c r="D107" s="308" t="s">
        <v>693</v>
      </c>
      <c r="E107" s="18" t="s">
        <v>105</v>
      </c>
      <c r="F107" s="309">
        <v>184.05500000000001</v>
      </c>
      <c r="G107" s="39"/>
      <c r="H107" s="45"/>
    </row>
    <row r="108" s="2" customFormat="1" ht="16.8" customHeight="1">
      <c r="A108" s="39"/>
      <c r="B108" s="45"/>
      <c r="C108" s="304" t="s">
        <v>513</v>
      </c>
      <c r="D108" s="305" t="s">
        <v>514</v>
      </c>
      <c r="E108" s="306" t="s">
        <v>105</v>
      </c>
      <c r="F108" s="307">
        <v>554</v>
      </c>
      <c r="G108" s="39"/>
      <c r="H108" s="45"/>
    </row>
    <row r="109" s="2" customFormat="1" ht="16.8" customHeight="1">
      <c r="A109" s="39"/>
      <c r="B109" s="45"/>
      <c r="C109" s="308" t="s">
        <v>513</v>
      </c>
      <c r="D109" s="308" t="s">
        <v>682</v>
      </c>
      <c r="E109" s="18" t="s">
        <v>1</v>
      </c>
      <c r="F109" s="309">
        <v>554</v>
      </c>
      <c r="G109" s="39"/>
      <c r="H109" s="45"/>
    </row>
    <row r="110" s="2" customFormat="1" ht="16.8" customHeight="1">
      <c r="A110" s="39"/>
      <c r="B110" s="45"/>
      <c r="C110" s="310" t="s">
        <v>1274</v>
      </c>
      <c r="D110" s="39"/>
      <c r="E110" s="39"/>
      <c r="F110" s="39"/>
      <c r="G110" s="39"/>
      <c r="H110" s="45"/>
    </row>
    <row r="111" s="2" customFormat="1" ht="16.8" customHeight="1">
      <c r="A111" s="39"/>
      <c r="B111" s="45"/>
      <c r="C111" s="308" t="s">
        <v>675</v>
      </c>
      <c r="D111" s="308" t="s">
        <v>676</v>
      </c>
      <c r="E111" s="18" t="s">
        <v>105</v>
      </c>
      <c r="F111" s="309">
        <v>900.96000000000004</v>
      </c>
      <c r="G111" s="39"/>
      <c r="H111" s="45"/>
    </row>
    <row r="112" s="2" customFormat="1" ht="16.8" customHeight="1">
      <c r="A112" s="39"/>
      <c r="B112" s="45"/>
      <c r="C112" s="308" t="s">
        <v>634</v>
      </c>
      <c r="D112" s="308" t="s">
        <v>635</v>
      </c>
      <c r="E112" s="18" t="s">
        <v>105</v>
      </c>
      <c r="F112" s="309">
        <v>554</v>
      </c>
      <c r="G112" s="39"/>
      <c r="H112" s="45"/>
    </row>
    <row r="113" s="2" customFormat="1" ht="16.8" customHeight="1">
      <c r="A113" s="39"/>
      <c r="B113" s="45"/>
      <c r="C113" s="308" t="s">
        <v>640</v>
      </c>
      <c r="D113" s="308" t="s">
        <v>641</v>
      </c>
      <c r="E113" s="18" t="s">
        <v>105</v>
      </c>
      <c r="F113" s="309">
        <v>554</v>
      </c>
      <c r="G113" s="39"/>
      <c r="H113" s="45"/>
    </row>
    <row r="114" s="2" customFormat="1" ht="16.8" customHeight="1">
      <c r="A114" s="39"/>
      <c r="B114" s="45"/>
      <c r="C114" s="308" t="s">
        <v>686</v>
      </c>
      <c r="D114" s="308" t="s">
        <v>687</v>
      </c>
      <c r="E114" s="18" t="s">
        <v>105</v>
      </c>
      <c r="F114" s="309">
        <v>554</v>
      </c>
      <c r="G114" s="39"/>
      <c r="H114" s="45"/>
    </row>
    <row r="115" s="2" customFormat="1" ht="16.8" customHeight="1">
      <c r="A115" s="39"/>
      <c r="B115" s="45"/>
      <c r="C115" s="304" t="s">
        <v>516</v>
      </c>
      <c r="D115" s="305" t="s">
        <v>517</v>
      </c>
      <c r="E115" s="306" t="s">
        <v>105</v>
      </c>
      <c r="F115" s="307">
        <v>31.5</v>
      </c>
      <c r="G115" s="39"/>
      <c r="H115" s="45"/>
    </row>
    <row r="116" s="2" customFormat="1" ht="16.8" customHeight="1">
      <c r="A116" s="39"/>
      <c r="B116" s="45"/>
      <c r="C116" s="308" t="s">
        <v>1</v>
      </c>
      <c r="D116" s="308" t="s">
        <v>535</v>
      </c>
      <c r="E116" s="18" t="s">
        <v>1</v>
      </c>
      <c r="F116" s="309">
        <v>31.5</v>
      </c>
      <c r="G116" s="39"/>
      <c r="H116" s="45"/>
    </row>
    <row r="117" s="2" customFormat="1" ht="16.8" customHeight="1">
      <c r="A117" s="39"/>
      <c r="B117" s="45"/>
      <c r="C117" s="308" t="s">
        <v>516</v>
      </c>
      <c r="D117" s="308" t="s">
        <v>180</v>
      </c>
      <c r="E117" s="18" t="s">
        <v>1</v>
      </c>
      <c r="F117" s="309">
        <v>31.5</v>
      </c>
      <c r="G117" s="39"/>
      <c r="H117" s="45"/>
    </row>
    <row r="118" s="2" customFormat="1" ht="16.8" customHeight="1">
      <c r="A118" s="39"/>
      <c r="B118" s="45"/>
      <c r="C118" s="310" t="s">
        <v>1274</v>
      </c>
      <c r="D118" s="39"/>
      <c r="E118" s="39"/>
      <c r="F118" s="39"/>
      <c r="G118" s="39"/>
      <c r="H118" s="45"/>
    </row>
    <row r="119" s="2" customFormat="1">
      <c r="A119" s="39"/>
      <c r="B119" s="45"/>
      <c r="C119" s="308" t="s">
        <v>532</v>
      </c>
      <c r="D119" s="308" t="s">
        <v>533</v>
      </c>
      <c r="E119" s="18" t="s">
        <v>105</v>
      </c>
      <c r="F119" s="309">
        <v>31.5</v>
      </c>
      <c r="G119" s="39"/>
      <c r="H119" s="45"/>
    </row>
    <row r="120" s="2" customFormat="1" ht="16.8" customHeight="1">
      <c r="A120" s="39"/>
      <c r="B120" s="45"/>
      <c r="C120" s="308" t="s">
        <v>240</v>
      </c>
      <c r="D120" s="308" t="s">
        <v>241</v>
      </c>
      <c r="E120" s="18" t="s">
        <v>105</v>
      </c>
      <c r="F120" s="309">
        <v>380.13900000000001</v>
      </c>
      <c r="G120" s="39"/>
      <c r="H120" s="45"/>
    </row>
    <row r="121" s="2" customFormat="1" ht="16.8" customHeight="1">
      <c r="A121" s="39"/>
      <c r="B121" s="45"/>
      <c r="C121" s="304" t="s">
        <v>520</v>
      </c>
      <c r="D121" s="305" t="s">
        <v>521</v>
      </c>
      <c r="E121" s="306" t="s">
        <v>105</v>
      </c>
      <c r="F121" s="307">
        <v>346.95999999999998</v>
      </c>
      <c r="G121" s="39"/>
      <c r="H121" s="45"/>
    </row>
    <row r="122" s="2" customFormat="1" ht="16.8" customHeight="1">
      <c r="A122" s="39"/>
      <c r="B122" s="45"/>
      <c r="C122" s="308" t="s">
        <v>1</v>
      </c>
      <c r="D122" s="308" t="s">
        <v>678</v>
      </c>
      <c r="E122" s="18" t="s">
        <v>1</v>
      </c>
      <c r="F122" s="309">
        <v>264</v>
      </c>
      <c r="G122" s="39"/>
      <c r="H122" s="45"/>
    </row>
    <row r="123" s="2" customFormat="1">
      <c r="A123" s="39"/>
      <c r="B123" s="45"/>
      <c r="C123" s="308" t="s">
        <v>1</v>
      </c>
      <c r="D123" s="308" t="s">
        <v>679</v>
      </c>
      <c r="E123" s="18" t="s">
        <v>1</v>
      </c>
      <c r="F123" s="309">
        <v>-93.120000000000005</v>
      </c>
      <c r="G123" s="39"/>
      <c r="H123" s="45"/>
    </row>
    <row r="124" s="2" customFormat="1" ht="16.8" customHeight="1">
      <c r="A124" s="39"/>
      <c r="B124" s="45"/>
      <c r="C124" s="308" t="s">
        <v>1</v>
      </c>
      <c r="D124" s="308" t="s">
        <v>680</v>
      </c>
      <c r="E124" s="18" t="s">
        <v>1</v>
      </c>
      <c r="F124" s="309">
        <v>226.59999999999999</v>
      </c>
      <c r="G124" s="39"/>
      <c r="H124" s="45"/>
    </row>
    <row r="125" s="2" customFormat="1" ht="16.8" customHeight="1">
      <c r="A125" s="39"/>
      <c r="B125" s="45"/>
      <c r="C125" s="308" t="s">
        <v>1</v>
      </c>
      <c r="D125" s="308" t="s">
        <v>681</v>
      </c>
      <c r="E125" s="18" t="s">
        <v>1</v>
      </c>
      <c r="F125" s="309">
        <v>-50.520000000000003</v>
      </c>
      <c r="G125" s="39"/>
      <c r="H125" s="45"/>
    </row>
    <row r="126" s="2" customFormat="1" ht="16.8" customHeight="1">
      <c r="A126" s="39"/>
      <c r="B126" s="45"/>
      <c r="C126" s="308" t="s">
        <v>520</v>
      </c>
      <c r="D126" s="308" t="s">
        <v>174</v>
      </c>
      <c r="E126" s="18" t="s">
        <v>1</v>
      </c>
      <c r="F126" s="309">
        <v>346.95999999999998</v>
      </c>
      <c r="G126" s="39"/>
      <c r="H126" s="45"/>
    </row>
    <row r="127" s="2" customFormat="1" ht="16.8" customHeight="1">
      <c r="A127" s="39"/>
      <c r="B127" s="45"/>
      <c r="C127" s="310" t="s">
        <v>1274</v>
      </c>
      <c r="D127" s="39"/>
      <c r="E127" s="39"/>
      <c r="F127" s="39"/>
      <c r="G127" s="39"/>
      <c r="H127" s="45"/>
    </row>
    <row r="128" s="2" customFormat="1" ht="16.8" customHeight="1">
      <c r="A128" s="39"/>
      <c r="B128" s="45"/>
      <c r="C128" s="308" t="s">
        <v>675</v>
      </c>
      <c r="D128" s="308" t="s">
        <v>676</v>
      </c>
      <c r="E128" s="18" t="s">
        <v>105</v>
      </c>
      <c r="F128" s="309">
        <v>900.96000000000004</v>
      </c>
      <c r="G128" s="39"/>
      <c r="H128" s="45"/>
    </row>
    <row r="129" s="2" customFormat="1" ht="16.8" customHeight="1">
      <c r="A129" s="39"/>
      <c r="B129" s="45"/>
      <c r="C129" s="308" t="s">
        <v>637</v>
      </c>
      <c r="D129" s="308" t="s">
        <v>638</v>
      </c>
      <c r="E129" s="18" t="s">
        <v>105</v>
      </c>
      <c r="F129" s="309">
        <v>346.95999999999998</v>
      </c>
      <c r="G129" s="39"/>
      <c r="H129" s="45"/>
    </row>
    <row r="130" s="2" customFormat="1" ht="16.8" customHeight="1">
      <c r="A130" s="39"/>
      <c r="B130" s="45"/>
      <c r="C130" s="308" t="s">
        <v>683</v>
      </c>
      <c r="D130" s="308" t="s">
        <v>684</v>
      </c>
      <c r="E130" s="18" t="s">
        <v>105</v>
      </c>
      <c r="F130" s="309">
        <v>346.95999999999998</v>
      </c>
      <c r="G130" s="39"/>
      <c r="H130" s="45"/>
    </row>
    <row r="131" s="2" customFormat="1" ht="7.44" customHeight="1">
      <c r="A131" s="39"/>
      <c r="B131" s="172"/>
      <c r="C131" s="173"/>
      <c r="D131" s="173"/>
      <c r="E131" s="173"/>
      <c r="F131" s="173"/>
      <c r="G131" s="173"/>
      <c r="H131" s="45"/>
    </row>
    <row r="132" s="2" customFormat="1">
      <c r="A132" s="39"/>
      <c r="B132" s="39"/>
      <c r="C132" s="39"/>
      <c r="D132" s="39"/>
      <c r="E132" s="39"/>
      <c r="F132" s="39"/>
      <c r="G132" s="39"/>
      <c r="H132" s="39"/>
    </row>
  </sheetData>
  <sheetProtection sheet="1" formatColumns="0" formatRows="0" objects="1" scenarios="1" spinCount="100000" saltValue="GaWz/CVPUYcPw3G9j+GdjVSjmMAsMSvysh7lyoObjYZoxIEQomw4FPW6GAkMmSNExW2mUFWA2eZ28nOloXNaOw==" hashValue="jj7RK+gucLWMdvONLQjjAHUEi/YcZmFQHg6zpLfQjvvzQArz6hlMQW8Vx7pnYrS1GFHgwSrr51/ltgtWMjg7S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2024-07-09T08:00:38Z</dcterms:created>
  <dcterms:modified xsi:type="dcterms:W3CDTF">2024-07-09T08:00:45Z</dcterms:modified>
</cp:coreProperties>
</file>