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PS 01 - Gastrotechnologie" sheetId="2" r:id="rId2"/>
    <sheet name="Pokyny pro vyplnění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'PS 01 - Gastrotechnologie'!$C$87:$K$145</definedName>
    <definedName name="_xlnm.Print_Area" localSheetId="1">'PS 01 - Gastrotechnologie'!$C$4:$J$41,'PS 01 - Gastrotechnologie'!$C$47:$J$67,'PS 01 - Gastrotechnologie'!$C$73:$K$145</definedName>
    <definedName name="_xlnm.Print_Titles" localSheetId="1">'PS 01 - Gastrotechnologie'!$87:$87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9"/>
  <c r="J38"/>
  <c i="1" r="AY56"/>
  <c i="2" r="J37"/>
  <c i="1" r="AX56"/>
  <c i="2" r="BI145"/>
  <c r="BH145"/>
  <c r="BG145"/>
  <c r="BF145"/>
  <c r="T145"/>
  <c r="T144"/>
  <c r="R145"/>
  <c r="R144"/>
  <c r="P145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3"/>
  <c r="BH123"/>
  <c r="BG123"/>
  <c r="BF123"/>
  <c r="T123"/>
  <c r="R123"/>
  <c r="P123"/>
  <c r="BI119"/>
  <c r="BH119"/>
  <c r="BG119"/>
  <c r="BF119"/>
  <c r="T119"/>
  <c r="R119"/>
  <c r="P119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9"/>
  <c r="J58"/>
  <c r="F58"/>
  <c r="F56"/>
  <c r="E54"/>
  <c r="J20"/>
  <c r="E20"/>
  <c r="F59"/>
  <c r="J19"/>
  <c r="J14"/>
  <c r="J56"/>
  <c r="E7"/>
  <c r="E76"/>
  <c i="1" r="L50"/>
  <c r="AM50"/>
  <c r="AM49"/>
  <c r="L49"/>
  <c r="AM47"/>
  <c r="L47"/>
  <c r="L45"/>
  <c r="L44"/>
  <c i="2" r="J107"/>
  <c r="J124"/>
  <c r="BK118"/>
  <c r="J138"/>
  <c r="BK133"/>
  <c r="BK141"/>
  <c r="BK113"/>
  <c r="BK98"/>
  <c r="J123"/>
  <c r="J130"/>
  <c r="J127"/>
  <c r="J98"/>
  <c r="J119"/>
  <c r="BK123"/>
  <c r="J101"/>
  <c r="BK130"/>
  <c r="J118"/>
  <c r="J145"/>
  <c r="BK91"/>
  <c r="J95"/>
  <c r="BK127"/>
  <c r="BK135"/>
  <c r="BK119"/>
  <c r="J91"/>
  <c r="J133"/>
  <c r="BK124"/>
  <c r="BK101"/>
  <c r="J135"/>
  <c r="BK110"/>
  <c r="J141"/>
  <c r="BK138"/>
  <c r="J104"/>
  <c r="BK145"/>
  <c r="BK107"/>
  <c r="BK115"/>
  <c r="BK104"/>
  <c r="BK95"/>
  <c i="1" r="AS55"/>
  <c i="2" r="J113"/>
  <c r="J110"/>
  <c r="J115"/>
  <c l="1" r="T90"/>
  <c r="T89"/>
  <c r="T88"/>
  <c r="BK90"/>
  <c r="J90"/>
  <c r="J65"/>
  <c r="P90"/>
  <c r="P89"/>
  <c r="P88"/>
  <c i="1" r="AU56"/>
  <c i="2" r="R90"/>
  <c r="R89"/>
  <c r="R88"/>
  <c r="BK144"/>
  <c r="J144"/>
  <c r="J66"/>
  <c r="F85"/>
  <c r="J82"/>
  <c r="BE91"/>
  <c r="E50"/>
  <c r="BE107"/>
  <c r="BE110"/>
  <c r="BE119"/>
  <c r="BE123"/>
  <c r="BE130"/>
  <c r="BE133"/>
  <c r="BE135"/>
  <c r="BE145"/>
  <c r="BE95"/>
  <c r="BE101"/>
  <c r="BE98"/>
  <c r="BE104"/>
  <c r="BE113"/>
  <c r="BE115"/>
  <c r="BE118"/>
  <c r="BE124"/>
  <c r="BE127"/>
  <c r="BE138"/>
  <c r="BE141"/>
  <c r="F39"/>
  <c i="1" r="BD56"/>
  <c r="BD55"/>
  <c r="BD54"/>
  <c r="W33"/>
  <c i="2" r="J36"/>
  <c i="1" r="AW56"/>
  <c r="AS54"/>
  <c i="2" r="F38"/>
  <c i="1" r="BC56"/>
  <c r="BC55"/>
  <c r="BC54"/>
  <c r="W32"/>
  <c i="2" r="F36"/>
  <c i="1" r="BA56"/>
  <c r="BA55"/>
  <c r="AW55"/>
  <c i="2" r="F37"/>
  <c i="1" r="BB56"/>
  <c r="BB55"/>
  <c r="AX55"/>
  <c r="AU55"/>
  <c i="2" l="1" r="BK89"/>
  <c r="J89"/>
  <c r="J64"/>
  <c i="1" r="AY54"/>
  <c i="2" r="F35"/>
  <c i="1" r="AZ56"/>
  <c r="AZ55"/>
  <c r="AZ54"/>
  <c r="W29"/>
  <c r="AU54"/>
  <c r="BB54"/>
  <c r="W31"/>
  <c i="2" r="J35"/>
  <c i="1" r="AV56"/>
  <c r="AT56"/>
  <c r="AY55"/>
  <c r="BA54"/>
  <c r="AW54"/>
  <c r="AK30"/>
  <c i="2" l="1" r="BK88"/>
  <c r="J88"/>
  <c r="J63"/>
  <c i="1" r="AX54"/>
  <c r="AV55"/>
  <c r="AT55"/>
  <c r="W30"/>
  <c r="AV54"/>
  <c r="AK29"/>
  <c i="2" l="1" r="J32"/>
  <c i="1" r="AG56"/>
  <c r="AG55"/>
  <c r="AG54"/>
  <c r="AK26"/>
  <c r="AT54"/>
  <c r="AN54"/>
  <c i="2" l="1" r="J41"/>
  <c i="1" r="AN56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<sst xmlns="http://schemas.openxmlformats.org/spreadsheetml/2006/main">
  <si>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</si>
  <si>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</si>
  <si>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</si>
  <si>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</si>
  <si>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</si>
  <si>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{731d428e-c3e5-4818-b7d4-3b0f345d9058}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</si>
  <si>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</si>
  <si>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</si>
  <si>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</si>
  <si>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</si>
  <si>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</si>
  <si>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</si>
  <si>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</si>
  <si>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</si>
  <si>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240501C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</si>
  <si>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</si>
  <si>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</si>
  <si>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BUDOVY GALERIE MODERNÍHO UMĚNÍ PS</t>
  </si>
  <si>
    <t>KSO:</t>
  </si>
  <si>
    <t/>
  </si>
  <si>
    <t>CC-CZ:</t>
  </si>
  <si>
    <t>Místo:</t>
  </si>
  <si>
    <t>Hadec Králové</t>
  </si>
  <si>
    <t>Datum:</t>
  </si>
  <si>
    <t>24. 4. 2024</t>
  </si>
  <si>
    <t>Zadavatel:</t>
  </si>
  <si>
    <t>IČ:</t>
  </si>
  <si>
    <t>Královéhradecký kraj, Pivovarské náměstí 1345</t>
  </si>
  <si>
    <t>DIČ:</t>
  </si>
  <si>
    <t>Uchazeč:</t>
  </si>
  <si>
    <t>Vyplň údaj</t>
  </si>
  <si>
    <t>Projektant:</t>
  </si>
  <si>
    <t>INS spol.s.r.o.</t>
  </si>
  <si>
    <t>True</t>
  </si>
  <si>
    <t>Zpracovatel:</t>
  </si>
  <si>
    <t>15080765</t>
  </si>
  <si>
    <t>Ivan Mezera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</si>
  <si>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</si>
  <si>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</si>
  <si>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</si>
  <si>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</si>
  <si>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</si>
  <si>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</si>
  <si>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</si>
  <si>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</si>
  <si>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</si>
  <si>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</si>
  <si>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</si>
  <si>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</si>
  <si>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</si>
  <si>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</si>
  <si>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</si>
  <si>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</si>
  <si>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</si>
  <si>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</si>
  <si>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</si>
  <si>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</si>
  <si>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</si>
  <si>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</si>
  <si>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</si>
  <si>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</si>
  <si>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</si>
  <si>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</si>
  <si>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</si>
  <si>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</si>
  <si>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</si>
  <si>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</si>
  <si>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</si>
  <si>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</si>
  <si>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</si>
  <si>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</si>
  <si>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</si>
  <si>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</si>
  <si>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</si>
  <si>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</si>
  <si>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</si>
  <si>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</si>
  <si>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202218-4</t>
  </si>
  <si>
    <t>Provozní soubory</t>
  </si>
  <si>
    <t>STA</t>
  </si>
  <si>
    <t>1</t>
  </si>
  <si>
    <t>{c0f3ef9a-881c-4624-b73e-8d9cb02ef0f3}</t>
  </si>
  <si>
    <t>2</t>
  </si>
  <si>
    <t>/</t>
  </si>
  <si>
    <t>PS 01</t>
  </si>
  <si>
    <t>Gastrotechnologie</t>
  </si>
  <si>
    <t>Soupis</t>
  </si>
  <si>
    <t>{a6242d98-4fe0-4b58-8032-5c1829cf944b}</t>
  </si>
  <si>
    <t>KRYCÍ LIST SOUPISU PRACÍ</t>
  </si>
  <si>
    <t>Objekt:</t>
  </si>
  <si>
    <t>202218-4 - Provozní soubory</t>
  </si>
  <si>
    <t>Soupis:</t>
  </si>
  <si>
    <t>PS 01 - Gastrotechnologie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</si>
  <si>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</si>
  <si>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</si>
  <si>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</si>
  <si>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</si>
  <si>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</si>
  <si>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791 - Zařízení velkokuchyní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</si>
  <si>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</si>
  <si>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</si>
  <si>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</si>
  <si>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</si>
  <si>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</si>
  <si>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</si>
  <si>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</si>
  <si>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</si>
  <si>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</si>
  <si>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</si>
  <si>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</si>
  <si>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</si>
  <si>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</si>
  <si>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</si>
  <si>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</si>
  <si>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</si>
  <si>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</si>
  <si>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791</t>
  </si>
  <si>
    <t>Zařízení velkokuchyní</t>
  </si>
  <si>
    <t>K</t>
  </si>
  <si>
    <t>Pol1</t>
  </si>
  <si>
    <t>PRACOVNÍ STŮL, DVÍŘKA, ZÁSUVKA Pracovní stůl skříňový, pod pracovní deskou zásuvka, dvířka. Umístěno na nerezovém rámovém soklu. 450x700x900</t>
  </si>
  <si>
    <t>kus</t>
  </si>
  <si>
    <t>16</t>
  </si>
  <si>
    <t>-1157428458</t>
  </si>
  <si>
    <t>P</t>
  </si>
  <si>
    <t>Poznámka k položce:_x000d_
Poznámka k položce: Pracovní deska v jednom kuse s pozicí č. 02.</t>
  </si>
  <si>
    <t>VV</t>
  </si>
  <si>
    <t>Součet</t>
  </si>
  <si>
    <t>4</t>
  </si>
  <si>
    <t>Pol10</t>
  </si>
  <si>
    <t>CHLAZENÝ STLŮL NA GN, 2 SEKCE Chlazený stůl na GN, 2 sekce, 2x 1/2 zásuvka, 1x dvířka. Umístěno na nerezovém rámovém soklu. Vpravo atypická pracovní deska, nutno doměřit dle skutečných rozměrů. 1300x700x900</t>
  </si>
  <si>
    <t>1959132401</t>
  </si>
  <si>
    <t>3</t>
  </si>
  <si>
    <t>Pol11</t>
  </si>
  <si>
    <t>KONTAKTNÍ GRIL, RÝHOVANÝ DUPLEX Stolní kontaktní gril, regulace 0-280 °C, rýhovaný, digitální ovládání, materiál DUPLEX, nahřátí na 250 °C za 5 minut.470x445x245</t>
  </si>
  <si>
    <t>-1059685313</t>
  </si>
  <si>
    <t>Pol12</t>
  </si>
  <si>
    <t>MIKROVLNNÁ TROUBA Celonerezové provedení (včetně vnitřního prostoru), objem 26 litrů, 1x magnetron, výkon 1100 W. 517x412x297</t>
  </si>
  <si>
    <t>1186524153</t>
  </si>
  <si>
    <t>5</t>
  </si>
  <si>
    <t>Pol13</t>
  </si>
  <si>
    <t>PRACOVNÍ STŮL, DVÍŘKA Pracovní stůl skříňový, střední stavitelná police. Umístěno na nerezovém rámovém soklu. . 700x450x900</t>
  </si>
  <si>
    <t>1904870934</t>
  </si>
  <si>
    <t>6</t>
  </si>
  <si>
    <t>Pol14</t>
  </si>
  <si>
    <t>PRACOVNÍ STŮL, DŘEZ Pracovní stůl skříňový, dřez 290x400 mm včetně baterie, pod dřezem skříňka uzavřená dvířky, na nerezovém rámovém soklu. Vpravo otevřený stůl, prostor pro podstolovou chladící skříň. 1500x700x900</t>
  </si>
  <si>
    <t>-1712323565</t>
  </si>
  <si>
    <t>7</t>
  </si>
  <si>
    <t>Pol15</t>
  </si>
  <si>
    <t>PODPULTOVÁ CHLADÍCÍ SKŘÍŇ, 160 LITRŮ Podpultová chladicí skříň 160 l, +2+10°C, digitální ukazatel teploty, 1 plné NEREZ dveře, vnější stěny šedý nátěr, plast.interiér, automatické odtávání, vnitřní osvětlení, vč.3 rošt.polic a zámku dveří,16X16 600x637x850</t>
  </si>
  <si>
    <t>-507387644</t>
  </si>
  <si>
    <t>8</t>
  </si>
  <si>
    <t>Pol16</t>
  </si>
  <si>
    <t>PRACOVNÍ STŮL, KOŠ Pracovní stůl skříňový, vlevo koš, vpravo otevřená skříňka. Do stolu bude zabodována vestavná vitrína (poz. Č. 18). Umístěno na nerezovém rámovém soklu. 1200x700x900</t>
  </si>
  <si>
    <t>98540120</t>
  </si>
  <si>
    <t>9</t>
  </si>
  <si>
    <t>Pol18</t>
  </si>
  <si>
    <t>VESTAVNÁ CHLAZENÁ VITRÍNA Vestavná chlazená vitrína, 3 police, LED osvětlení, regulace teploty +4 až +8 °C 600x600x1150</t>
  </si>
  <si>
    <t>1854374644</t>
  </si>
  <si>
    <t>10</t>
  </si>
  <si>
    <t>Pol19</t>
  </si>
  <si>
    <t>CHLADÍCÍ SKŘÍŇ, 350 LITRŮ Chladící skříň, plné dveře, bílá, 350 litrů, rozsah teplot -2 až +8°C 600x585x1855</t>
  </si>
  <si>
    <t>2109096843</t>
  </si>
  <si>
    <t>11</t>
  </si>
  <si>
    <t>Pol2</t>
  </si>
  <si>
    <t>VÝČEPNÍ STŮL, DVÍŘKA Vlevo otevřený stůl, prostor pro umístění podstolové chladící vitríny. Vpravo výčepní stůl, vlevo zapláštění, perforovaná dvířka. Prolamovaná pracovní deska, odkapní vanička s ostřikem 450x200 mm. 2750x700x900</t>
  </si>
  <si>
    <t>-519694246</t>
  </si>
  <si>
    <t>Poznámka k položce:_x000d_
Poznámka k položce: Pracovní deska v jednom kuse s pozicí č. 01.</t>
  </si>
  <si>
    <t>Pol20</t>
  </si>
  <si>
    <t>KOMAXITOVÝ REGÁL Kovový policový regál, bílá prášková barva typu Komaxit 1800x500x1800</t>
  </si>
  <si>
    <t>-437224188</t>
  </si>
  <si>
    <t>13</t>
  </si>
  <si>
    <t>Pol3</t>
  </si>
  <si>
    <t>BAROVÁ CHLADÍCÍ VITRÍNA, PROSKLENÁ DVÍŘKA Nová barová chladící vitrína s intenzivním ventilovaným chlazením polic a prosklenými posuvnými dvířky, vnitřní opláštění je z profilovaného hliníku, který zajišťuje rychlý rozvod chladu, má elegantní vzhled a odolnost. Roštové police jsou výškově polohovatelné. Snadno posuvné dveře s dvojitým sklem, zesílená izolace zaručují nízkou spotřebu a stálou provozní teplotu i při častém otevírání. Vitrína je vybavena vnitřním osvětlením (optimální prezentace, přehled o uskladněných výrobcích) nastavení teploty kvalitním elektronickým regulátorem s displejem. Dveře jsou vybaveny zámkem. Rozsah teplot +2 až +8 °C 920x530x850</t>
  </si>
  <si>
    <t>1108338025</t>
  </si>
  <si>
    <t>14</t>
  </si>
  <si>
    <t>Pol4</t>
  </si>
  <si>
    <t>CHLAZENÝ STŮL NÁPOJOVÝ, DŘEZ Chlazený stůl nápojový, 2 sekce, 2x1/2 zásuvku, 1x kombinovaná zásuvka 1/3+2/3. Nad agregátem dřez 290x400 mm včetně baterie. Vpravo úholová deska včetně vykrytí otvoru v podnoží 1750x700x900</t>
  </si>
  <si>
    <t>-660059149</t>
  </si>
  <si>
    <t>15</t>
  </si>
  <si>
    <t>Pol5</t>
  </si>
  <si>
    <t>PRACOVNÍ STŮL, DVÍŘKA, ZÁSUVKA Pracovní stůl skříňový, spodní police, vlevo prostor pro výrobník ledu, nad výrobníkem ledu zásuvka. Vpravo skříňka s dvířky. Umístěno na nerezovém rámovém soklu. Vlevo úhlová deska - nutno doměřit dle skutečných rozměrů 1750x700x900</t>
  </si>
  <si>
    <t>-1140828475</t>
  </si>
  <si>
    <t>Pol6</t>
  </si>
  <si>
    <t>VÝROBNÍK LEDU, 26 KG / 6 KG Výrobník ledu, kalíšek 17 g, denní kapacita 26 kg, zásobík 6 kg, chlazeno vzduchem, do okolní teploty +43 °C 387x465x607</t>
  </si>
  <si>
    <t>1040309179</t>
  </si>
  <si>
    <t>17</t>
  </si>
  <si>
    <t>Pol7</t>
  </si>
  <si>
    <t>PRACOVNÍ STŮL, DŘEZ, KOŠ Pracovní stůl skříňový, uzavřený dvířky. Pracovní deska s dřezem 450x450 mm včetně baterie, prolam. Uprostřed přetažená pracovní deska přes myčku. Vpravo výklopný koš a vedle něj skříňka s umyvadlem GN 1/2 včetně baterie. Skříňka bude uzavřená dvířky. Umístěno na nerezovém rámovém soklu 2100x700x900</t>
  </si>
  <si>
    <t>558922549</t>
  </si>
  <si>
    <t>18</t>
  </si>
  <si>
    <t>Pol8</t>
  </si>
  <si>
    <t>PODPULTOVÁ MYČKA NÁDOBÍ, 40 KOŠŮ / HOD. Podpultová myčka nádobí 720 talířů/hod., kap.40 košů/hod., 3 mycí programy, digitální elektronický ovládací panel, Wash Safe Control atmosferický bojler (4,5 kW) s oplachovým čerpadlem, odpadní čerpadlo, vč. DÁVKOVAČE mycího a oplach.prostředku 600x612x850</t>
  </si>
  <si>
    <t>-284828816</t>
  </si>
  <si>
    <t>19</t>
  </si>
  <si>
    <t>Pol9</t>
  </si>
  <si>
    <t>ZMĚKČOVAČ VODY 530x430x220</t>
  </si>
  <si>
    <t>695425638</t>
  </si>
  <si>
    <t>HZS</t>
  </si>
  <si>
    <t>Hodinové zúčtovací sazby</t>
  </si>
  <si>
    <t>20</t>
  </si>
  <si>
    <t>79190555444.R</t>
  </si>
  <si>
    <t>Doprava, montáž a zaškolení</t>
  </si>
  <si>
    <t>soubor</t>
  </si>
  <si>
    <t>512</t>
  </si>
  <si>
    <t>1494442887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</si>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</sst>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35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5.50943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240501C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REVITALIZACE BUDOVY GALERIE MODERNÍHO UMĚNÍ PS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Hadec Králové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24. 4. 2024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30566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Královéhradecký kraj, Pivovarské náměstí 1345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INS spol.s.r.o.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30566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Ivan Mezera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23.77359" customHeight="1">
      <c r="A55" s="7"/>
      <c r="B55" s="112"/>
      <c r="C55" s="113"/>
      <c r="D55" s="114" t="s">
        <v>77</v>
      </c>
      <c r="E55" s="114"/>
      <c r="F55" s="114"/>
      <c r="G55" s="114"/>
      <c r="H55" s="114"/>
      <c r="I55" s="115"/>
      <c r="J55" s="114" t="s">
        <v>78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ROUND(AG56,2)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79</v>
      </c>
      <c r="AR55" s="119"/>
      <c r="AS55" s="120">
        <f>ROUND(AS56,2)</f>
        <v>0</v>
      </c>
      <c r="AT55" s="121">
        <f>ROUND(SUM(AV55:AW55),2)</f>
        <v>0</v>
      </c>
      <c r="AU55" s="122">
        <f>ROUND(AU56,5)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ROUND(AZ56,2)</f>
        <v>0</v>
      </c>
      <c r="BA55" s="121">
        <f>ROUND(BA56,2)</f>
        <v>0</v>
      </c>
      <c r="BB55" s="121">
        <f>ROUND(BB56,2)</f>
        <v>0</v>
      </c>
      <c r="BC55" s="121">
        <f>ROUND(BC56,2)</f>
        <v>0</v>
      </c>
      <c r="BD55" s="123">
        <f>ROUND(BD56,2)</f>
        <v>0</v>
      </c>
      <c r="BE55" s="7"/>
      <c r="BS55" s="124" t="s">
        <v>72</v>
      </c>
      <c r="BT55" s="124" t="s">
        <v>80</v>
      </c>
      <c r="BU55" s="124" t="s">
        <v>74</v>
      </c>
      <c r="BV55" s="124" t="s">
        <v>75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4" customFormat="1" ht="16.30189" customHeight="1">
      <c r="A56" s="125" t="s">
        <v>83</v>
      </c>
      <c r="B56" s="64"/>
      <c r="C56" s="126"/>
      <c r="D56" s="126"/>
      <c r="E56" s="127" t="s">
        <v>84</v>
      </c>
      <c r="F56" s="127"/>
      <c r="G56" s="127"/>
      <c r="H56" s="127"/>
      <c r="I56" s="127"/>
      <c r="J56" s="126"/>
      <c r="K56" s="127" t="s">
        <v>85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'PS 01 - Gastrotechnologie'!J32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86</v>
      </c>
      <c r="AR56" s="66"/>
      <c r="AS56" s="130">
        <v>0</v>
      </c>
      <c r="AT56" s="131">
        <f>ROUND(SUM(AV56:AW56),2)</f>
        <v>0</v>
      </c>
      <c r="AU56" s="132">
        <f>'PS 01 - Gastrotechnologie'!P88</f>
        <v>0</v>
      </c>
      <c r="AV56" s="131">
        <f>'PS 01 - Gastrotechnologie'!J35</f>
        <v>0</v>
      </c>
      <c r="AW56" s="131">
        <f>'PS 01 - Gastrotechnologie'!J36</f>
        <v>0</v>
      </c>
      <c r="AX56" s="131">
        <f>'PS 01 - Gastrotechnologie'!J37</f>
        <v>0</v>
      </c>
      <c r="AY56" s="131">
        <f>'PS 01 - Gastrotechnologie'!J38</f>
        <v>0</v>
      </c>
      <c r="AZ56" s="131">
        <f>'PS 01 - Gastrotechnologie'!F35</f>
        <v>0</v>
      </c>
      <c r="BA56" s="131">
        <f>'PS 01 - Gastrotechnologie'!F36</f>
        <v>0</v>
      </c>
      <c r="BB56" s="131">
        <f>'PS 01 - Gastrotechnologie'!F37</f>
        <v>0</v>
      </c>
      <c r="BC56" s="131">
        <f>'PS 01 - Gastrotechnologie'!F38</f>
        <v>0</v>
      </c>
      <c r="BD56" s="133">
        <f>'PS 01 - Gastrotechnologie'!F39</f>
        <v>0</v>
      </c>
      <c r="BE56" s="4"/>
      <c r="BT56" s="134" t="s">
        <v>82</v>
      </c>
      <c r="BV56" s="134" t="s">
        <v>75</v>
      </c>
      <c r="BW56" s="134" t="s">
        <v>87</v>
      </c>
      <c r="BX56" s="134" t="s">
        <v>81</v>
      </c>
      <c r="CL56" s="134" t="s">
        <v>19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+Uw/0tqq6gjSaN/+lxZvXi5vR39fPhof7E9W5yr1tvIGgJeP/1uMu80vdH1Wl1ORP90Y7mHFoXhcLo/rZHLckw==" hashValue="pl52GW8UJbKehNTyS/ZI2gl4gcyuafzw+5prrwIIX0W/Lr4QfaOxJISMmK5qXIxp+m+Ql4KedMXpA8dOiAZMf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G54:AM54"/>
    <mergeCell ref="AN54:AP54"/>
    <mergeCell ref="AR2:BE2"/>
  </mergeCells>
  <hyperlinks>
    <hyperlink ref="A56" location="'PS 01 - Gastrotechnologi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1"/>
      <c r="AT3" s="18" t="s">
        <v>82</v>
      </c>
    </row>
    <row r="4" s="1" customFormat="1" ht="24.96" customHeight="1">
      <c r="B4" s="21"/>
      <c r="D4" s="137" t="s">
        <v>88</v>
      </c>
      <c r="L4" s="21"/>
      <c r="M4" s="13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9" t="s">
        <v>16</v>
      </c>
      <c r="L6" s="21"/>
    </row>
    <row r="7" s="1" customFormat="1" ht="16.30189" customHeight="1">
      <c r="B7" s="21"/>
      <c r="E7" s="140" t="str">
        <f>'Rekapitulace stavby'!K6</f>
        <v>REVITALIZACE BUDOVY GALERIE MODERNÍHO UMĚNÍ PS</v>
      </c>
      <c r="F7" s="139"/>
      <c r="G7" s="139"/>
      <c r="H7" s="139"/>
      <c r="L7" s="21"/>
    </row>
    <row r="8" s="1" customFormat="1" ht="12" customHeight="1">
      <c r="B8" s="21"/>
      <c r="D8" s="139" t="s">
        <v>89</v>
      </c>
      <c r="L8" s="21"/>
    </row>
    <row r="9" s="2" customFormat="1" ht="16.30189" customHeight="1">
      <c r="A9" s="39"/>
      <c r="B9" s="45"/>
      <c r="C9" s="39"/>
      <c r="D9" s="39"/>
      <c r="E9" s="140" t="s">
        <v>90</v>
      </c>
      <c r="F9" s="39"/>
      <c r="G9" s="39"/>
      <c r="H9" s="39"/>
      <c r="I9" s="39"/>
      <c r="J9" s="39"/>
      <c r="K9" s="39"/>
      <c r="L9" s="14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39" t="s">
        <v>91</v>
      </c>
      <c r="E10" s="39"/>
      <c r="F10" s="39"/>
      <c r="G10" s="39"/>
      <c r="H10" s="39"/>
      <c r="I10" s="39"/>
      <c r="J10" s="39"/>
      <c r="K10" s="39"/>
      <c r="L10" s="14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30189" customHeight="1">
      <c r="A11" s="39"/>
      <c r="B11" s="45"/>
      <c r="C11" s="39"/>
      <c r="D11" s="39"/>
      <c r="E11" s="142" t="s">
        <v>92</v>
      </c>
      <c r="F11" s="39"/>
      <c r="G11" s="39"/>
      <c r="H11" s="39"/>
      <c r="I11" s="39"/>
      <c r="J11" s="39"/>
      <c r="K11" s="39"/>
      <c r="L11" s="14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39" t="s">
        <v>18</v>
      </c>
      <c r="E13" s="39"/>
      <c r="F13" s="134" t="s">
        <v>19</v>
      </c>
      <c r="G13" s="39"/>
      <c r="H13" s="39"/>
      <c r="I13" s="139" t="s">
        <v>20</v>
      </c>
      <c r="J13" s="134" t="s">
        <v>19</v>
      </c>
      <c r="K13" s="39"/>
      <c r="L13" s="14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9" t="s">
        <v>21</v>
      </c>
      <c r="E14" s="39"/>
      <c r="F14" s="134" t="s">
        <v>22</v>
      </c>
      <c r="G14" s="39"/>
      <c r="H14" s="39"/>
      <c r="I14" s="139" t="s">
        <v>23</v>
      </c>
      <c r="J14" s="143" t="str">
        <f>'Rekapitulace stavby'!AN8</f>
        <v>24. 4. 2024</v>
      </c>
      <c r="K14" s="39"/>
      <c r="L14" s="14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39" t="s">
        <v>25</v>
      </c>
      <c r="E16" s="39"/>
      <c r="F16" s="39"/>
      <c r="G16" s="39"/>
      <c r="H16" s="39"/>
      <c r="I16" s="139" t="s">
        <v>26</v>
      </c>
      <c r="J16" s="134" t="s">
        <v>19</v>
      </c>
      <c r="K16" s="39"/>
      <c r="L16" s="14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39" t="s">
        <v>28</v>
      </c>
      <c r="J17" s="134" t="s">
        <v>19</v>
      </c>
      <c r="K17" s="39"/>
      <c r="L17" s="14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39" t="s">
        <v>29</v>
      </c>
      <c r="E19" s="39"/>
      <c r="F19" s="39"/>
      <c r="G19" s="39"/>
      <c r="H19" s="39"/>
      <c r="I19" s="139" t="s">
        <v>26</v>
      </c>
      <c r="J19" s="34" t="str">
        <f>'Rekapitulace stavby'!AN13</f>
        <v>Vyplň údaj</v>
      </c>
      <c r="K19" s="39"/>
      <c r="L19" s="14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39" t="s">
        <v>28</v>
      </c>
      <c r="J20" s="34" t="str">
        <f>'Rekapitulace stavby'!AN14</f>
        <v>Vyplň údaj</v>
      </c>
      <c r="K20" s="39"/>
      <c r="L20" s="14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39" t="s">
        <v>31</v>
      </c>
      <c r="E22" s="39"/>
      <c r="F22" s="39"/>
      <c r="G22" s="39"/>
      <c r="H22" s="39"/>
      <c r="I22" s="139" t="s">
        <v>26</v>
      </c>
      <c r="J22" s="134" t="s">
        <v>19</v>
      </c>
      <c r="K22" s="39"/>
      <c r="L22" s="14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39" t="s">
        <v>28</v>
      </c>
      <c r="J23" s="134" t="s">
        <v>19</v>
      </c>
      <c r="K23" s="39"/>
      <c r="L23" s="14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39" t="s">
        <v>34</v>
      </c>
      <c r="E25" s="39"/>
      <c r="F25" s="39"/>
      <c r="G25" s="39"/>
      <c r="H25" s="39"/>
      <c r="I25" s="139" t="s">
        <v>26</v>
      </c>
      <c r="J25" s="134" t="s">
        <v>35</v>
      </c>
      <c r="K25" s="39"/>
      <c r="L25" s="14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36</v>
      </c>
      <c r="F26" s="39"/>
      <c r="G26" s="39"/>
      <c r="H26" s="39"/>
      <c r="I26" s="139" t="s">
        <v>28</v>
      </c>
      <c r="J26" s="134" t="s">
        <v>19</v>
      </c>
      <c r="K26" s="39"/>
      <c r="L26" s="14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1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39" t="s">
        <v>37</v>
      </c>
      <c r="E28" s="39"/>
      <c r="F28" s="39"/>
      <c r="G28" s="39"/>
      <c r="H28" s="39"/>
      <c r="I28" s="39"/>
      <c r="J28" s="39"/>
      <c r="K28" s="39"/>
      <c r="L28" s="14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30189" customHeight="1">
      <c r="A29" s="144"/>
      <c r="B29" s="145"/>
      <c r="C29" s="144"/>
      <c r="D29" s="144"/>
      <c r="E29" s="146" t="s">
        <v>19</v>
      </c>
      <c r="F29" s="146"/>
      <c r="G29" s="146"/>
      <c r="H29" s="146"/>
      <c r="I29" s="144"/>
      <c r="J29" s="144"/>
      <c r="K29" s="144"/>
      <c r="L29" s="147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8"/>
      <c r="E31" s="148"/>
      <c r="F31" s="148"/>
      <c r="G31" s="148"/>
      <c r="H31" s="148"/>
      <c r="I31" s="148"/>
      <c r="J31" s="148"/>
      <c r="K31" s="148"/>
      <c r="L31" s="14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49" t="s">
        <v>39</v>
      </c>
      <c r="E32" s="39"/>
      <c r="F32" s="39"/>
      <c r="G32" s="39"/>
      <c r="H32" s="39"/>
      <c r="I32" s="39"/>
      <c r="J32" s="150">
        <f>ROUND(J88, 2)</f>
        <v>0</v>
      </c>
      <c r="K32" s="39"/>
      <c r="L32" s="14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48"/>
      <c r="E33" s="148"/>
      <c r="F33" s="148"/>
      <c r="G33" s="148"/>
      <c r="H33" s="148"/>
      <c r="I33" s="148"/>
      <c r="J33" s="148"/>
      <c r="K33" s="148"/>
      <c r="L33" s="14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1" t="s">
        <v>41</v>
      </c>
      <c r="G34" s="39"/>
      <c r="H34" s="39"/>
      <c r="I34" s="151" t="s">
        <v>40</v>
      </c>
      <c r="J34" s="151" t="s">
        <v>42</v>
      </c>
      <c r="K34" s="39"/>
      <c r="L34" s="14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2" t="s">
        <v>43</v>
      </c>
      <c r="E35" s="139" t="s">
        <v>44</v>
      </c>
      <c r="F35" s="153">
        <f>ROUND((SUM(BE88:BE145)),  2)</f>
        <v>0</v>
      </c>
      <c r="G35" s="39"/>
      <c r="H35" s="39"/>
      <c r="I35" s="154">
        <v>0.20999999999999999</v>
      </c>
      <c r="J35" s="153">
        <f>ROUND(((SUM(BE88:BE145))*I35),  2)</f>
        <v>0</v>
      </c>
      <c r="K35" s="39"/>
      <c r="L35" s="14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39" t="s">
        <v>45</v>
      </c>
      <c r="F36" s="153">
        <f>ROUND((SUM(BF88:BF145)),  2)</f>
        <v>0</v>
      </c>
      <c r="G36" s="39"/>
      <c r="H36" s="39"/>
      <c r="I36" s="154">
        <v>0.12</v>
      </c>
      <c r="J36" s="153">
        <f>ROUND(((SUM(BF88:BF145))*I36),  2)</f>
        <v>0</v>
      </c>
      <c r="K36" s="39"/>
      <c r="L36" s="14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9" t="s">
        <v>46</v>
      </c>
      <c r="F37" s="153">
        <f>ROUND((SUM(BG88:BG145)),  2)</f>
        <v>0</v>
      </c>
      <c r="G37" s="39"/>
      <c r="H37" s="39"/>
      <c r="I37" s="154">
        <v>0.20999999999999999</v>
      </c>
      <c r="J37" s="153">
        <f>0</f>
        <v>0</v>
      </c>
      <c r="K37" s="39"/>
      <c r="L37" s="14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39" t="s">
        <v>47</v>
      </c>
      <c r="F38" s="153">
        <f>ROUND((SUM(BH88:BH145)),  2)</f>
        <v>0</v>
      </c>
      <c r="G38" s="39"/>
      <c r="H38" s="39"/>
      <c r="I38" s="154">
        <v>0.12</v>
      </c>
      <c r="J38" s="153">
        <f>0</f>
        <v>0</v>
      </c>
      <c r="K38" s="39"/>
      <c r="L38" s="14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39" t="s">
        <v>48</v>
      </c>
      <c r="F39" s="153">
        <f>ROUND((SUM(BI88:BI145)),  2)</f>
        <v>0</v>
      </c>
      <c r="G39" s="39"/>
      <c r="H39" s="39"/>
      <c r="I39" s="154">
        <v>0</v>
      </c>
      <c r="J39" s="153">
        <f>0</f>
        <v>0</v>
      </c>
      <c r="K39" s="39"/>
      <c r="L39" s="14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5"/>
      <c r="D41" s="156" t="s">
        <v>49</v>
      </c>
      <c r="E41" s="157"/>
      <c r="F41" s="157"/>
      <c r="G41" s="158" t="s">
        <v>50</v>
      </c>
      <c r="H41" s="159" t="s">
        <v>51</v>
      </c>
      <c r="I41" s="157"/>
      <c r="J41" s="160">
        <f>SUM(J32:J39)</f>
        <v>0</v>
      </c>
      <c r="K41" s="161"/>
      <c r="L41" s="141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2"/>
      <c r="C42" s="163"/>
      <c r="D42" s="163"/>
      <c r="E42" s="163"/>
      <c r="F42" s="163"/>
      <c r="G42" s="163"/>
      <c r="H42" s="163"/>
      <c r="I42" s="163"/>
      <c r="J42" s="163"/>
      <c r="K42" s="163"/>
      <c r="L42" s="141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4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93</v>
      </c>
      <c r="D47" s="41"/>
      <c r="E47" s="41"/>
      <c r="F47" s="41"/>
      <c r="G47" s="41"/>
      <c r="H47" s="41"/>
      <c r="I47" s="41"/>
      <c r="J47" s="41"/>
      <c r="K47" s="41"/>
      <c r="L47" s="14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30189" customHeight="1">
      <c r="A50" s="39"/>
      <c r="B50" s="40"/>
      <c r="C50" s="41"/>
      <c r="D50" s="41"/>
      <c r="E50" s="166" t="str">
        <f>E7</f>
        <v>REVITALIZACE BUDOVY GALERIE MODERNÍHO UMĚNÍ PS</v>
      </c>
      <c r="F50" s="33"/>
      <c r="G50" s="33"/>
      <c r="H50" s="33"/>
      <c r="I50" s="41"/>
      <c r="J50" s="41"/>
      <c r="K50" s="41"/>
      <c r="L50" s="14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89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30189" customHeight="1">
      <c r="A52" s="39"/>
      <c r="B52" s="40"/>
      <c r="C52" s="41"/>
      <c r="D52" s="41"/>
      <c r="E52" s="166" t="s">
        <v>90</v>
      </c>
      <c r="F52" s="41"/>
      <c r="G52" s="41"/>
      <c r="H52" s="41"/>
      <c r="I52" s="41"/>
      <c r="J52" s="41"/>
      <c r="K52" s="41"/>
      <c r="L52" s="14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91</v>
      </c>
      <c r="D53" s="41"/>
      <c r="E53" s="41"/>
      <c r="F53" s="41"/>
      <c r="G53" s="41"/>
      <c r="H53" s="41"/>
      <c r="I53" s="41"/>
      <c r="J53" s="41"/>
      <c r="K53" s="41"/>
      <c r="L53" s="14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30189" customHeight="1">
      <c r="A54" s="39"/>
      <c r="B54" s="40"/>
      <c r="C54" s="41"/>
      <c r="D54" s="41"/>
      <c r="E54" s="70" t="str">
        <f>E11</f>
        <v>PS 01 - Gastrotechnologie</v>
      </c>
      <c r="F54" s="41"/>
      <c r="G54" s="41"/>
      <c r="H54" s="41"/>
      <c r="I54" s="41"/>
      <c r="J54" s="41"/>
      <c r="K54" s="41"/>
      <c r="L54" s="14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Hadec Králové</v>
      </c>
      <c r="G56" s="41"/>
      <c r="H56" s="41"/>
      <c r="I56" s="33" t="s">
        <v>23</v>
      </c>
      <c r="J56" s="73" t="str">
        <f>IF(J14="","",J14)</f>
        <v>24. 4. 2024</v>
      </c>
      <c r="K56" s="41"/>
      <c r="L56" s="14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30566" customHeight="1">
      <c r="A58" s="39"/>
      <c r="B58" s="40"/>
      <c r="C58" s="33" t="s">
        <v>25</v>
      </c>
      <c r="D58" s="41"/>
      <c r="E58" s="41"/>
      <c r="F58" s="28" t="str">
        <f>E17</f>
        <v>Královéhradecký kraj, Pivovarské náměstí 1345</v>
      </c>
      <c r="G58" s="41"/>
      <c r="H58" s="41"/>
      <c r="I58" s="33" t="s">
        <v>31</v>
      </c>
      <c r="J58" s="37" t="str">
        <f>E23</f>
        <v>INS spol.s.r.o.</v>
      </c>
      <c r="K58" s="41"/>
      <c r="L58" s="14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30566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Ivan Mezera</v>
      </c>
      <c r="K59" s="41"/>
      <c r="L59" s="14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1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67" t="s">
        <v>94</v>
      </c>
      <c r="D61" s="168"/>
      <c r="E61" s="168"/>
      <c r="F61" s="168"/>
      <c r="G61" s="168"/>
      <c r="H61" s="168"/>
      <c r="I61" s="168"/>
      <c r="J61" s="169" t="s">
        <v>95</v>
      </c>
      <c r="K61" s="168"/>
      <c r="L61" s="141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1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0" t="s">
        <v>71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1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96</v>
      </c>
    </row>
    <row r="64" s="9" customFormat="1" ht="24.96" customHeight="1">
      <c r="A64" s="9"/>
      <c r="B64" s="171"/>
      <c r="C64" s="172"/>
      <c r="D64" s="173" t="s">
        <v>97</v>
      </c>
      <c r="E64" s="174"/>
      <c r="F64" s="174"/>
      <c r="G64" s="174"/>
      <c r="H64" s="174"/>
      <c r="I64" s="174"/>
      <c r="J64" s="175">
        <f>J89</f>
        <v>0</v>
      </c>
      <c r="K64" s="172"/>
      <c r="L64" s="17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7"/>
      <c r="C65" s="126"/>
      <c r="D65" s="178" t="s">
        <v>98</v>
      </c>
      <c r="E65" s="179"/>
      <c r="F65" s="179"/>
      <c r="G65" s="179"/>
      <c r="H65" s="179"/>
      <c r="I65" s="179"/>
      <c r="J65" s="180">
        <f>J90</f>
        <v>0</v>
      </c>
      <c r="K65" s="126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1"/>
      <c r="C66" s="172"/>
      <c r="D66" s="173" t="s">
        <v>99</v>
      </c>
      <c r="E66" s="174"/>
      <c r="F66" s="174"/>
      <c r="G66" s="174"/>
      <c r="H66" s="174"/>
      <c r="I66" s="174"/>
      <c r="J66" s="175">
        <f>J144</f>
        <v>0</v>
      </c>
      <c r="K66" s="172"/>
      <c r="L66" s="17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1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1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1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100</v>
      </c>
      <c r="D73" s="41"/>
      <c r="E73" s="41"/>
      <c r="F73" s="41"/>
      <c r="G73" s="41"/>
      <c r="H73" s="41"/>
      <c r="I73" s="41"/>
      <c r="J73" s="41"/>
      <c r="K73" s="41"/>
      <c r="L73" s="141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1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1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30189" customHeight="1">
      <c r="A76" s="39"/>
      <c r="B76" s="40"/>
      <c r="C76" s="41"/>
      <c r="D76" s="41"/>
      <c r="E76" s="166" t="str">
        <f>E7</f>
        <v>REVITALIZACE BUDOVY GALERIE MODERNÍHO UMĚNÍ PS</v>
      </c>
      <c r="F76" s="33"/>
      <c r="G76" s="33"/>
      <c r="H76" s="33"/>
      <c r="I76" s="41"/>
      <c r="J76" s="41"/>
      <c r="K76" s="41"/>
      <c r="L76" s="141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89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30189" customHeight="1">
      <c r="A78" s="39"/>
      <c r="B78" s="40"/>
      <c r="C78" s="41"/>
      <c r="D78" s="41"/>
      <c r="E78" s="166" t="s">
        <v>90</v>
      </c>
      <c r="F78" s="41"/>
      <c r="G78" s="41"/>
      <c r="H78" s="41"/>
      <c r="I78" s="41"/>
      <c r="J78" s="41"/>
      <c r="K78" s="41"/>
      <c r="L78" s="14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91</v>
      </c>
      <c r="D79" s="41"/>
      <c r="E79" s="41"/>
      <c r="F79" s="41"/>
      <c r="G79" s="41"/>
      <c r="H79" s="41"/>
      <c r="I79" s="41"/>
      <c r="J79" s="41"/>
      <c r="K79" s="41"/>
      <c r="L79" s="141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30189" customHeight="1">
      <c r="A80" s="39"/>
      <c r="B80" s="40"/>
      <c r="C80" s="41"/>
      <c r="D80" s="41"/>
      <c r="E80" s="70" t="str">
        <f>E11</f>
        <v>PS 01 - Gastrotechnologie</v>
      </c>
      <c r="F80" s="41"/>
      <c r="G80" s="41"/>
      <c r="H80" s="41"/>
      <c r="I80" s="41"/>
      <c r="J80" s="41"/>
      <c r="K80" s="41"/>
      <c r="L80" s="141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F14</f>
        <v>Hadec Králové</v>
      </c>
      <c r="G82" s="41"/>
      <c r="H82" s="41"/>
      <c r="I82" s="33" t="s">
        <v>23</v>
      </c>
      <c r="J82" s="73" t="str">
        <f>IF(J14="","",J14)</f>
        <v>24. 4. 2024</v>
      </c>
      <c r="K82" s="41"/>
      <c r="L82" s="14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30566" customHeight="1">
      <c r="A84" s="39"/>
      <c r="B84" s="40"/>
      <c r="C84" s="33" t="s">
        <v>25</v>
      </c>
      <c r="D84" s="41"/>
      <c r="E84" s="41"/>
      <c r="F84" s="28" t="str">
        <f>E17</f>
        <v>Královéhradecký kraj, Pivovarské náměstí 1345</v>
      </c>
      <c r="G84" s="41"/>
      <c r="H84" s="41"/>
      <c r="I84" s="33" t="s">
        <v>31</v>
      </c>
      <c r="J84" s="37" t="str">
        <f>E23</f>
        <v>INS spol.s.r.o.</v>
      </c>
      <c r="K84" s="41"/>
      <c r="L84" s="141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30566" customHeight="1">
      <c r="A85" s="39"/>
      <c r="B85" s="40"/>
      <c r="C85" s="33" t="s">
        <v>29</v>
      </c>
      <c r="D85" s="41"/>
      <c r="E85" s="41"/>
      <c r="F85" s="28" t="str">
        <f>IF(E20="","",E20)</f>
        <v>Vyplň údaj</v>
      </c>
      <c r="G85" s="41"/>
      <c r="H85" s="41"/>
      <c r="I85" s="33" t="s">
        <v>34</v>
      </c>
      <c r="J85" s="37" t="str">
        <f>E26</f>
        <v>Ivan Mezera</v>
      </c>
      <c r="K85" s="41"/>
      <c r="L85" s="14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2"/>
      <c r="B87" s="183"/>
      <c r="C87" s="184" t="s">
        <v>101</v>
      </c>
      <c r="D87" s="185" t="s">
        <v>58</v>
      </c>
      <c r="E87" s="185" t="s">
        <v>54</v>
      </c>
      <c r="F87" s="185" t="s">
        <v>55</v>
      </c>
      <c r="G87" s="185" t="s">
        <v>102</v>
      </c>
      <c r="H87" s="185" t="s">
        <v>103</v>
      </c>
      <c r="I87" s="185" t="s">
        <v>104</v>
      </c>
      <c r="J87" s="185" t="s">
        <v>95</v>
      </c>
      <c r="K87" s="186" t="s">
        <v>105</v>
      </c>
      <c r="L87" s="187"/>
      <c r="M87" s="93" t="s">
        <v>19</v>
      </c>
      <c r="N87" s="94" t="s">
        <v>43</v>
      </c>
      <c r="O87" s="94" t="s">
        <v>106</v>
      </c>
      <c r="P87" s="94" t="s">
        <v>107</v>
      </c>
      <c r="Q87" s="94" t="s">
        <v>108</v>
      </c>
      <c r="R87" s="94" t="s">
        <v>109</v>
      </c>
      <c r="S87" s="94" t="s">
        <v>110</v>
      </c>
      <c r="T87" s="95" t="s">
        <v>111</v>
      </c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</row>
    <row r="88" s="2" customFormat="1" ht="22.8" customHeight="1">
      <c r="A88" s="39"/>
      <c r="B88" s="40"/>
      <c r="C88" s="100" t="s">
        <v>112</v>
      </c>
      <c r="D88" s="41"/>
      <c r="E88" s="41"/>
      <c r="F88" s="41"/>
      <c r="G88" s="41"/>
      <c r="H88" s="41"/>
      <c r="I88" s="41"/>
      <c r="J88" s="188">
        <f>BK88</f>
        <v>0</v>
      </c>
      <c r="K88" s="41"/>
      <c r="L88" s="45"/>
      <c r="M88" s="96"/>
      <c r="N88" s="189"/>
      <c r="O88" s="97"/>
      <c r="P88" s="190">
        <f>P89+P144</f>
        <v>0</v>
      </c>
      <c r="Q88" s="97"/>
      <c r="R88" s="190">
        <f>R89+R144</f>
        <v>0</v>
      </c>
      <c r="S88" s="97"/>
      <c r="T88" s="191">
        <f>T89+T144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72</v>
      </c>
      <c r="AU88" s="18" t="s">
        <v>96</v>
      </c>
      <c r="BK88" s="192">
        <f>BK89+BK144</f>
        <v>0</v>
      </c>
    </row>
    <row r="89" s="12" customFormat="1" ht="25.92" customHeight="1">
      <c r="A89" s="12"/>
      <c r="B89" s="193"/>
      <c r="C89" s="194"/>
      <c r="D89" s="195" t="s">
        <v>72</v>
      </c>
      <c r="E89" s="196" t="s">
        <v>113</v>
      </c>
      <c r="F89" s="196" t="s">
        <v>114</v>
      </c>
      <c r="G89" s="194"/>
      <c r="H89" s="194"/>
      <c r="I89" s="197"/>
      <c r="J89" s="198">
        <f>BK89</f>
        <v>0</v>
      </c>
      <c r="K89" s="194"/>
      <c r="L89" s="199"/>
      <c r="M89" s="200"/>
      <c r="N89" s="201"/>
      <c r="O89" s="201"/>
      <c r="P89" s="202">
        <f>P90</f>
        <v>0</v>
      </c>
      <c r="Q89" s="201"/>
      <c r="R89" s="202">
        <f>R90</f>
        <v>0</v>
      </c>
      <c r="S89" s="201"/>
      <c r="T89" s="203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4" t="s">
        <v>82</v>
      </c>
      <c r="AT89" s="205" t="s">
        <v>72</v>
      </c>
      <c r="AU89" s="205" t="s">
        <v>73</v>
      </c>
      <c r="AY89" s="204" t="s">
        <v>115</v>
      </c>
      <c r="BK89" s="206">
        <f>BK90</f>
        <v>0</v>
      </c>
    </row>
    <row r="90" s="12" customFormat="1" ht="22.8" customHeight="1">
      <c r="A90" s="12"/>
      <c r="B90" s="193"/>
      <c r="C90" s="194"/>
      <c r="D90" s="195" t="s">
        <v>72</v>
      </c>
      <c r="E90" s="207" t="s">
        <v>116</v>
      </c>
      <c r="F90" s="207" t="s">
        <v>117</v>
      </c>
      <c r="G90" s="194"/>
      <c r="H90" s="194"/>
      <c r="I90" s="197"/>
      <c r="J90" s="208">
        <f>BK90</f>
        <v>0</v>
      </c>
      <c r="K90" s="194"/>
      <c r="L90" s="199"/>
      <c r="M90" s="200"/>
      <c r="N90" s="201"/>
      <c r="O90" s="201"/>
      <c r="P90" s="202">
        <f>SUM(P91:P143)</f>
        <v>0</v>
      </c>
      <c r="Q90" s="201"/>
      <c r="R90" s="202">
        <f>SUM(R91:R143)</f>
        <v>0</v>
      </c>
      <c r="S90" s="201"/>
      <c r="T90" s="203">
        <f>SUM(T91:T143)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4" t="s">
        <v>82</v>
      </c>
      <c r="AT90" s="205" t="s">
        <v>72</v>
      </c>
      <c r="AU90" s="205" t="s">
        <v>80</v>
      </c>
      <c r="AY90" s="204" t="s">
        <v>115</v>
      </c>
      <c r="BK90" s="206">
        <f>SUM(BK91:BK143)</f>
        <v>0</v>
      </c>
    </row>
    <row r="91" s="2" customFormat="1" ht="42.79245" customHeight="1">
      <c r="A91" s="39"/>
      <c r="B91" s="40"/>
      <c r="C91" s="209" t="s">
        <v>80</v>
      </c>
      <c r="D91" s="209" t="s">
        <v>118</v>
      </c>
      <c r="E91" s="210" t="s">
        <v>119</v>
      </c>
      <c r="F91" s="211" t="s">
        <v>120</v>
      </c>
      <c r="G91" s="212" t="s">
        <v>121</v>
      </c>
      <c r="H91" s="213">
        <v>1</v>
      </c>
      <c r="I91" s="214"/>
      <c r="J91" s="215">
        <f>ROUND(I91*H91,2)</f>
        <v>0</v>
      </c>
      <c r="K91" s="211" t="s">
        <v>19</v>
      </c>
      <c r="L91" s="45"/>
      <c r="M91" s="216" t="s">
        <v>19</v>
      </c>
      <c r="N91" s="217" t="s">
        <v>44</v>
      </c>
      <c r="O91" s="85"/>
      <c r="P91" s="218">
        <f>O91*H91</f>
        <v>0</v>
      </c>
      <c r="Q91" s="218">
        <v>0</v>
      </c>
      <c r="R91" s="218">
        <f>Q91*H91</f>
        <v>0</v>
      </c>
      <c r="S91" s="218">
        <v>0</v>
      </c>
      <c r="T91" s="219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0" t="s">
        <v>122</v>
      </c>
      <c r="AT91" s="220" t="s">
        <v>118</v>
      </c>
      <c r="AU91" s="220" t="s">
        <v>82</v>
      </c>
      <c r="AY91" s="18" t="s">
        <v>115</v>
      </c>
      <c r="BE91" s="221">
        <f>IF(N91="základní",J91,0)</f>
        <v>0</v>
      </c>
      <c r="BF91" s="221">
        <f>IF(N91="snížená",J91,0)</f>
        <v>0</v>
      </c>
      <c r="BG91" s="221">
        <f>IF(N91="zákl. přenesená",J91,0)</f>
        <v>0</v>
      </c>
      <c r="BH91" s="221">
        <f>IF(N91="sníž. přenesená",J91,0)</f>
        <v>0</v>
      </c>
      <c r="BI91" s="221">
        <f>IF(N91="nulová",J91,0)</f>
        <v>0</v>
      </c>
      <c r="BJ91" s="18" t="s">
        <v>80</v>
      </c>
      <c r="BK91" s="221">
        <f>ROUND(I91*H91,2)</f>
        <v>0</v>
      </c>
      <c r="BL91" s="18" t="s">
        <v>122</v>
      </c>
      <c r="BM91" s="220" t="s">
        <v>123</v>
      </c>
    </row>
    <row r="92" s="2" customFormat="1">
      <c r="A92" s="39"/>
      <c r="B92" s="40"/>
      <c r="C92" s="41"/>
      <c r="D92" s="222" t="s">
        <v>124</v>
      </c>
      <c r="E92" s="41"/>
      <c r="F92" s="223" t="s">
        <v>125</v>
      </c>
      <c r="G92" s="41"/>
      <c r="H92" s="41"/>
      <c r="I92" s="224"/>
      <c r="J92" s="41"/>
      <c r="K92" s="41"/>
      <c r="L92" s="45"/>
      <c r="M92" s="225"/>
      <c r="N92" s="226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124</v>
      </c>
      <c r="AU92" s="18" t="s">
        <v>82</v>
      </c>
    </row>
    <row r="93" s="13" customFormat="1">
      <c r="A93" s="13"/>
      <c r="B93" s="227"/>
      <c r="C93" s="228"/>
      <c r="D93" s="222" t="s">
        <v>126</v>
      </c>
      <c r="E93" s="229" t="s">
        <v>19</v>
      </c>
      <c r="F93" s="230" t="s">
        <v>80</v>
      </c>
      <c r="G93" s="228"/>
      <c r="H93" s="231">
        <v>1</v>
      </c>
      <c r="I93" s="232"/>
      <c r="J93" s="228"/>
      <c r="K93" s="228"/>
      <c r="L93" s="233"/>
      <c r="M93" s="234"/>
      <c r="N93" s="235"/>
      <c r="O93" s="235"/>
      <c r="P93" s="235"/>
      <c r="Q93" s="235"/>
      <c r="R93" s="235"/>
      <c r="S93" s="235"/>
      <c r="T93" s="23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7" t="s">
        <v>126</v>
      </c>
      <c r="AU93" s="237" t="s">
        <v>82</v>
      </c>
      <c r="AV93" s="13" t="s">
        <v>82</v>
      </c>
      <c r="AW93" s="13" t="s">
        <v>33</v>
      </c>
      <c r="AX93" s="13" t="s">
        <v>73</v>
      </c>
      <c r="AY93" s="237" t="s">
        <v>115</v>
      </c>
    </row>
    <row r="94" s="14" customFormat="1">
      <c r="A94" s="14"/>
      <c r="B94" s="238"/>
      <c r="C94" s="239"/>
      <c r="D94" s="222" t="s">
        <v>126</v>
      </c>
      <c r="E94" s="240" t="s">
        <v>19</v>
      </c>
      <c r="F94" s="241" t="s">
        <v>127</v>
      </c>
      <c r="G94" s="239"/>
      <c r="H94" s="242">
        <v>1</v>
      </c>
      <c r="I94" s="243"/>
      <c r="J94" s="239"/>
      <c r="K94" s="239"/>
      <c r="L94" s="244"/>
      <c r="M94" s="245"/>
      <c r="N94" s="246"/>
      <c r="O94" s="246"/>
      <c r="P94" s="246"/>
      <c r="Q94" s="246"/>
      <c r="R94" s="246"/>
      <c r="S94" s="246"/>
      <c r="T94" s="24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8" t="s">
        <v>126</v>
      </c>
      <c r="AU94" s="248" t="s">
        <v>82</v>
      </c>
      <c r="AV94" s="14" t="s">
        <v>128</v>
      </c>
      <c r="AW94" s="14" t="s">
        <v>33</v>
      </c>
      <c r="AX94" s="14" t="s">
        <v>80</v>
      </c>
      <c r="AY94" s="248" t="s">
        <v>115</v>
      </c>
    </row>
    <row r="95" s="2" customFormat="1" ht="60.86037" customHeight="1">
      <c r="A95" s="39"/>
      <c r="B95" s="40"/>
      <c r="C95" s="209" t="s">
        <v>82</v>
      </c>
      <c r="D95" s="209" t="s">
        <v>118</v>
      </c>
      <c r="E95" s="210" t="s">
        <v>129</v>
      </c>
      <c r="F95" s="211" t="s">
        <v>130</v>
      </c>
      <c r="G95" s="212" t="s">
        <v>121</v>
      </c>
      <c r="H95" s="213">
        <v>1</v>
      </c>
      <c r="I95" s="214"/>
      <c r="J95" s="215">
        <f>ROUND(I95*H95,2)</f>
        <v>0</v>
      </c>
      <c r="K95" s="211" t="s">
        <v>19</v>
      </c>
      <c r="L95" s="45"/>
      <c r="M95" s="216" t="s">
        <v>19</v>
      </c>
      <c r="N95" s="217" t="s">
        <v>44</v>
      </c>
      <c r="O95" s="85"/>
      <c r="P95" s="218">
        <f>O95*H95</f>
        <v>0</v>
      </c>
      <c r="Q95" s="218">
        <v>0</v>
      </c>
      <c r="R95" s="218">
        <f>Q95*H95</f>
        <v>0</v>
      </c>
      <c r="S95" s="218">
        <v>0</v>
      </c>
      <c r="T95" s="219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0" t="s">
        <v>122</v>
      </c>
      <c r="AT95" s="220" t="s">
        <v>118</v>
      </c>
      <c r="AU95" s="220" t="s">
        <v>82</v>
      </c>
      <c r="AY95" s="18" t="s">
        <v>115</v>
      </c>
      <c r="BE95" s="221">
        <f>IF(N95="základní",J95,0)</f>
        <v>0</v>
      </c>
      <c r="BF95" s="221">
        <f>IF(N95="snížená",J95,0)</f>
        <v>0</v>
      </c>
      <c r="BG95" s="221">
        <f>IF(N95="zákl. přenesená",J95,0)</f>
        <v>0</v>
      </c>
      <c r="BH95" s="221">
        <f>IF(N95="sníž. přenesená",J95,0)</f>
        <v>0</v>
      </c>
      <c r="BI95" s="221">
        <f>IF(N95="nulová",J95,0)</f>
        <v>0</v>
      </c>
      <c r="BJ95" s="18" t="s">
        <v>80</v>
      </c>
      <c r="BK95" s="221">
        <f>ROUND(I95*H95,2)</f>
        <v>0</v>
      </c>
      <c r="BL95" s="18" t="s">
        <v>122</v>
      </c>
      <c r="BM95" s="220" t="s">
        <v>131</v>
      </c>
    </row>
    <row r="96" s="13" customFormat="1">
      <c r="A96" s="13"/>
      <c r="B96" s="227"/>
      <c r="C96" s="228"/>
      <c r="D96" s="222" t="s">
        <v>126</v>
      </c>
      <c r="E96" s="229" t="s">
        <v>19</v>
      </c>
      <c r="F96" s="230" t="s">
        <v>80</v>
      </c>
      <c r="G96" s="228"/>
      <c r="H96" s="231">
        <v>1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126</v>
      </c>
      <c r="AU96" s="237" t="s">
        <v>82</v>
      </c>
      <c r="AV96" s="13" t="s">
        <v>82</v>
      </c>
      <c r="AW96" s="13" t="s">
        <v>33</v>
      </c>
      <c r="AX96" s="13" t="s">
        <v>73</v>
      </c>
      <c r="AY96" s="237" t="s">
        <v>115</v>
      </c>
    </row>
    <row r="97" s="14" customFormat="1">
      <c r="A97" s="14"/>
      <c r="B97" s="238"/>
      <c r="C97" s="239"/>
      <c r="D97" s="222" t="s">
        <v>126</v>
      </c>
      <c r="E97" s="240" t="s">
        <v>19</v>
      </c>
      <c r="F97" s="241" t="s">
        <v>127</v>
      </c>
      <c r="G97" s="239"/>
      <c r="H97" s="242">
        <v>1</v>
      </c>
      <c r="I97" s="243"/>
      <c r="J97" s="239"/>
      <c r="K97" s="239"/>
      <c r="L97" s="244"/>
      <c r="M97" s="245"/>
      <c r="N97" s="246"/>
      <c r="O97" s="246"/>
      <c r="P97" s="246"/>
      <c r="Q97" s="246"/>
      <c r="R97" s="246"/>
      <c r="S97" s="246"/>
      <c r="T97" s="24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8" t="s">
        <v>126</v>
      </c>
      <c r="AU97" s="248" t="s">
        <v>82</v>
      </c>
      <c r="AV97" s="14" t="s">
        <v>128</v>
      </c>
      <c r="AW97" s="14" t="s">
        <v>33</v>
      </c>
      <c r="AX97" s="14" t="s">
        <v>80</v>
      </c>
      <c r="AY97" s="248" t="s">
        <v>115</v>
      </c>
    </row>
    <row r="98" s="2" customFormat="1" ht="47.59245" customHeight="1">
      <c r="A98" s="39"/>
      <c r="B98" s="40"/>
      <c r="C98" s="209" t="s">
        <v>132</v>
      </c>
      <c r="D98" s="209" t="s">
        <v>118</v>
      </c>
      <c r="E98" s="210" t="s">
        <v>133</v>
      </c>
      <c r="F98" s="211" t="s">
        <v>134</v>
      </c>
      <c r="G98" s="212" t="s">
        <v>121</v>
      </c>
      <c r="H98" s="213">
        <v>1</v>
      </c>
      <c r="I98" s="214"/>
      <c r="J98" s="215">
        <f>ROUND(I98*H98,2)</f>
        <v>0</v>
      </c>
      <c r="K98" s="211" t="s">
        <v>19</v>
      </c>
      <c r="L98" s="45"/>
      <c r="M98" s="216" t="s">
        <v>19</v>
      </c>
      <c r="N98" s="217" t="s">
        <v>44</v>
      </c>
      <c r="O98" s="85"/>
      <c r="P98" s="218">
        <f>O98*H98</f>
        <v>0</v>
      </c>
      <c r="Q98" s="218">
        <v>0</v>
      </c>
      <c r="R98" s="218">
        <f>Q98*H98</f>
        <v>0</v>
      </c>
      <c r="S98" s="218">
        <v>0</v>
      </c>
      <c r="T98" s="219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0" t="s">
        <v>122</v>
      </c>
      <c r="AT98" s="220" t="s">
        <v>118</v>
      </c>
      <c r="AU98" s="220" t="s">
        <v>82</v>
      </c>
      <c r="AY98" s="18" t="s">
        <v>115</v>
      </c>
      <c r="BE98" s="221">
        <f>IF(N98="základní",J98,0)</f>
        <v>0</v>
      </c>
      <c r="BF98" s="221">
        <f>IF(N98="snížená",J98,0)</f>
        <v>0</v>
      </c>
      <c r="BG98" s="221">
        <f>IF(N98="zákl. přenesená",J98,0)</f>
        <v>0</v>
      </c>
      <c r="BH98" s="221">
        <f>IF(N98="sníž. přenesená",J98,0)</f>
        <v>0</v>
      </c>
      <c r="BI98" s="221">
        <f>IF(N98="nulová",J98,0)</f>
        <v>0</v>
      </c>
      <c r="BJ98" s="18" t="s">
        <v>80</v>
      </c>
      <c r="BK98" s="221">
        <f>ROUND(I98*H98,2)</f>
        <v>0</v>
      </c>
      <c r="BL98" s="18" t="s">
        <v>122</v>
      </c>
      <c r="BM98" s="220" t="s">
        <v>135</v>
      </c>
    </row>
    <row r="99" s="13" customFormat="1">
      <c r="A99" s="13"/>
      <c r="B99" s="227"/>
      <c r="C99" s="228"/>
      <c r="D99" s="222" t="s">
        <v>126</v>
      </c>
      <c r="E99" s="229" t="s">
        <v>19</v>
      </c>
      <c r="F99" s="230" t="s">
        <v>80</v>
      </c>
      <c r="G99" s="228"/>
      <c r="H99" s="231">
        <v>1</v>
      </c>
      <c r="I99" s="232"/>
      <c r="J99" s="228"/>
      <c r="K99" s="228"/>
      <c r="L99" s="233"/>
      <c r="M99" s="234"/>
      <c r="N99" s="235"/>
      <c r="O99" s="235"/>
      <c r="P99" s="235"/>
      <c r="Q99" s="235"/>
      <c r="R99" s="235"/>
      <c r="S99" s="235"/>
      <c r="T99" s="23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7" t="s">
        <v>126</v>
      </c>
      <c r="AU99" s="237" t="s">
        <v>82</v>
      </c>
      <c r="AV99" s="13" t="s">
        <v>82</v>
      </c>
      <c r="AW99" s="13" t="s">
        <v>33</v>
      </c>
      <c r="AX99" s="13" t="s">
        <v>73</v>
      </c>
      <c r="AY99" s="237" t="s">
        <v>115</v>
      </c>
    </row>
    <row r="100" s="14" customFormat="1">
      <c r="A100" s="14"/>
      <c r="B100" s="238"/>
      <c r="C100" s="239"/>
      <c r="D100" s="222" t="s">
        <v>126</v>
      </c>
      <c r="E100" s="240" t="s">
        <v>19</v>
      </c>
      <c r="F100" s="241" t="s">
        <v>127</v>
      </c>
      <c r="G100" s="239"/>
      <c r="H100" s="242">
        <v>1</v>
      </c>
      <c r="I100" s="243"/>
      <c r="J100" s="239"/>
      <c r="K100" s="239"/>
      <c r="L100" s="244"/>
      <c r="M100" s="245"/>
      <c r="N100" s="246"/>
      <c r="O100" s="246"/>
      <c r="P100" s="246"/>
      <c r="Q100" s="246"/>
      <c r="R100" s="246"/>
      <c r="S100" s="246"/>
      <c r="T100" s="24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8" t="s">
        <v>126</v>
      </c>
      <c r="AU100" s="248" t="s">
        <v>82</v>
      </c>
      <c r="AV100" s="14" t="s">
        <v>128</v>
      </c>
      <c r="AW100" s="14" t="s">
        <v>33</v>
      </c>
      <c r="AX100" s="14" t="s">
        <v>80</v>
      </c>
      <c r="AY100" s="248" t="s">
        <v>115</v>
      </c>
    </row>
    <row r="101" s="2" customFormat="1" ht="36.72453" customHeight="1">
      <c r="A101" s="39"/>
      <c r="B101" s="40"/>
      <c r="C101" s="209" t="s">
        <v>128</v>
      </c>
      <c r="D101" s="209" t="s">
        <v>118</v>
      </c>
      <c r="E101" s="210" t="s">
        <v>136</v>
      </c>
      <c r="F101" s="211" t="s">
        <v>137</v>
      </c>
      <c r="G101" s="212" t="s">
        <v>121</v>
      </c>
      <c r="H101" s="213">
        <v>1</v>
      </c>
      <c r="I101" s="214"/>
      <c r="J101" s="215">
        <f>ROUND(I101*H101,2)</f>
        <v>0</v>
      </c>
      <c r="K101" s="211" t="s">
        <v>19</v>
      </c>
      <c r="L101" s="45"/>
      <c r="M101" s="216" t="s">
        <v>19</v>
      </c>
      <c r="N101" s="217" t="s">
        <v>44</v>
      </c>
      <c r="O101" s="85"/>
      <c r="P101" s="218">
        <f>O101*H101</f>
        <v>0</v>
      </c>
      <c r="Q101" s="218">
        <v>0</v>
      </c>
      <c r="R101" s="218">
        <f>Q101*H101</f>
        <v>0</v>
      </c>
      <c r="S101" s="218">
        <v>0</v>
      </c>
      <c r="T101" s="219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0" t="s">
        <v>122</v>
      </c>
      <c r="AT101" s="220" t="s">
        <v>118</v>
      </c>
      <c r="AU101" s="220" t="s">
        <v>82</v>
      </c>
      <c r="AY101" s="18" t="s">
        <v>115</v>
      </c>
      <c r="BE101" s="221">
        <f>IF(N101="základní",J101,0)</f>
        <v>0</v>
      </c>
      <c r="BF101" s="221">
        <f>IF(N101="snížená",J101,0)</f>
        <v>0</v>
      </c>
      <c r="BG101" s="221">
        <f>IF(N101="zákl. přenesená",J101,0)</f>
        <v>0</v>
      </c>
      <c r="BH101" s="221">
        <f>IF(N101="sníž. přenesená",J101,0)</f>
        <v>0</v>
      </c>
      <c r="BI101" s="221">
        <f>IF(N101="nulová",J101,0)</f>
        <v>0</v>
      </c>
      <c r="BJ101" s="18" t="s">
        <v>80</v>
      </c>
      <c r="BK101" s="221">
        <f>ROUND(I101*H101,2)</f>
        <v>0</v>
      </c>
      <c r="BL101" s="18" t="s">
        <v>122</v>
      </c>
      <c r="BM101" s="220" t="s">
        <v>138</v>
      </c>
    </row>
    <row r="102" s="13" customFormat="1">
      <c r="A102" s="13"/>
      <c r="B102" s="227"/>
      <c r="C102" s="228"/>
      <c r="D102" s="222" t="s">
        <v>126</v>
      </c>
      <c r="E102" s="229" t="s">
        <v>19</v>
      </c>
      <c r="F102" s="230" t="s">
        <v>80</v>
      </c>
      <c r="G102" s="228"/>
      <c r="H102" s="231">
        <v>1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126</v>
      </c>
      <c r="AU102" s="237" t="s">
        <v>82</v>
      </c>
      <c r="AV102" s="13" t="s">
        <v>82</v>
      </c>
      <c r="AW102" s="13" t="s">
        <v>33</v>
      </c>
      <c r="AX102" s="13" t="s">
        <v>73</v>
      </c>
      <c r="AY102" s="237" t="s">
        <v>115</v>
      </c>
    </row>
    <row r="103" s="14" customFormat="1">
      <c r="A103" s="14"/>
      <c r="B103" s="238"/>
      <c r="C103" s="239"/>
      <c r="D103" s="222" t="s">
        <v>126</v>
      </c>
      <c r="E103" s="240" t="s">
        <v>19</v>
      </c>
      <c r="F103" s="241" t="s">
        <v>127</v>
      </c>
      <c r="G103" s="239"/>
      <c r="H103" s="242">
        <v>1</v>
      </c>
      <c r="I103" s="243"/>
      <c r="J103" s="239"/>
      <c r="K103" s="239"/>
      <c r="L103" s="244"/>
      <c r="M103" s="245"/>
      <c r="N103" s="246"/>
      <c r="O103" s="246"/>
      <c r="P103" s="246"/>
      <c r="Q103" s="246"/>
      <c r="R103" s="246"/>
      <c r="S103" s="246"/>
      <c r="T103" s="24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8" t="s">
        <v>126</v>
      </c>
      <c r="AU103" s="248" t="s">
        <v>82</v>
      </c>
      <c r="AV103" s="14" t="s">
        <v>128</v>
      </c>
      <c r="AW103" s="14" t="s">
        <v>33</v>
      </c>
      <c r="AX103" s="14" t="s">
        <v>80</v>
      </c>
      <c r="AY103" s="248" t="s">
        <v>115</v>
      </c>
    </row>
    <row r="104" s="2" customFormat="1" ht="36.72453" customHeight="1">
      <c r="A104" s="39"/>
      <c r="B104" s="40"/>
      <c r="C104" s="209" t="s">
        <v>139</v>
      </c>
      <c r="D104" s="209" t="s">
        <v>118</v>
      </c>
      <c r="E104" s="210" t="s">
        <v>140</v>
      </c>
      <c r="F104" s="211" t="s">
        <v>141</v>
      </c>
      <c r="G104" s="212" t="s">
        <v>121</v>
      </c>
      <c r="H104" s="213">
        <v>1</v>
      </c>
      <c r="I104" s="214"/>
      <c r="J104" s="215">
        <f>ROUND(I104*H104,2)</f>
        <v>0</v>
      </c>
      <c r="K104" s="211" t="s">
        <v>19</v>
      </c>
      <c r="L104" s="45"/>
      <c r="M104" s="216" t="s">
        <v>19</v>
      </c>
      <c r="N104" s="217" t="s">
        <v>44</v>
      </c>
      <c r="O104" s="85"/>
      <c r="P104" s="218">
        <f>O104*H104</f>
        <v>0</v>
      </c>
      <c r="Q104" s="218">
        <v>0</v>
      </c>
      <c r="R104" s="218">
        <f>Q104*H104</f>
        <v>0</v>
      </c>
      <c r="S104" s="218">
        <v>0</v>
      </c>
      <c r="T104" s="219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0" t="s">
        <v>122</v>
      </c>
      <c r="AT104" s="220" t="s">
        <v>118</v>
      </c>
      <c r="AU104" s="220" t="s">
        <v>82</v>
      </c>
      <c r="AY104" s="18" t="s">
        <v>115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18" t="s">
        <v>80</v>
      </c>
      <c r="BK104" s="221">
        <f>ROUND(I104*H104,2)</f>
        <v>0</v>
      </c>
      <c r="BL104" s="18" t="s">
        <v>122</v>
      </c>
      <c r="BM104" s="220" t="s">
        <v>142</v>
      </c>
    </row>
    <row r="105" s="13" customFormat="1">
      <c r="A105" s="13"/>
      <c r="B105" s="227"/>
      <c r="C105" s="228"/>
      <c r="D105" s="222" t="s">
        <v>126</v>
      </c>
      <c r="E105" s="229" t="s">
        <v>19</v>
      </c>
      <c r="F105" s="230" t="s">
        <v>80</v>
      </c>
      <c r="G105" s="228"/>
      <c r="H105" s="231">
        <v>1</v>
      </c>
      <c r="I105" s="232"/>
      <c r="J105" s="228"/>
      <c r="K105" s="228"/>
      <c r="L105" s="233"/>
      <c r="M105" s="234"/>
      <c r="N105" s="235"/>
      <c r="O105" s="235"/>
      <c r="P105" s="235"/>
      <c r="Q105" s="235"/>
      <c r="R105" s="235"/>
      <c r="S105" s="235"/>
      <c r="T105" s="23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7" t="s">
        <v>126</v>
      </c>
      <c r="AU105" s="237" t="s">
        <v>82</v>
      </c>
      <c r="AV105" s="13" t="s">
        <v>82</v>
      </c>
      <c r="AW105" s="13" t="s">
        <v>33</v>
      </c>
      <c r="AX105" s="13" t="s">
        <v>73</v>
      </c>
      <c r="AY105" s="237" t="s">
        <v>115</v>
      </c>
    </row>
    <row r="106" s="14" customFormat="1">
      <c r="A106" s="14"/>
      <c r="B106" s="238"/>
      <c r="C106" s="239"/>
      <c r="D106" s="222" t="s">
        <v>126</v>
      </c>
      <c r="E106" s="240" t="s">
        <v>19</v>
      </c>
      <c r="F106" s="241" t="s">
        <v>127</v>
      </c>
      <c r="G106" s="239"/>
      <c r="H106" s="242">
        <v>1</v>
      </c>
      <c r="I106" s="243"/>
      <c r="J106" s="239"/>
      <c r="K106" s="239"/>
      <c r="L106" s="244"/>
      <c r="M106" s="245"/>
      <c r="N106" s="246"/>
      <c r="O106" s="246"/>
      <c r="P106" s="246"/>
      <c r="Q106" s="246"/>
      <c r="R106" s="246"/>
      <c r="S106" s="246"/>
      <c r="T106" s="24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8" t="s">
        <v>126</v>
      </c>
      <c r="AU106" s="248" t="s">
        <v>82</v>
      </c>
      <c r="AV106" s="14" t="s">
        <v>128</v>
      </c>
      <c r="AW106" s="14" t="s">
        <v>33</v>
      </c>
      <c r="AX106" s="14" t="s">
        <v>80</v>
      </c>
      <c r="AY106" s="248" t="s">
        <v>115</v>
      </c>
    </row>
    <row r="107" s="2" customFormat="1" ht="60.86037" customHeight="1">
      <c r="A107" s="39"/>
      <c r="B107" s="40"/>
      <c r="C107" s="209" t="s">
        <v>143</v>
      </c>
      <c r="D107" s="209" t="s">
        <v>118</v>
      </c>
      <c r="E107" s="210" t="s">
        <v>144</v>
      </c>
      <c r="F107" s="211" t="s">
        <v>145</v>
      </c>
      <c r="G107" s="212" t="s">
        <v>121</v>
      </c>
      <c r="H107" s="213">
        <v>1</v>
      </c>
      <c r="I107" s="214"/>
      <c r="J107" s="215">
        <f>ROUND(I107*H107,2)</f>
        <v>0</v>
      </c>
      <c r="K107" s="211" t="s">
        <v>19</v>
      </c>
      <c r="L107" s="45"/>
      <c r="M107" s="216" t="s">
        <v>19</v>
      </c>
      <c r="N107" s="217" t="s">
        <v>44</v>
      </c>
      <c r="O107" s="85"/>
      <c r="P107" s="218">
        <f>O107*H107</f>
        <v>0</v>
      </c>
      <c r="Q107" s="218">
        <v>0</v>
      </c>
      <c r="R107" s="218">
        <f>Q107*H107</f>
        <v>0</v>
      </c>
      <c r="S107" s="218">
        <v>0</v>
      </c>
      <c r="T107" s="219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0" t="s">
        <v>122</v>
      </c>
      <c r="AT107" s="220" t="s">
        <v>118</v>
      </c>
      <c r="AU107" s="220" t="s">
        <v>82</v>
      </c>
      <c r="AY107" s="18" t="s">
        <v>115</v>
      </c>
      <c r="BE107" s="221">
        <f>IF(N107="základní",J107,0)</f>
        <v>0</v>
      </c>
      <c r="BF107" s="221">
        <f>IF(N107="snížená",J107,0)</f>
        <v>0</v>
      </c>
      <c r="BG107" s="221">
        <f>IF(N107="zákl. přenesená",J107,0)</f>
        <v>0</v>
      </c>
      <c r="BH107" s="221">
        <f>IF(N107="sníž. přenesená",J107,0)</f>
        <v>0</v>
      </c>
      <c r="BI107" s="221">
        <f>IF(N107="nulová",J107,0)</f>
        <v>0</v>
      </c>
      <c r="BJ107" s="18" t="s">
        <v>80</v>
      </c>
      <c r="BK107" s="221">
        <f>ROUND(I107*H107,2)</f>
        <v>0</v>
      </c>
      <c r="BL107" s="18" t="s">
        <v>122</v>
      </c>
      <c r="BM107" s="220" t="s">
        <v>146</v>
      </c>
    </row>
    <row r="108" s="13" customFormat="1">
      <c r="A108" s="13"/>
      <c r="B108" s="227"/>
      <c r="C108" s="228"/>
      <c r="D108" s="222" t="s">
        <v>126</v>
      </c>
      <c r="E108" s="229" t="s">
        <v>19</v>
      </c>
      <c r="F108" s="230" t="s">
        <v>80</v>
      </c>
      <c r="G108" s="228"/>
      <c r="H108" s="231">
        <v>1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126</v>
      </c>
      <c r="AU108" s="237" t="s">
        <v>82</v>
      </c>
      <c r="AV108" s="13" t="s">
        <v>82</v>
      </c>
      <c r="AW108" s="13" t="s">
        <v>33</v>
      </c>
      <c r="AX108" s="13" t="s">
        <v>73</v>
      </c>
      <c r="AY108" s="237" t="s">
        <v>115</v>
      </c>
    </row>
    <row r="109" s="14" customFormat="1">
      <c r="A109" s="14"/>
      <c r="B109" s="238"/>
      <c r="C109" s="239"/>
      <c r="D109" s="222" t="s">
        <v>126</v>
      </c>
      <c r="E109" s="240" t="s">
        <v>19</v>
      </c>
      <c r="F109" s="241" t="s">
        <v>127</v>
      </c>
      <c r="G109" s="239"/>
      <c r="H109" s="242">
        <v>1</v>
      </c>
      <c r="I109" s="243"/>
      <c r="J109" s="239"/>
      <c r="K109" s="239"/>
      <c r="L109" s="244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8" t="s">
        <v>126</v>
      </c>
      <c r="AU109" s="248" t="s">
        <v>82</v>
      </c>
      <c r="AV109" s="14" t="s">
        <v>128</v>
      </c>
      <c r="AW109" s="14" t="s">
        <v>33</v>
      </c>
      <c r="AX109" s="14" t="s">
        <v>80</v>
      </c>
      <c r="AY109" s="248" t="s">
        <v>115</v>
      </c>
    </row>
    <row r="110" s="2" customFormat="1" ht="64.52831" customHeight="1">
      <c r="A110" s="39"/>
      <c r="B110" s="40"/>
      <c r="C110" s="209" t="s">
        <v>147</v>
      </c>
      <c r="D110" s="209" t="s">
        <v>118</v>
      </c>
      <c r="E110" s="210" t="s">
        <v>148</v>
      </c>
      <c r="F110" s="211" t="s">
        <v>149</v>
      </c>
      <c r="G110" s="212" t="s">
        <v>121</v>
      </c>
      <c r="H110" s="213">
        <v>1</v>
      </c>
      <c r="I110" s="214"/>
      <c r="J110" s="215">
        <f>ROUND(I110*H110,2)</f>
        <v>0</v>
      </c>
      <c r="K110" s="211" t="s">
        <v>19</v>
      </c>
      <c r="L110" s="45"/>
      <c r="M110" s="216" t="s">
        <v>19</v>
      </c>
      <c r="N110" s="217" t="s">
        <v>44</v>
      </c>
      <c r="O110" s="85"/>
      <c r="P110" s="218">
        <f>O110*H110</f>
        <v>0</v>
      </c>
      <c r="Q110" s="218">
        <v>0</v>
      </c>
      <c r="R110" s="218">
        <f>Q110*H110</f>
        <v>0</v>
      </c>
      <c r="S110" s="218">
        <v>0</v>
      </c>
      <c r="T110" s="219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0" t="s">
        <v>122</v>
      </c>
      <c r="AT110" s="220" t="s">
        <v>118</v>
      </c>
      <c r="AU110" s="220" t="s">
        <v>82</v>
      </c>
      <c r="AY110" s="18" t="s">
        <v>115</v>
      </c>
      <c r="BE110" s="221">
        <f>IF(N110="základní",J110,0)</f>
        <v>0</v>
      </c>
      <c r="BF110" s="221">
        <f>IF(N110="snížená",J110,0)</f>
        <v>0</v>
      </c>
      <c r="BG110" s="221">
        <f>IF(N110="zákl. přenesená",J110,0)</f>
        <v>0</v>
      </c>
      <c r="BH110" s="221">
        <f>IF(N110="sníž. přenesená",J110,0)</f>
        <v>0</v>
      </c>
      <c r="BI110" s="221">
        <f>IF(N110="nulová",J110,0)</f>
        <v>0</v>
      </c>
      <c r="BJ110" s="18" t="s">
        <v>80</v>
      </c>
      <c r="BK110" s="221">
        <f>ROUND(I110*H110,2)</f>
        <v>0</v>
      </c>
      <c r="BL110" s="18" t="s">
        <v>122</v>
      </c>
      <c r="BM110" s="220" t="s">
        <v>150</v>
      </c>
    </row>
    <row r="111" s="13" customFormat="1">
      <c r="A111" s="13"/>
      <c r="B111" s="227"/>
      <c r="C111" s="228"/>
      <c r="D111" s="222" t="s">
        <v>126</v>
      </c>
      <c r="E111" s="229" t="s">
        <v>19</v>
      </c>
      <c r="F111" s="230" t="s">
        <v>80</v>
      </c>
      <c r="G111" s="228"/>
      <c r="H111" s="231">
        <v>1</v>
      </c>
      <c r="I111" s="232"/>
      <c r="J111" s="228"/>
      <c r="K111" s="228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126</v>
      </c>
      <c r="AU111" s="237" t="s">
        <v>82</v>
      </c>
      <c r="AV111" s="13" t="s">
        <v>82</v>
      </c>
      <c r="AW111" s="13" t="s">
        <v>33</v>
      </c>
      <c r="AX111" s="13" t="s">
        <v>73</v>
      </c>
      <c r="AY111" s="237" t="s">
        <v>115</v>
      </c>
    </row>
    <row r="112" s="14" customFormat="1">
      <c r="A112" s="14"/>
      <c r="B112" s="238"/>
      <c r="C112" s="239"/>
      <c r="D112" s="222" t="s">
        <v>126</v>
      </c>
      <c r="E112" s="240" t="s">
        <v>19</v>
      </c>
      <c r="F112" s="241" t="s">
        <v>127</v>
      </c>
      <c r="G112" s="239"/>
      <c r="H112" s="242">
        <v>1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126</v>
      </c>
      <c r="AU112" s="248" t="s">
        <v>82</v>
      </c>
      <c r="AV112" s="14" t="s">
        <v>128</v>
      </c>
      <c r="AW112" s="14" t="s">
        <v>33</v>
      </c>
      <c r="AX112" s="14" t="s">
        <v>80</v>
      </c>
      <c r="AY112" s="248" t="s">
        <v>115</v>
      </c>
    </row>
    <row r="113" s="2" customFormat="1" ht="53.66038" customHeight="1">
      <c r="A113" s="39"/>
      <c r="B113" s="40"/>
      <c r="C113" s="209" t="s">
        <v>151</v>
      </c>
      <c r="D113" s="209" t="s">
        <v>118</v>
      </c>
      <c r="E113" s="210" t="s">
        <v>152</v>
      </c>
      <c r="F113" s="211" t="s">
        <v>153</v>
      </c>
      <c r="G113" s="212" t="s">
        <v>121</v>
      </c>
      <c r="H113" s="213">
        <v>1</v>
      </c>
      <c r="I113" s="214"/>
      <c r="J113" s="215">
        <f>ROUND(I113*H113,2)</f>
        <v>0</v>
      </c>
      <c r="K113" s="211" t="s">
        <v>19</v>
      </c>
      <c r="L113" s="45"/>
      <c r="M113" s="216" t="s">
        <v>19</v>
      </c>
      <c r="N113" s="217" t="s">
        <v>44</v>
      </c>
      <c r="O113" s="85"/>
      <c r="P113" s="218">
        <f>O113*H113</f>
        <v>0</v>
      </c>
      <c r="Q113" s="218">
        <v>0</v>
      </c>
      <c r="R113" s="218">
        <f>Q113*H113</f>
        <v>0</v>
      </c>
      <c r="S113" s="218">
        <v>0</v>
      </c>
      <c r="T113" s="219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0" t="s">
        <v>122</v>
      </c>
      <c r="AT113" s="220" t="s">
        <v>118</v>
      </c>
      <c r="AU113" s="220" t="s">
        <v>82</v>
      </c>
      <c r="AY113" s="18" t="s">
        <v>115</v>
      </c>
      <c r="BE113" s="221">
        <f>IF(N113="základní",J113,0)</f>
        <v>0</v>
      </c>
      <c r="BF113" s="221">
        <f>IF(N113="snížená",J113,0)</f>
        <v>0</v>
      </c>
      <c r="BG113" s="221">
        <f>IF(N113="zákl. přenesená",J113,0)</f>
        <v>0</v>
      </c>
      <c r="BH113" s="221">
        <f>IF(N113="sníž. přenesená",J113,0)</f>
        <v>0</v>
      </c>
      <c r="BI113" s="221">
        <f>IF(N113="nulová",J113,0)</f>
        <v>0</v>
      </c>
      <c r="BJ113" s="18" t="s">
        <v>80</v>
      </c>
      <c r="BK113" s="221">
        <f>ROUND(I113*H113,2)</f>
        <v>0</v>
      </c>
      <c r="BL113" s="18" t="s">
        <v>122</v>
      </c>
      <c r="BM113" s="220" t="s">
        <v>154</v>
      </c>
    </row>
    <row r="114" s="13" customFormat="1">
      <c r="A114" s="13"/>
      <c r="B114" s="227"/>
      <c r="C114" s="228"/>
      <c r="D114" s="222" t="s">
        <v>126</v>
      </c>
      <c r="E114" s="229" t="s">
        <v>19</v>
      </c>
      <c r="F114" s="230" t="s">
        <v>80</v>
      </c>
      <c r="G114" s="228"/>
      <c r="H114" s="231">
        <v>1</v>
      </c>
      <c r="I114" s="232"/>
      <c r="J114" s="228"/>
      <c r="K114" s="228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126</v>
      </c>
      <c r="AU114" s="237" t="s">
        <v>82</v>
      </c>
      <c r="AV114" s="13" t="s">
        <v>82</v>
      </c>
      <c r="AW114" s="13" t="s">
        <v>33</v>
      </c>
      <c r="AX114" s="13" t="s">
        <v>80</v>
      </c>
      <c r="AY114" s="237" t="s">
        <v>115</v>
      </c>
    </row>
    <row r="115" s="2" customFormat="1" ht="36.72453" customHeight="1">
      <c r="A115" s="39"/>
      <c r="B115" s="40"/>
      <c r="C115" s="209" t="s">
        <v>155</v>
      </c>
      <c r="D115" s="209" t="s">
        <v>118</v>
      </c>
      <c r="E115" s="210" t="s">
        <v>156</v>
      </c>
      <c r="F115" s="211" t="s">
        <v>157</v>
      </c>
      <c r="G115" s="212" t="s">
        <v>121</v>
      </c>
      <c r="H115" s="213">
        <v>1</v>
      </c>
      <c r="I115" s="214"/>
      <c r="J115" s="215">
        <f>ROUND(I115*H115,2)</f>
        <v>0</v>
      </c>
      <c r="K115" s="211" t="s">
        <v>19</v>
      </c>
      <c r="L115" s="45"/>
      <c r="M115" s="216" t="s">
        <v>19</v>
      </c>
      <c r="N115" s="217" t="s">
        <v>44</v>
      </c>
      <c r="O115" s="85"/>
      <c r="P115" s="218">
        <f>O115*H115</f>
        <v>0</v>
      </c>
      <c r="Q115" s="218">
        <v>0</v>
      </c>
      <c r="R115" s="218">
        <f>Q115*H115</f>
        <v>0</v>
      </c>
      <c r="S115" s="218">
        <v>0</v>
      </c>
      <c r="T115" s="219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0" t="s">
        <v>122</v>
      </c>
      <c r="AT115" s="220" t="s">
        <v>118</v>
      </c>
      <c r="AU115" s="220" t="s">
        <v>82</v>
      </c>
      <c r="AY115" s="18" t="s">
        <v>115</v>
      </c>
      <c r="BE115" s="221">
        <f>IF(N115="základní",J115,0)</f>
        <v>0</v>
      </c>
      <c r="BF115" s="221">
        <f>IF(N115="snížená",J115,0)</f>
        <v>0</v>
      </c>
      <c r="BG115" s="221">
        <f>IF(N115="zákl. přenesená",J115,0)</f>
        <v>0</v>
      </c>
      <c r="BH115" s="221">
        <f>IF(N115="sníž. přenesená",J115,0)</f>
        <v>0</v>
      </c>
      <c r="BI115" s="221">
        <f>IF(N115="nulová",J115,0)</f>
        <v>0</v>
      </c>
      <c r="BJ115" s="18" t="s">
        <v>80</v>
      </c>
      <c r="BK115" s="221">
        <f>ROUND(I115*H115,2)</f>
        <v>0</v>
      </c>
      <c r="BL115" s="18" t="s">
        <v>122</v>
      </c>
      <c r="BM115" s="220" t="s">
        <v>158</v>
      </c>
    </row>
    <row r="116" s="13" customFormat="1">
      <c r="A116" s="13"/>
      <c r="B116" s="227"/>
      <c r="C116" s="228"/>
      <c r="D116" s="222" t="s">
        <v>126</v>
      </c>
      <c r="E116" s="229" t="s">
        <v>19</v>
      </c>
      <c r="F116" s="230" t="s">
        <v>80</v>
      </c>
      <c r="G116" s="228"/>
      <c r="H116" s="231">
        <v>1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126</v>
      </c>
      <c r="AU116" s="237" t="s">
        <v>82</v>
      </c>
      <c r="AV116" s="13" t="s">
        <v>82</v>
      </c>
      <c r="AW116" s="13" t="s">
        <v>33</v>
      </c>
      <c r="AX116" s="13" t="s">
        <v>73</v>
      </c>
      <c r="AY116" s="237" t="s">
        <v>115</v>
      </c>
    </row>
    <row r="117" s="14" customFormat="1">
      <c r="A117" s="14"/>
      <c r="B117" s="238"/>
      <c r="C117" s="239"/>
      <c r="D117" s="222" t="s">
        <v>126</v>
      </c>
      <c r="E117" s="240" t="s">
        <v>19</v>
      </c>
      <c r="F117" s="241" t="s">
        <v>127</v>
      </c>
      <c r="G117" s="239"/>
      <c r="H117" s="242">
        <v>1</v>
      </c>
      <c r="I117" s="243"/>
      <c r="J117" s="239"/>
      <c r="K117" s="239"/>
      <c r="L117" s="244"/>
      <c r="M117" s="245"/>
      <c r="N117" s="246"/>
      <c r="O117" s="246"/>
      <c r="P117" s="246"/>
      <c r="Q117" s="246"/>
      <c r="R117" s="246"/>
      <c r="S117" s="246"/>
      <c r="T117" s="24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8" t="s">
        <v>126</v>
      </c>
      <c r="AU117" s="248" t="s">
        <v>82</v>
      </c>
      <c r="AV117" s="14" t="s">
        <v>128</v>
      </c>
      <c r="AW117" s="14" t="s">
        <v>33</v>
      </c>
      <c r="AX117" s="14" t="s">
        <v>80</v>
      </c>
      <c r="AY117" s="248" t="s">
        <v>115</v>
      </c>
    </row>
    <row r="118" s="2" customFormat="1" ht="31.92453" customHeight="1">
      <c r="A118" s="39"/>
      <c r="B118" s="40"/>
      <c r="C118" s="209" t="s">
        <v>159</v>
      </c>
      <c r="D118" s="209" t="s">
        <v>118</v>
      </c>
      <c r="E118" s="210" t="s">
        <v>160</v>
      </c>
      <c r="F118" s="211" t="s">
        <v>161</v>
      </c>
      <c r="G118" s="212" t="s">
        <v>121</v>
      </c>
      <c r="H118" s="213">
        <v>2</v>
      </c>
      <c r="I118" s="214"/>
      <c r="J118" s="215">
        <f>ROUND(I118*H118,2)</f>
        <v>0</v>
      </c>
      <c r="K118" s="211" t="s">
        <v>19</v>
      </c>
      <c r="L118" s="45"/>
      <c r="M118" s="216" t="s">
        <v>19</v>
      </c>
      <c r="N118" s="217" t="s">
        <v>44</v>
      </c>
      <c r="O118" s="85"/>
      <c r="P118" s="218">
        <f>O118*H118</f>
        <v>0</v>
      </c>
      <c r="Q118" s="218">
        <v>0</v>
      </c>
      <c r="R118" s="218">
        <f>Q118*H118</f>
        <v>0</v>
      </c>
      <c r="S118" s="218">
        <v>0</v>
      </c>
      <c r="T118" s="219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0" t="s">
        <v>122</v>
      </c>
      <c r="AT118" s="220" t="s">
        <v>118</v>
      </c>
      <c r="AU118" s="220" t="s">
        <v>82</v>
      </c>
      <c r="AY118" s="18" t="s">
        <v>115</v>
      </c>
      <c r="BE118" s="221">
        <f>IF(N118="základní",J118,0)</f>
        <v>0</v>
      </c>
      <c r="BF118" s="221">
        <f>IF(N118="snížená",J118,0)</f>
        <v>0</v>
      </c>
      <c r="BG118" s="221">
        <f>IF(N118="zákl. přenesená",J118,0)</f>
        <v>0</v>
      </c>
      <c r="BH118" s="221">
        <f>IF(N118="sníž. přenesená",J118,0)</f>
        <v>0</v>
      </c>
      <c r="BI118" s="221">
        <f>IF(N118="nulová",J118,0)</f>
        <v>0</v>
      </c>
      <c r="BJ118" s="18" t="s">
        <v>80</v>
      </c>
      <c r="BK118" s="221">
        <f>ROUND(I118*H118,2)</f>
        <v>0</v>
      </c>
      <c r="BL118" s="18" t="s">
        <v>122</v>
      </c>
      <c r="BM118" s="220" t="s">
        <v>162</v>
      </c>
    </row>
    <row r="119" s="2" customFormat="1" ht="60.86037" customHeight="1">
      <c r="A119" s="39"/>
      <c r="B119" s="40"/>
      <c r="C119" s="209" t="s">
        <v>163</v>
      </c>
      <c r="D119" s="209" t="s">
        <v>118</v>
      </c>
      <c r="E119" s="210" t="s">
        <v>164</v>
      </c>
      <c r="F119" s="211" t="s">
        <v>165</v>
      </c>
      <c r="G119" s="212" t="s">
        <v>121</v>
      </c>
      <c r="H119" s="213">
        <v>1</v>
      </c>
      <c r="I119" s="214"/>
      <c r="J119" s="215">
        <f>ROUND(I119*H119,2)</f>
        <v>0</v>
      </c>
      <c r="K119" s="211" t="s">
        <v>19</v>
      </c>
      <c r="L119" s="45"/>
      <c r="M119" s="216" t="s">
        <v>19</v>
      </c>
      <c r="N119" s="217" t="s">
        <v>44</v>
      </c>
      <c r="O119" s="85"/>
      <c r="P119" s="218">
        <f>O119*H119</f>
        <v>0</v>
      </c>
      <c r="Q119" s="218">
        <v>0</v>
      </c>
      <c r="R119" s="218">
        <f>Q119*H119</f>
        <v>0</v>
      </c>
      <c r="S119" s="218">
        <v>0</v>
      </c>
      <c r="T119" s="21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0" t="s">
        <v>122</v>
      </c>
      <c r="AT119" s="220" t="s">
        <v>118</v>
      </c>
      <c r="AU119" s="220" t="s">
        <v>82</v>
      </c>
      <c r="AY119" s="18" t="s">
        <v>115</v>
      </c>
      <c r="BE119" s="221">
        <f>IF(N119="základní",J119,0)</f>
        <v>0</v>
      </c>
      <c r="BF119" s="221">
        <f>IF(N119="snížená",J119,0)</f>
        <v>0</v>
      </c>
      <c r="BG119" s="221">
        <f>IF(N119="zákl. přenesená",J119,0)</f>
        <v>0</v>
      </c>
      <c r="BH119" s="221">
        <f>IF(N119="sníž. přenesená",J119,0)</f>
        <v>0</v>
      </c>
      <c r="BI119" s="221">
        <f>IF(N119="nulová",J119,0)</f>
        <v>0</v>
      </c>
      <c r="BJ119" s="18" t="s">
        <v>80</v>
      </c>
      <c r="BK119" s="221">
        <f>ROUND(I119*H119,2)</f>
        <v>0</v>
      </c>
      <c r="BL119" s="18" t="s">
        <v>122</v>
      </c>
      <c r="BM119" s="220" t="s">
        <v>166</v>
      </c>
    </row>
    <row r="120" s="2" customFormat="1">
      <c r="A120" s="39"/>
      <c r="B120" s="40"/>
      <c r="C120" s="41"/>
      <c r="D120" s="222" t="s">
        <v>124</v>
      </c>
      <c r="E120" s="41"/>
      <c r="F120" s="223" t="s">
        <v>167</v>
      </c>
      <c r="G120" s="41"/>
      <c r="H120" s="41"/>
      <c r="I120" s="224"/>
      <c r="J120" s="41"/>
      <c r="K120" s="41"/>
      <c r="L120" s="45"/>
      <c r="M120" s="225"/>
      <c r="N120" s="226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124</v>
      </c>
      <c r="AU120" s="18" t="s">
        <v>82</v>
      </c>
    </row>
    <row r="121" s="13" customFormat="1">
      <c r="A121" s="13"/>
      <c r="B121" s="227"/>
      <c r="C121" s="228"/>
      <c r="D121" s="222" t="s">
        <v>126</v>
      </c>
      <c r="E121" s="229" t="s">
        <v>19</v>
      </c>
      <c r="F121" s="230" t="s">
        <v>80</v>
      </c>
      <c r="G121" s="228"/>
      <c r="H121" s="231">
        <v>1</v>
      </c>
      <c r="I121" s="232"/>
      <c r="J121" s="228"/>
      <c r="K121" s="228"/>
      <c r="L121" s="233"/>
      <c r="M121" s="234"/>
      <c r="N121" s="235"/>
      <c r="O121" s="235"/>
      <c r="P121" s="235"/>
      <c r="Q121" s="235"/>
      <c r="R121" s="235"/>
      <c r="S121" s="235"/>
      <c r="T121" s="23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7" t="s">
        <v>126</v>
      </c>
      <c r="AU121" s="237" t="s">
        <v>82</v>
      </c>
      <c r="AV121" s="13" t="s">
        <v>82</v>
      </c>
      <c r="AW121" s="13" t="s">
        <v>33</v>
      </c>
      <c r="AX121" s="13" t="s">
        <v>73</v>
      </c>
      <c r="AY121" s="237" t="s">
        <v>115</v>
      </c>
    </row>
    <row r="122" s="14" customFormat="1">
      <c r="A122" s="14"/>
      <c r="B122" s="238"/>
      <c r="C122" s="239"/>
      <c r="D122" s="222" t="s">
        <v>126</v>
      </c>
      <c r="E122" s="240" t="s">
        <v>19</v>
      </c>
      <c r="F122" s="241" t="s">
        <v>127</v>
      </c>
      <c r="G122" s="239"/>
      <c r="H122" s="242">
        <v>1</v>
      </c>
      <c r="I122" s="243"/>
      <c r="J122" s="239"/>
      <c r="K122" s="239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126</v>
      </c>
      <c r="AU122" s="248" t="s">
        <v>82</v>
      </c>
      <c r="AV122" s="14" t="s">
        <v>128</v>
      </c>
      <c r="AW122" s="14" t="s">
        <v>33</v>
      </c>
      <c r="AX122" s="14" t="s">
        <v>80</v>
      </c>
      <c r="AY122" s="248" t="s">
        <v>115</v>
      </c>
    </row>
    <row r="123" s="2" customFormat="1" ht="23.4566" customHeight="1">
      <c r="A123" s="39"/>
      <c r="B123" s="40"/>
      <c r="C123" s="209" t="s">
        <v>8</v>
      </c>
      <c r="D123" s="209" t="s">
        <v>118</v>
      </c>
      <c r="E123" s="210" t="s">
        <v>168</v>
      </c>
      <c r="F123" s="211" t="s">
        <v>169</v>
      </c>
      <c r="G123" s="212" t="s">
        <v>121</v>
      </c>
      <c r="H123" s="213">
        <v>2</v>
      </c>
      <c r="I123" s="214"/>
      <c r="J123" s="215">
        <f>ROUND(I123*H123,2)</f>
        <v>0</v>
      </c>
      <c r="K123" s="211" t="s">
        <v>19</v>
      </c>
      <c r="L123" s="45"/>
      <c r="M123" s="216" t="s">
        <v>19</v>
      </c>
      <c r="N123" s="217" t="s">
        <v>44</v>
      </c>
      <c r="O123" s="85"/>
      <c r="P123" s="218">
        <f>O123*H123</f>
        <v>0</v>
      </c>
      <c r="Q123" s="218">
        <v>0</v>
      </c>
      <c r="R123" s="218">
        <f>Q123*H123</f>
        <v>0</v>
      </c>
      <c r="S123" s="218">
        <v>0</v>
      </c>
      <c r="T123" s="21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0" t="s">
        <v>122</v>
      </c>
      <c r="AT123" s="220" t="s">
        <v>118</v>
      </c>
      <c r="AU123" s="220" t="s">
        <v>82</v>
      </c>
      <c r="AY123" s="18" t="s">
        <v>115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18" t="s">
        <v>80</v>
      </c>
      <c r="BK123" s="221">
        <f>ROUND(I123*H123,2)</f>
        <v>0</v>
      </c>
      <c r="BL123" s="18" t="s">
        <v>122</v>
      </c>
      <c r="BM123" s="220" t="s">
        <v>170</v>
      </c>
    </row>
    <row r="124" s="2" customFormat="1" ht="173.2076" customHeight="1">
      <c r="A124" s="39"/>
      <c r="B124" s="40"/>
      <c r="C124" s="209" t="s">
        <v>171</v>
      </c>
      <c r="D124" s="209" t="s">
        <v>118</v>
      </c>
      <c r="E124" s="210" t="s">
        <v>172</v>
      </c>
      <c r="F124" s="211" t="s">
        <v>173</v>
      </c>
      <c r="G124" s="212" t="s">
        <v>121</v>
      </c>
      <c r="H124" s="213">
        <v>1</v>
      </c>
      <c r="I124" s="214"/>
      <c r="J124" s="215">
        <f>ROUND(I124*H124,2)</f>
        <v>0</v>
      </c>
      <c r="K124" s="211" t="s">
        <v>19</v>
      </c>
      <c r="L124" s="45"/>
      <c r="M124" s="216" t="s">
        <v>19</v>
      </c>
      <c r="N124" s="217" t="s">
        <v>44</v>
      </c>
      <c r="O124" s="85"/>
      <c r="P124" s="218">
        <f>O124*H124</f>
        <v>0</v>
      </c>
      <c r="Q124" s="218">
        <v>0</v>
      </c>
      <c r="R124" s="218">
        <f>Q124*H124</f>
        <v>0</v>
      </c>
      <c r="S124" s="218">
        <v>0</v>
      </c>
      <c r="T124" s="21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0" t="s">
        <v>122</v>
      </c>
      <c r="AT124" s="220" t="s">
        <v>118</v>
      </c>
      <c r="AU124" s="220" t="s">
        <v>82</v>
      </c>
      <c r="AY124" s="18" t="s">
        <v>115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18" t="s">
        <v>80</v>
      </c>
      <c r="BK124" s="221">
        <f>ROUND(I124*H124,2)</f>
        <v>0</v>
      </c>
      <c r="BL124" s="18" t="s">
        <v>122</v>
      </c>
      <c r="BM124" s="220" t="s">
        <v>174</v>
      </c>
    </row>
    <row r="125" s="13" customFormat="1">
      <c r="A125" s="13"/>
      <c r="B125" s="227"/>
      <c r="C125" s="228"/>
      <c r="D125" s="222" t="s">
        <v>126</v>
      </c>
      <c r="E125" s="229" t="s">
        <v>19</v>
      </c>
      <c r="F125" s="230" t="s">
        <v>80</v>
      </c>
      <c r="G125" s="228"/>
      <c r="H125" s="231">
        <v>1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126</v>
      </c>
      <c r="AU125" s="237" t="s">
        <v>82</v>
      </c>
      <c r="AV125" s="13" t="s">
        <v>82</v>
      </c>
      <c r="AW125" s="13" t="s">
        <v>33</v>
      </c>
      <c r="AX125" s="13" t="s">
        <v>73</v>
      </c>
      <c r="AY125" s="237" t="s">
        <v>115</v>
      </c>
    </row>
    <row r="126" s="14" customFormat="1">
      <c r="A126" s="14"/>
      <c r="B126" s="238"/>
      <c r="C126" s="239"/>
      <c r="D126" s="222" t="s">
        <v>126</v>
      </c>
      <c r="E126" s="240" t="s">
        <v>19</v>
      </c>
      <c r="F126" s="241" t="s">
        <v>127</v>
      </c>
      <c r="G126" s="239"/>
      <c r="H126" s="242">
        <v>1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8" t="s">
        <v>126</v>
      </c>
      <c r="AU126" s="248" t="s">
        <v>82</v>
      </c>
      <c r="AV126" s="14" t="s">
        <v>128</v>
      </c>
      <c r="AW126" s="14" t="s">
        <v>33</v>
      </c>
      <c r="AX126" s="14" t="s">
        <v>80</v>
      </c>
      <c r="AY126" s="248" t="s">
        <v>115</v>
      </c>
    </row>
    <row r="127" s="2" customFormat="1" ht="64.52831" customHeight="1">
      <c r="A127" s="39"/>
      <c r="B127" s="40"/>
      <c r="C127" s="209" t="s">
        <v>175</v>
      </c>
      <c r="D127" s="209" t="s">
        <v>118</v>
      </c>
      <c r="E127" s="210" t="s">
        <v>176</v>
      </c>
      <c r="F127" s="211" t="s">
        <v>177</v>
      </c>
      <c r="G127" s="212" t="s">
        <v>121</v>
      </c>
      <c r="H127" s="213">
        <v>1</v>
      </c>
      <c r="I127" s="214"/>
      <c r="J127" s="215">
        <f>ROUND(I127*H127,2)</f>
        <v>0</v>
      </c>
      <c r="K127" s="211" t="s">
        <v>19</v>
      </c>
      <c r="L127" s="45"/>
      <c r="M127" s="216" t="s">
        <v>19</v>
      </c>
      <c r="N127" s="217" t="s">
        <v>44</v>
      </c>
      <c r="O127" s="85"/>
      <c r="P127" s="218">
        <f>O127*H127</f>
        <v>0</v>
      </c>
      <c r="Q127" s="218">
        <v>0</v>
      </c>
      <c r="R127" s="218">
        <f>Q127*H127</f>
        <v>0</v>
      </c>
      <c r="S127" s="218">
        <v>0</v>
      </c>
      <c r="T127" s="21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0" t="s">
        <v>122</v>
      </c>
      <c r="AT127" s="220" t="s">
        <v>118</v>
      </c>
      <c r="AU127" s="220" t="s">
        <v>82</v>
      </c>
      <c r="AY127" s="18" t="s">
        <v>115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18" t="s">
        <v>80</v>
      </c>
      <c r="BK127" s="221">
        <f>ROUND(I127*H127,2)</f>
        <v>0</v>
      </c>
      <c r="BL127" s="18" t="s">
        <v>122</v>
      </c>
      <c r="BM127" s="220" t="s">
        <v>178</v>
      </c>
    </row>
    <row r="128" s="13" customFormat="1">
      <c r="A128" s="13"/>
      <c r="B128" s="227"/>
      <c r="C128" s="228"/>
      <c r="D128" s="222" t="s">
        <v>126</v>
      </c>
      <c r="E128" s="229" t="s">
        <v>19</v>
      </c>
      <c r="F128" s="230" t="s">
        <v>80</v>
      </c>
      <c r="G128" s="228"/>
      <c r="H128" s="231">
        <v>1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126</v>
      </c>
      <c r="AU128" s="237" t="s">
        <v>82</v>
      </c>
      <c r="AV128" s="13" t="s">
        <v>82</v>
      </c>
      <c r="AW128" s="13" t="s">
        <v>33</v>
      </c>
      <c r="AX128" s="13" t="s">
        <v>73</v>
      </c>
      <c r="AY128" s="237" t="s">
        <v>115</v>
      </c>
    </row>
    <row r="129" s="14" customFormat="1">
      <c r="A129" s="14"/>
      <c r="B129" s="238"/>
      <c r="C129" s="239"/>
      <c r="D129" s="222" t="s">
        <v>126</v>
      </c>
      <c r="E129" s="240" t="s">
        <v>19</v>
      </c>
      <c r="F129" s="241" t="s">
        <v>127</v>
      </c>
      <c r="G129" s="239"/>
      <c r="H129" s="242">
        <v>1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126</v>
      </c>
      <c r="AU129" s="248" t="s">
        <v>82</v>
      </c>
      <c r="AV129" s="14" t="s">
        <v>128</v>
      </c>
      <c r="AW129" s="14" t="s">
        <v>33</v>
      </c>
      <c r="AX129" s="14" t="s">
        <v>80</v>
      </c>
      <c r="AY129" s="248" t="s">
        <v>115</v>
      </c>
    </row>
    <row r="130" s="2" customFormat="1" ht="74.1283" customHeight="1">
      <c r="A130" s="39"/>
      <c r="B130" s="40"/>
      <c r="C130" s="209" t="s">
        <v>179</v>
      </c>
      <c r="D130" s="209" t="s">
        <v>118</v>
      </c>
      <c r="E130" s="210" t="s">
        <v>180</v>
      </c>
      <c r="F130" s="211" t="s">
        <v>181</v>
      </c>
      <c r="G130" s="212" t="s">
        <v>121</v>
      </c>
      <c r="H130" s="213">
        <v>1</v>
      </c>
      <c r="I130" s="214"/>
      <c r="J130" s="215">
        <f>ROUND(I130*H130,2)</f>
        <v>0</v>
      </c>
      <c r="K130" s="211" t="s">
        <v>19</v>
      </c>
      <c r="L130" s="45"/>
      <c r="M130" s="216" t="s">
        <v>19</v>
      </c>
      <c r="N130" s="217" t="s">
        <v>44</v>
      </c>
      <c r="O130" s="85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0" t="s">
        <v>122</v>
      </c>
      <c r="AT130" s="220" t="s">
        <v>118</v>
      </c>
      <c r="AU130" s="220" t="s">
        <v>82</v>
      </c>
      <c r="AY130" s="18" t="s">
        <v>115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8" t="s">
        <v>80</v>
      </c>
      <c r="BK130" s="221">
        <f>ROUND(I130*H130,2)</f>
        <v>0</v>
      </c>
      <c r="BL130" s="18" t="s">
        <v>122</v>
      </c>
      <c r="BM130" s="220" t="s">
        <v>182</v>
      </c>
    </row>
    <row r="131" s="13" customFormat="1">
      <c r="A131" s="13"/>
      <c r="B131" s="227"/>
      <c r="C131" s="228"/>
      <c r="D131" s="222" t="s">
        <v>126</v>
      </c>
      <c r="E131" s="229" t="s">
        <v>19</v>
      </c>
      <c r="F131" s="230" t="s">
        <v>80</v>
      </c>
      <c r="G131" s="228"/>
      <c r="H131" s="231">
        <v>1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126</v>
      </c>
      <c r="AU131" s="237" t="s">
        <v>82</v>
      </c>
      <c r="AV131" s="13" t="s">
        <v>82</v>
      </c>
      <c r="AW131" s="13" t="s">
        <v>33</v>
      </c>
      <c r="AX131" s="13" t="s">
        <v>73</v>
      </c>
      <c r="AY131" s="237" t="s">
        <v>115</v>
      </c>
    </row>
    <row r="132" s="14" customFormat="1">
      <c r="A132" s="14"/>
      <c r="B132" s="238"/>
      <c r="C132" s="239"/>
      <c r="D132" s="222" t="s">
        <v>126</v>
      </c>
      <c r="E132" s="240" t="s">
        <v>19</v>
      </c>
      <c r="F132" s="241" t="s">
        <v>127</v>
      </c>
      <c r="G132" s="239"/>
      <c r="H132" s="242">
        <v>1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126</v>
      </c>
      <c r="AU132" s="248" t="s">
        <v>82</v>
      </c>
      <c r="AV132" s="14" t="s">
        <v>128</v>
      </c>
      <c r="AW132" s="14" t="s">
        <v>33</v>
      </c>
      <c r="AX132" s="14" t="s">
        <v>80</v>
      </c>
      <c r="AY132" s="248" t="s">
        <v>115</v>
      </c>
    </row>
    <row r="133" s="2" customFormat="1" ht="42.79245" customHeight="1">
      <c r="A133" s="39"/>
      <c r="B133" s="40"/>
      <c r="C133" s="209" t="s">
        <v>122</v>
      </c>
      <c r="D133" s="209" t="s">
        <v>118</v>
      </c>
      <c r="E133" s="210" t="s">
        <v>183</v>
      </c>
      <c r="F133" s="211" t="s">
        <v>184</v>
      </c>
      <c r="G133" s="212" t="s">
        <v>121</v>
      </c>
      <c r="H133" s="213">
        <v>1</v>
      </c>
      <c r="I133" s="214"/>
      <c r="J133" s="215">
        <f>ROUND(I133*H133,2)</f>
        <v>0</v>
      </c>
      <c r="K133" s="211" t="s">
        <v>19</v>
      </c>
      <c r="L133" s="45"/>
      <c r="M133" s="216" t="s">
        <v>19</v>
      </c>
      <c r="N133" s="217" t="s">
        <v>44</v>
      </c>
      <c r="O133" s="85"/>
      <c r="P133" s="218">
        <f>O133*H133</f>
        <v>0</v>
      </c>
      <c r="Q133" s="218">
        <v>0</v>
      </c>
      <c r="R133" s="218">
        <f>Q133*H133</f>
        <v>0</v>
      </c>
      <c r="S133" s="218">
        <v>0</v>
      </c>
      <c r="T133" s="21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0" t="s">
        <v>122</v>
      </c>
      <c r="AT133" s="220" t="s">
        <v>118</v>
      </c>
      <c r="AU133" s="220" t="s">
        <v>82</v>
      </c>
      <c r="AY133" s="18" t="s">
        <v>115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18" t="s">
        <v>80</v>
      </c>
      <c r="BK133" s="221">
        <f>ROUND(I133*H133,2)</f>
        <v>0</v>
      </c>
      <c r="BL133" s="18" t="s">
        <v>122</v>
      </c>
      <c r="BM133" s="220" t="s">
        <v>185</v>
      </c>
    </row>
    <row r="134" s="13" customFormat="1">
      <c r="A134" s="13"/>
      <c r="B134" s="227"/>
      <c r="C134" s="228"/>
      <c r="D134" s="222" t="s">
        <v>126</v>
      </c>
      <c r="E134" s="229" t="s">
        <v>19</v>
      </c>
      <c r="F134" s="230" t="s">
        <v>80</v>
      </c>
      <c r="G134" s="228"/>
      <c r="H134" s="231">
        <v>1</v>
      </c>
      <c r="I134" s="232"/>
      <c r="J134" s="228"/>
      <c r="K134" s="228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126</v>
      </c>
      <c r="AU134" s="237" t="s">
        <v>82</v>
      </c>
      <c r="AV134" s="13" t="s">
        <v>82</v>
      </c>
      <c r="AW134" s="13" t="s">
        <v>33</v>
      </c>
      <c r="AX134" s="13" t="s">
        <v>80</v>
      </c>
      <c r="AY134" s="237" t="s">
        <v>115</v>
      </c>
    </row>
    <row r="135" s="2" customFormat="1" ht="87.39622" customHeight="1">
      <c r="A135" s="39"/>
      <c r="B135" s="40"/>
      <c r="C135" s="209" t="s">
        <v>186</v>
      </c>
      <c r="D135" s="209" t="s">
        <v>118</v>
      </c>
      <c r="E135" s="210" t="s">
        <v>187</v>
      </c>
      <c r="F135" s="211" t="s">
        <v>188</v>
      </c>
      <c r="G135" s="212" t="s">
        <v>121</v>
      </c>
      <c r="H135" s="213">
        <v>1</v>
      </c>
      <c r="I135" s="214"/>
      <c r="J135" s="215">
        <f>ROUND(I135*H135,2)</f>
        <v>0</v>
      </c>
      <c r="K135" s="211" t="s">
        <v>19</v>
      </c>
      <c r="L135" s="45"/>
      <c r="M135" s="216" t="s">
        <v>19</v>
      </c>
      <c r="N135" s="217" t="s">
        <v>44</v>
      </c>
      <c r="O135" s="85"/>
      <c r="P135" s="218">
        <f>O135*H135</f>
        <v>0</v>
      </c>
      <c r="Q135" s="218">
        <v>0</v>
      </c>
      <c r="R135" s="218">
        <f>Q135*H135</f>
        <v>0</v>
      </c>
      <c r="S135" s="218">
        <v>0</v>
      </c>
      <c r="T135" s="21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0" t="s">
        <v>122</v>
      </c>
      <c r="AT135" s="220" t="s">
        <v>118</v>
      </c>
      <c r="AU135" s="220" t="s">
        <v>82</v>
      </c>
      <c r="AY135" s="18" t="s">
        <v>115</v>
      </c>
      <c r="BE135" s="221">
        <f>IF(N135="základní",J135,0)</f>
        <v>0</v>
      </c>
      <c r="BF135" s="221">
        <f>IF(N135="snížená",J135,0)</f>
        <v>0</v>
      </c>
      <c r="BG135" s="221">
        <f>IF(N135="zákl. přenesená",J135,0)</f>
        <v>0</v>
      </c>
      <c r="BH135" s="221">
        <f>IF(N135="sníž. přenesená",J135,0)</f>
        <v>0</v>
      </c>
      <c r="BI135" s="221">
        <f>IF(N135="nulová",J135,0)</f>
        <v>0</v>
      </c>
      <c r="BJ135" s="18" t="s">
        <v>80</v>
      </c>
      <c r="BK135" s="221">
        <f>ROUND(I135*H135,2)</f>
        <v>0</v>
      </c>
      <c r="BL135" s="18" t="s">
        <v>122</v>
      </c>
      <c r="BM135" s="220" t="s">
        <v>189</v>
      </c>
    </row>
    <row r="136" s="13" customFormat="1">
      <c r="A136" s="13"/>
      <c r="B136" s="227"/>
      <c r="C136" s="228"/>
      <c r="D136" s="222" t="s">
        <v>126</v>
      </c>
      <c r="E136" s="229" t="s">
        <v>19</v>
      </c>
      <c r="F136" s="230" t="s">
        <v>80</v>
      </c>
      <c r="G136" s="228"/>
      <c r="H136" s="231">
        <v>1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126</v>
      </c>
      <c r="AU136" s="237" t="s">
        <v>82</v>
      </c>
      <c r="AV136" s="13" t="s">
        <v>82</v>
      </c>
      <c r="AW136" s="13" t="s">
        <v>33</v>
      </c>
      <c r="AX136" s="13" t="s">
        <v>73</v>
      </c>
      <c r="AY136" s="237" t="s">
        <v>115</v>
      </c>
    </row>
    <row r="137" s="14" customFormat="1">
      <c r="A137" s="14"/>
      <c r="B137" s="238"/>
      <c r="C137" s="239"/>
      <c r="D137" s="222" t="s">
        <v>126</v>
      </c>
      <c r="E137" s="240" t="s">
        <v>19</v>
      </c>
      <c r="F137" s="241" t="s">
        <v>127</v>
      </c>
      <c r="G137" s="239"/>
      <c r="H137" s="242">
        <v>1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8" t="s">
        <v>126</v>
      </c>
      <c r="AU137" s="248" t="s">
        <v>82</v>
      </c>
      <c r="AV137" s="14" t="s">
        <v>128</v>
      </c>
      <c r="AW137" s="14" t="s">
        <v>33</v>
      </c>
      <c r="AX137" s="14" t="s">
        <v>80</v>
      </c>
      <c r="AY137" s="248" t="s">
        <v>115</v>
      </c>
    </row>
    <row r="138" s="2" customFormat="1" ht="75.39622" customHeight="1">
      <c r="A138" s="39"/>
      <c r="B138" s="40"/>
      <c r="C138" s="209" t="s">
        <v>190</v>
      </c>
      <c r="D138" s="209" t="s">
        <v>118</v>
      </c>
      <c r="E138" s="210" t="s">
        <v>191</v>
      </c>
      <c r="F138" s="211" t="s">
        <v>192</v>
      </c>
      <c r="G138" s="212" t="s">
        <v>121</v>
      </c>
      <c r="H138" s="213">
        <v>1</v>
      </c>
      <c r="I138" s="214"/>
      <c r="J138" s="215">
        <f>ROUND(I138*H138,2)</f>
        <v>0</v>
      </c>
      <c r="K138" s="211" t="s">
        <v>19</v>
      </c>
      <c r="L138" s="45"/>
      <c r="M138" s="216" t="s">
        <v>19</v>
      </c>
      <c r="N138" s="217" t="s">
        <v>44</v>
      </c>
      <c r="O138" s="85"/>
      <c r="P138" s="218">
        <f>O138*H138</f>
        <v>0</v>
      </c>
      <c r="Q138" s="218">
        <v>0</v>
      </c>
      <c r="R138" s="218">
        <f>Q138*H138</f>
        <v>0</v>
      </c>
      <c r="S138" s="218">
        <v>0</v>
      </c>
      <c r="T138" s="21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0" t="s">
        <v>122</v>
      </c>
      <c r="AT138" s="220" t="s">
        <v>118</v>
      </c>
      <c r="AU138" s="220" t="s">
        <v>82</v>
      </c>
      <c r="AY138" s="18" t="s">
        <v>115</v>
      </c>
      <c r="BE138" s="221">
        <f>IF(N138="základní",J138,0)</f>
        <v>0</v>
      </c>
      <c r="BF138" s="221">
        <f>IF(N138="snížená",J138,0)</f>
        <v>0</v>
      </c>
      <c r="BG138" s="221">
        <f>IF(N138="zákl. přenesená",J138,0)</f>
        <v>0</v>
      </c>
      <c r="BH138" s="221">
        <f>IF(N138="sníž. přenesená",J138,0)</f>
        <v>0</v>
      </c>
      <c r="BI138" s="221">
        <f>IF(N138="nulová",J138,0)</f>
        <v>0</v>
      </c>
      <c r="BJ138" s="18" t="s">
        <v>80</v>
      </c>
      <c r="BK138" s="221">
        <f>ROUND(I138*H138,2)</f>
        <v>0</v>
      </c>
      <c r="BL138" s="18" t="s">
        <v>122</v>
      </c>
      <c r="BM138" s="220" t="s">
        <v>193</v>
      </c>
    </row>
    <row r="139" s="13" customFormat="1">
      <c r="A139" s="13"/>
      <c r="B139" s="227"/>
      <c r="C139" s="228"/>
      <c r="D139" s="222" t="s">
        <v>126</v>
      </c>
      <c r="E139" s="229" t="s">
        <v>19</v>
      </c>
      <c r="F139" s="230" t="s">
        <v>80</v>
      </c>
      <c r="G139" s="228"/>
      <c r="H139" s="231">
        <v>1</v>
      </c>
      <c r="I139" s="232"/>
      <c r="J139" s="228"/>
      <c r="K139" s="228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126</v>
      </c>
      <c r="AU139" s="237" t="s">
        <v>82</v>
      </c>
      <c r="AV139" s="13" t="s">
        <v>82</v>
      </c>
      <c r="AW139" s="13" t="s">
        <v>33</v>
      </c>
      <c r="AX139" s="13" t="s">
        <v>73</v>
      </c>
      <c r="AY139" s="237" t="s">
        <v>115</v>
      </c>
    </row>
    <row r="140" s="14" customFormat="1">
      <c r="A140" s="14"/>
      <c r="B140" s="238"/>
      <c r="C140" s="239"/>
      <c r="D140" s="222" t="s">
        <v>126</v>
      </c>
      <c r="E140" s="240" t="s">
        <v>19</v>
      </c>
      <c r="F140" s="241" t="s">
        <v>127</v>
      </c>
      <c r="G140" s="239"/>
      <c r="H140" s="242">
        <v>1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126</v>
      </c>
      <c r="AU140" s="248" t="s">
        <v>82</v>
      </c>
      <c r="AV140" s="14" t="s">
        <v>128</v>
      </c>
      <c r="AW140" s="14" t="s">
        <v>33</v>
      </c>
      <c r="AX140" s="14" t="s">
        <v>80</v>
      </c>
      <c r="AY140" s="248" t="s">
        <v>115</v>
      </c>
    </row>
    <row r="141" s="2" customFormat="1" ht="16.30189" customHeight="1">
      <c r="A141" s="39"/>
      <c r="B141" s="40"/>
      <c r="C141" s="209" t="s">
        <v>194</v>
      </c>
      <c r="D141" s="209" t="s">
        <v>118</v>
      </c>
      <c r="E141" s="210" t="s">
        <v>195</v>
      </c>
      <c r="F141" s="211" t="s">
        <v>196</v>
      </c>
      <c r="G141" s="212" t="s">
        <v>121</v>
      </c>
      <c r="H141" s="213">
        <v>1</v>
      </c>
      <c r="I141" s="214"/>
      <c r="J141" s="215">
        <f>ROUND(I141*H141,2)</f>
        <v>0</v>
      </c>
      <c r="K141" s="211" t="s">
        <v>19</v>
      </c>
      <c r="L141" s="45"/>
      <c r="M141" s="216" t="s">
        <v>19</v>
      </c>
      <c r="N141" s="217" t="s">
        <v>44</v>
      </c>
      <c r="O141" s="85"/>
      <c r="P141" s="218">
        <f>O141*H141</f>
        <v>0</v>
      </c>
      <c r="Q141" s="218">
        <v>0</v>
      </c>
      <c r="R141" s="218">
        <f>Q141*H141</f>
        <v>0</v>
      </c>
      <c r="S141" s="218">
        <v>0</v>
      </c>
      <c r="T141" s="21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0" t="s">
        <v>122</v>
      </c>
      <c r="AT141" s="220" t="s">
        <v>118</v>
      </c>
      <c r="AU141" s="220" t="s">
        <v>82</v>
      </c>
      <c r="AY141" s="18" t="s">
        <v>115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18" t="s">
        <v>80</v>
      </c>
      <c r="BK141" s="221">
        <f>ROUND(I141*H141,2)</f>
        <v>0</v>
      </c>
      <c r="BL141" s="18" t="s">
        <v>122</v>
      </c>
      <c r="BM141" s="220" t="s">
        <v>197</v>
      </c>
    </row>
    <row r="142" s="13" customFormat="1">
      <c r="A142" s="13"/>
      <c r="B142" s="227"/>
      <c r="C142" s="228"/>
      <c r="D142" s="222" t="s">
        <v>126</v>
      </c>
      <c r="E142" s="229" t="s">
        <v>19</v>
      </c>
      <c r="F142" s="230" t="s">
        <v>80</v>
      </c>
      <c r="G142" s="228"/>
      <c r="H142" s="231">
        <v>1</v>
      </c>
      <c r="I142" s="232"/>
      <c r="J142" s="228"/>
      <c r="K142" s="228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126</v>
      </c>
      <c r="AU142" s="237" t="s">
        <v>82</v>
      </c>
      <c r="AV142" s="13" t="s">
        <v>82</v>
      </c>
      <c r="AW142" s="13" t="s">
        <v>33</v>
      </c>
      <c r="AX142" s="13" t="s">
        <v>73</v>
      </c>
      <c r="AY142" s="237" t="s">
        <v>115</v>
      </c>
    </row>
    <row r="143" s="14" customFormat="1">
      <c r="A143" s="14"/>
      <c r="B143" s="238"/>
      <c r="C143" s="239"/>
      <c r="D143" s="222" t="s">
        <v>126</v>
      </c>
      <c r="E143" s="240" t="s">
        <v>19</v>
      </c>
      <c r="F143" s="241" t="s">
        <v>127</v>
      </c>
      <c r="G143" s="239"/>
      <c r="H143" s="242">
        <v>1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8" t="s">
        <v>126</v>
      </c>
      <c r="AU143" s="248" t="s">
        <v>82</v>
      </c>
      <c r="AV143" s="14" t="s">
        <v>128</v>
      </c>
      <c r="AW143" s="14" t="s">
        <v>33</v>
      </c>
      <c r="AX143" s="14" t="s">
        <v>80</v>
      </c>
      <c r="AY143" s="248" t="s">
        <v>115</v>
      </c>
    </row>
    <row r="144" s="12" customFormat="1" ht="25.92" customHeight="1">
      <c r="A144" s="12"/>
      <c r="B144" s="193"/>
      <c r="C144" s="194"/>
      <c r="D144" s="195" t="s">
        <v>72</v>
      </c>
      <c r="E144" s="196" t="s">
        <v>198</v>
      </c>
      <c r="F144" s="196" t="s">
        <v>199</v>
      </c>
      <c r="G144" s="194"/>
      <c r="H144" s="194"/>
      <c r="I144" s="197"/>
      <c r="J144" s="198">
        <f>BK144</f>
        <v>0</v>
      </c>
      <c r="K144" s="194"/>
      <c r="L144" s="199"/>
      <c r="M144" s="200"/>
      <c r="N144" s="201"/>
      <c r="O144" s="201"/>
      <c r="P144" s="202">
        <f>P145</f>
        <v>0</v>
      </c>
      <c r="Q144" s="201"/>
      <c r="R144" s="202">
        <f>R145</f>
        <v>0</v>
      </c>
      <c r="S144" s="201"/>
      <c r="T144" s="203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4" t="s">
        <v>128</v>
      </c>
      <c r="AT144" s="205" t="s">
        <v>72</v>
      </c>
      <c r="AU144" s="205" t="s">
        <v>73</v>
      </c>
      <c r="AY144" s="204" t="s">
        <v>115</v>
      </c>
      <c r="BK144" s="206">
        <f>BK145</f>
        <v>0</v>
      </c>
    </row>
    <row r="145" s="2" customFormat="1" ht="16.30189" customHeight="1">
      <c r="A145" s="39"/>
      <c r="B145" s="40"/>
      <c r="C145" s="209" t="s">
        <v>200</v>
      </c>
      <c r="D145" s="209" t="s">
        <v>118</v>
      </c>
      <c r="E145" s="210" t="s">
        <v>201</v>
      </c>
      <c r="F145" s="211" t="s">
        <v>202</v>
      </c>
      <c r="G145" s="212" t="s">
        <v>203</v>
      </c>
      <c r="H145" s="213">
        <v>1</v>
      </c>
      <c r="I145" s="214"/>
      <c r="J145" s="215">
        <f>ROUND(I145*H145,2)</f>
        <v>0</v>
      </c>
      <c r="K145" s="211" t="s">
        <v>19</v>
      </c>
      <c r="L145" s="45"/>
      <c r="M145" s="249" t="s">
        <v>19</v>
      </c>
      <c r="N145" s="250" t="s">
        <v>44</v>
      </c>
      <c r="O145" s="251"/>
      <c r="P145" s="252">
        <f>O145*H145</f>
        <v>0</v>
      </c>
      <c r="Q145" s="252">
        <v>0</v>
      </c>
      <c r="R145" s="252">
        <f>Q145*H145</f>
        <v>0</v>
      </c>
      <c r="S145" s="252">
        <v>0</v>
      </c>
      <c r="T145" s="25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0" t="s">
        <v>204</v>
      </c>
      <c r="AT145" s="220" t="s">
        <v>118</v>
      </c>
      <c r="AU145" s="220" t="s">
        <v>80</v>
      </c>
      <c r="AY145" s="18" t="s">
        <v>115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18" t="s">
        <v>80</v>
      </c>
      <c r="BK145" s="221">
        <f>ROUND(I145*H145,2)</f>
        <v>0</v>
      </c>
      <c r="BL145" s="18" t="s">
        <v>204</v>
      </c>
      <c r="BM145" s="220" t="s">
        <v>205</v>
      </c>
    </row>
    <row r="146" s="2" customFormat="1" ht="6.96" customHeight="1">
      <c r="A146" s="39"/>
      <c r="B146" s="60"/>
      <c r="C146" s="61"/>
      <c r="D146" s="61"/>
      <c r="E146" s="61"/>
      <c r="F146" s="61"/>
      <c r="G146" s="61"/>
      <c r="H146" s="61"/>
      <c r="I146" s="61"/>
      <c r="J146" s="61"/>
      <c r="K146" s="61"/>
      <c r="L146" s="45"/>
      <c r="M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</sheetData>
  <sheetProtection sheet="1" autoFilter="0" formatColumns="0" formatRows="0" objects="1" scenarios="1" spinCount="100000" saltValue="1gV6dVujX9KYfPxzNx3pzVxKZMD5J2Ezml/Pw5T/OJP/Wj0u7twtzgM5FzSjx47rk1rUseeo8YyKbFKAzUPwcg==" hashValue="tjWHV/Y6de5SjXJDK9Db/ZRTyH8kppKRQ9dDXK094KGvBuhujDIAPUVyoG1Fj1lfFfC26i0D8IEipP4dxWHvXg==" algorithmName="SHA-512" password="CC35"/>
  <autoFilter ref="C87:K14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sheetFormatPr defaultRowHeight="13.5"/>
  <cols>
    <col min="1" max="1" width="8.210938" style="254" customWidth="1"/>
    <col min="2" max="2" width="1.558594" style="254" customWidth="1"/>
    <col min="3" max="4" width="4.882813" style="254" customWidth="1"/>
    <col min="5" max="5" width="11.54297" style="254" customWidth="1"/>
    <col min="6" max="6" width="9.042969" style="254" customWidth="1"/>
    <col min="7" max="7" width="4.882813" style="254" customWidth="1"/>
    <col min="8" max="8" width="77.71094" style="254" customWidth="1"/>
    <col min="9" max="10" width="19.88281" style="254" customWidth="1"/>
    <col min="11" max="11" width="1.558594" style="254" customWidth="1"/>
  </cols>
  <sheetData>
    <row r="1" s="1" customFormat="1" ht="37.5" customHeight="1"/>
    <row r="2" s="1" customFormat="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="15" customFormat="1" ht="45" customHeight="1">
      <c r="B3" s="258"/>
      <c r="C3" s="259" t="s">
        <v>206</v>
      </c>
      <c r="D3" s="259"/>
      <c r="E3" s="259"/>
      <c r="F3" s="259"/>
      <c r="G3" s="259"/>
      <c r="H3" s="259"/>
      <c r="I3" s="259"/>
      <c r="J3" s="259"/>
      <c r="K3" s="260"/>
    </row>
    <row r="4" s="1" customFormat="1" ht="25.5" customHeight="1">
      <c r="B4" s="261"/>
      <c r="C4" s="262" t="s">
        <v>207</v>
      </c>
      <c r="D4" s="262"/>
      <c r="E4" s="262"/>
      <c r="F4" s="262"/>
      <c r="G4" s="262"/>
      <c r="H4" s="262"/>
      <c r="I4" s="262"/>
      <c r="J4" s="262"/>
      <c r="K4" s="263"/>
    </row>
    <row r="5" s="1" customFormat="1" ht="5.25" customHeight="1">
      <c r="B5" s="261"/>
      <c r="C5" s="264"/>
      <c r="D5" s="264"/>
      <c r="E5" s="264"/>
      <c r="F5" s="264"/>
      <c r="G5" s="264"/>
      <c r="H5" s="264"/>
      <c r="I5" s="264"/>
      <c r="J5" s="264"/>
      <c r="K5" s="263"/>
    </row>
    <row r="6" s="1" customFormat="1" ht="15" customHeight="1">
      <c r="B6" s="261"/>
      <c r="C6" s="265" t="s">
        <v>208</v>
      </c>
      <c r="D6" s="265"/>
      <c r="E6" s="265"/>
      <c r="F6" s="265"/>
      <c r="G6" s="265"/>
      <c r="H6" s="265"/>
      <c r="I6" s="265"/>
      <c r="J6" s="265"/>
      <c r="K6" s="263"/>
    </row>
    <row r="7" s="1" customFormat="1" ht="15" customHeight="1">
      <c r="B7" s="266"/>
      <c r="C7" s="265" t="s">
        <v>209</v>
      </c>
      <c r="D7" s="265"/>
      <c r="E7" s="265"/>
      <c r="F7" s="265"/>
      <c r="G7" s="265"/>
      <c r="H7" s="265"/>
      <c r="I7" s="265"/>
      <c r="J7" s="265"/>
      <c r="K7" s="263"/>
    </row>
    <row r="8" s="1" customFormat="1" ht="12.75" customHeight="1">
      <c r="B8" s="266"/>
      <c r="C8" s="265"/>
      <c r="D8" s="265"/>
      <c r="E8" s="265"/>
      <c r="F8" s="265"/>
      <c r="G8" s="265"/>
      <c r="H8" s="265"/>
      <c r="I8" s="265"/>
      <c r="J8" s="265"/>
      <c r="K8" s="263"/>
    </row>
    <row r="9" s="1" customFormat="1" ht="15" customHeight="1">
      <c r="B9" s="266"/>
      <c r="C9" s="265" t="s">
        <v>210</v>
      </c>
      <c r="D9" s="265"/>
      <c r="E9" s="265"/>
      <c r="F9" s="265"/>
      <c r="G9" s="265"/>
      <c r="H9" s="265"/>
      <c r="I9" s="265"/>
      <c r="J9" s="265"/>
      <c r="K9" s="263"/>
    </row>
    <row r="10" s="1" customFormat="1" ht="15" customHeight="1">
      <c r="B10" s="266"/>
      <c r="C10" s="265"/>
      <c r="D10" s="265" t="s">
        <v>211</v>
      </c>
      <c r="E10" s="265"/>
      <c r="F10" s="265"/>
      <c r="G10" s="265"/>
      <c r="H10" s="265"/>
      <c r="I10" s="265"/>
      <c r="J10" s="265"/>
      <c r="K10" s="263"/>
    </row>
    <row r="11" s="1" customFormat="1" ht="15" customHeight="1">
      <c r="B11" s="266"/>
      <c r="C11" s="267"/>
      <c r="D11" s="265" t="s">
        <v>212</v>
      </c>
      <c r="E11" s="265"/>
      <c r="F11" s="265"/>
      <c r="G11" s="265"/>
      <c r="H11" s="265"/>
      <c r="I11" s="265"/>
      <c r="J11" s="265"/>
      <c r="K11" s="263"/>
    </row>
    <row r="12" s="1" customFormat="1" ht="15" customHeight="1">
      <c r="B12" s="266"/>
      <c r="C12" s="267"/>
      <c r="D12" s="265"/>
      <c r="E12" s="265"/>
      <c r="F12" s="265"/>
      <c r="G12" s="265"/>
      <c r="H12" s="265"/>
      <c r="I12" s="265"/>
      <c r="J12" s="265"/>
      <c r="K12" s="263"/>
    </row>
    <row r="13" s="1" customFormat="1" ht="15" customHeight="1">
      <c r="B13" s="266"/>
      <c r="C13" s="267"/>
      <c r="D13" s="268" t="s">
        <v>213</v>
      </c>
      <c r="E13" s="265"/>
      <c r="F13" s="265"/>
      <c r="G13" s="265"/>
      <c r="H13" s="265"/>
      <c r="I13" s="265"/>
      <c r="J13" s="265"/>
      <c r="K13" s="263"/>
    </row>
    <row r="14" s="1" customFormat="1" ht="12.7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3"/>
    </row>
    <row r="15" s="1" customFormat="1" ht="15" customHeight="1">
      <c r="B15" s="266"/>
      <c r="C15" s="267"/>
      <c r="D15" s="265" t="s">
        <v>214</v>
      </c>
      <c r="E15" s="265"/>
      <c r="F15" s="265"/>
      <c r="G15" s="265"/>
      <c r="H15" s="265"/>
      <c r="I15" s="265"/>
      <c r="J15" s="265"/>
      <c r="K15" s="263"/>
    </row>
    <row r="16" s="1" customFormat="1" ht="15" customHeight="1">
      <c r="B16" s="266"/>
      <c r="C16" s="267"/>
      <c r="D16" s="265" t="s">
        <v>215</v>
      </c>
      <c r="E16" s="265"/>
      <c r="F16" s="265"/>
      <c r="G16" s="265"/>
      <c r="H16" s="265"/>
      <c r="I16" s="265"/>
      <c r="J16" s="265"/>
      <c r="K16" s="263"/>
    </row>
    <row r="17" s="1" customFormat="1" ht="15" customHeight="1">
      <c r="B17" s="266"/>
      <c r="C17" s="267"/>
      <c r="D17" s="265" t="s">
        <v>216</v>
      </c>
      <c r="E17" s="265"/>
      <c r="F17" s="265"/>
      <c r="G17" s="265"/>
      <c r="H17" s="265"/>
      <c r="I17" s="265"/>
      <c r="J17" s="265"/>
      <c r="K17" s="263"/>
    </row>
    <row r="18" s="1" customFormat="1" ht="15" customHeight="1">
      <c r="B18" s="266"/>
      <c r="C18" s="267"/>
      <c r="D18" s="267"/>
      <c r="E18" s="269" t="s">
        <v>79</v>
      </c>
      <c r="F18" s="265" t="s">
        <v>217</v>
      </c>
      <c r="G18" s="265"/>
      <c r="H18" s="265"/>
      <c r="I18" s="265"/>
      <c r="J18" s="265"/>
      <c r="K18" s="263"/>
    </row>
    <row r="19" s="1" customFormat="1" ht="15" customHeight="1">
      <c r="B19" s="266"/>
      <c r="C19" s="267"/>
      <c r="D19" s="267"/>
      <c r="E19" s="269" t="s">
        <v>218</v>
      </c>
      <c r="F19" s="265" t="s">
        <v>219</v>
      </c>
      <c r="G19" s="265"/>
      <c r="H19" s="265"/>
      <c r="I19" s="265"/>
      <c r="J19" s="265"/>
      <c r="K19" s="263"/>
    </row>
    <row r="20" s="1" customFormat="1" ht="15" customHeight="1">
      <c r="B20" s="266"/>
      <c r="C20" s="267"/>
      <c r="D20" s="267"/>
      <c r="E20" s="269" t="s">
        <v>220</v>
      </c>
      <c r="F20" s="265" t="s">
        <v>221</v>
      </c>
      <c r="G20" s="265"/>
      <c r="H20" s="265"/>
      <c r="I20" s="265"/>
      <c r="J20" s="265"/>
      <c r="K20" s="263"/>
    </row>
    <row r="21" s="1" customFormat="1" ht="15" customHeight="1">
      <c r="B21" s="266"/>
      <c r="C21" s="267"/>
      <c r="D21" s="267"/>
      <c r="E21" s="269" t="s">
        <v>222</v>
      </c>
      <c r="F21" s="265" t="s">
        <v>223</v>
      </c>
      <c r="G21" s="265"/>
      <c r="H21" s="265"/>
      <c r="I21" s="265"/>
      <c r="J21" s="265"/>
      <c r="K21" s="263"/>
    </row>
    <row r="22" s="1" customFormat="1" ht="15" customHeight="1">
      <c r="B22" s="266"/>
      <c r="C22" s="267"/>
      <c r="D22" s="267"/>
      <c r="E22" s="269" t="s">
        <v>224</v>
      </c>
      <c r="F22" s="265" t="s">
        <v>225</v>
      </c>
      <c r="G22" s="265"/>
      <c r="H22" s="265"/>
      <c r="I22" s="265"/>
      <c r="J22" s="265"/>
      <c r="K22" s="263"/>
    </row>
    <row r="23" s="1" customFormat="1" ht="15" customHeight="1">
      <c r="B23" s="266"/>
      <c r="C23" s="267"/>
      <c r="D23" s="267"/>
      <c r="E23" s="269" t="s">
        <v>86</v>
      </c>
      <c r="F23" s="265" t="s">
        <v>226</v>
      </c>
      <c r="G23" s="265"/>
      <c r="H23" s="265"/>
      <c r="I23" s="265"/>
      <c r="J23" s="265"/>
      <c r="K23" s="263"/>
    </row>
    <row r="24" s="1" customFormat="1" ht="12.75" customHeight="1">
      <c r="B24" s="266"/>
      <c r="C24" s="267"/>
      <c r="D24" s="267"/>
      <c r="E24" s="267"/>
      <c r="F24" s="267"/>
      <c r="G24" s="267"/>
      <c r="H24" s="267"/>
      <c r="I24" s="267"/>
      <c r="J24" s="267"/>
      <c r="K24" s="263"/>
    </row>
    <row r="25" s="1" customFormat="1" ht="15" customHeight="1">
      <c r="B25" s="266"/>
      <c r="C25" s="265" t="s">
        <v>227</v>
      </c>
      <c r="D25" s="265"/>
      <c r="E25" s="265"/>
      <c r="F25" s="265"/>
      <c r="G25" s="265"/>
      <c r="H25" s="265"/>
      <c r="I25" s="265"/>
      <c r="J25" s="265"/>
      <c r="K25" s="263"/>
    </row>
    <row r="26" s="1" customFormat="1" ht="15" customHeight="1">
      <c r="B26" s="266"/>
      <c r="C26" s="265" t="s">
        <v>228</v>
      </c>
      <c r="D26" s="265"/>
      <c r="E26" s="265"/>
      <c r="F26" s="265"/>
      <c r="G26" s="265"/>
      <c r="H26" s="265"/>
      <c r="I26" s="265"/>
      <c r="J26" s="265"/>
      <c r="K26" s="263"/>
    </row>
    <row r="27" s="1" customFormat="1" ht="15" customHeight="1">
      <c r="B27" s="266"/>
      <c r="C27" s="265"/>
      <c r="D27" s="265" t="s">
        <v>229</v>
      </c>
      <c r="E27" s="265"/>
      <c r="F27" s="265"/>
      <c r="G27" s="265"/>
      <c r="H27" s="265"/>
      <c r="I27" s="265"/>
      <c r="J27" s="265"/>
      <c r="K27" s="263"/>
    </row>
    <row r="28" s="1" customFormat="1" ht="15" customHeight="1">
      <c r="B28" s="266"/>
      <c r="C28" s="267"/>
      <c r="D28" s="265" t="s">
        <v>230</v>
      </c>
      <c r="E28" s="265"/>
      <c r="F28" s="265"/>
      <c r="G28" s="265"/>
      <c r="H28" s="265"/>
      <c r="I28" s="265"/>
      <c r="J28" s="265"/>
      <c r="K28" s="263"/>
    </row>
    <row r="29" s="1" customFormat="1" ht="12.75" customHeight="1">
      <c r="B29" s="266"/>
      <c r="C29" s="267"/>
      <c r="D29" s="267"/>
      <c r="E29" s="267"/>
      <c r="F29" s="267"/>
      <c r="G29" s="267"/>
      <c r="H29" s="267"/>
      <c r="I29" s="267"/>
      <c r="J29" s="267"/>
      <c r="K29" s="263"/>
    </row>
    <row r="30" s="1" customFormat="1" ht="15" customHeight="1">
      <c r="B30" s="266"/>
      <c r="C30" s="267"/>
      <c r="D30" s="265" t="s">
        <v>231</v>
      </c>
      <c r="E30" s="265"/>
      <c r="F30" s="265"/>
      <c r="G30" s="265"/>
      <c r="H30" s="265"/>
      <c r="I30" s="265"/>
      <c r="J30" s="265"/>
      <c r="K30" s="263"/>
    </row>
    <row r="31" s="1" customFormat="1" ht="15" customHeight="1">
      <c r="B31" s="266"/>
      <c r="C31" s="267"/>
      <c r="D31" s="265" t="s">
        <v>232</v>
      </c>
      <c r="E31" s="265"/>
      <c r="F31" s="265"/>
      <c r="G31" s="265"/>
      <c r="H31" s="265"/>
      <c r="I31" s="265"/>
      <c r="J31" s="265"/>
      <c r="K31" s="263"/>
    </row>
    <row r="32" s="1" customFormat="1" ht="12.75" customHeight="1">
      <c r="B32" s="266"/>
      <c r="C32" s="267"/>
      <c r="D32" s="267"/>
      <c r="E32" s="267"/>
      <c r="F32" s="267"/>
      <c r="G32" s="267"/>
      <c r="H32" s="267"/>
      <c r="I32" s="267"/>
      <c r="J32" s="267"/>
      <c r="K32" s="263"/>
    </row>
    <row r="33" s="1" customFormat="1" ht="15" customHeight="1">
      <c r="B33" s="266"/>
      <c r="C33" s="267"/>
      <c r="D33" s="265" t="s">
        <v>233</v>
      </c>
      <c r="E33" s="265"/>
      <c r="F33" s="265"/>
      <c r="G33" s="265"/>
      <c r="H33" s="265"/>
      <c r="I33" s="265"/>
      <c r="J33" s="265"/>
      <c r="K33" s="263"/>
    </row>
    <row r="34" s="1" customFormat="1" ht="15" customHeight="1">
      <c r="B34" s="266"/>
      <c r="C34" s="267"/>
      <c r="D34" s="265" t="s">
        <v>234</v>
      </c>
      <c r="E34" s="265"/>
      <c r="F34" s="265"/>
      <c r="G34" s="265"/>
      <c r="H34" s="265"/>
      <c r="I34" s="265"/>
      <c r="J34" s="265"/>
      <c r="K34" s="263"/>
    </row>
    <row r="35" s="1" customFormat="1" ht="15" customHeight="1">
      <c r="B35" s="266"/>
      <c r="C35" s="267"/>
      <c r="D35" s="265" t="s">
        <v>235</v>
      </c>
      <c r="E35" s="265"/>
      <c r="F35" s="265"/>
      <c r="G35" s="265"/>
      <c r="H35" s="265"/>
      <c r="I35" s="265"/>
      <c r="J35" s="265"/>
      <c r="K35" s="263"/>
    </row>
    <row r="36" s="1" customFormat="1" ht="15" customHeight="1">
      <c r="B36" s="266"/>
      <c r="C36" s="267"/>
      <c r="D36" s="265"/>
      <c r="E36" s="268" t="s">
        <v>101</v>
      </c>
      <c r="F36" s="265"/>
      <c r="G36" s="265" t="s">
        <v>236</v>
      </c>
      <c r="H36" s="265"/>
      <c r="I36" s="265"/>
      <c r="J36" s="265"/>
      <c r="K36" s="263"/>
    </row>
    <row r="37" s="1" customFormat="1" ht="30.75" customHeight="1">
      <c r="B37" s="266"/>
      <c r="C37" s="267"/>
      <c r="D37" s="265"/>
      <c r="E37" s="268" t="s">
        <v>237</v>
      </c>
      <c r="F37" s="265"/>
      <c r="G37" s="265" t="s">
        <v>238</v>
      </c>
      <c r="H37" s="265"/>
      <c r="I37" s="265"/>
      <c r="J37" s="265"/>
      <c r="K37" s="263"/>
    </row>
    <row r="38" s="1" customFormat="1" ht="15" customHeight="1">
      <c r="B38" s="266"/>
      <c r="C38" s="267"/>
      <c r="D38" s="265"/>
      <c r="E38" s="268" t="s">
        <v>54</v>
      </c>
      <c r="F38" s="265"/>
      <c r="G38" s="265" t="s">
        <v>239</v>
      </c>
      <c r="H38" s="265"/>
      <c r="I38" s="265"/>
      <c r="J38" s="265"/>
      <c r="K38" s="263"/>
    </row>
    <row r="39" s="1" customFormat="1" ht="15" customHeight="1">
      <c r="B39" s="266"/>
      <c r="C39" s="267"/>
      <c r="D39" s="265"/>
      <c r="E39" s="268" t="s">
        <v>55</v>
      </c>
      <c r="F39" s="265"/>
      <c r="G39" s="265" t="s">
        <v>240</v>
      </c>
      <c r="H39" s="265"/>
      <c r="I39" s="265"/>
      <c r="J39" s="265"/>
      <c r="K39" s="263"/>
    </row>
    <row r="40" s="1" customFormat="1" ht="15" customHeight="1">
      <c r="B40" s="266"/>
      <c r="C40" s="267"/>
      <c r="D40" s="265"/>
      <c r="E40" s="268" t="s">
        <v>102</v>
      </c>
      <c r="F40" s="265"/>
      <c r="G40" s="265" t="s">
        <v>241</v>
      </c>
      <c r="H40" s="265"/>
      <c r="I40" s="265"/>
      <c r="J40" s="265"/>
      <c r="K40" s="263"/>
    </row>
    <row r="41" s="1" customFormat="1" ht="15" customHeight="1">
      <c r="B41" s="266"/>
      <c r="C41" s="267"/>
      <c r="D41" s="265"/>
      <c r="E41" s="268" t="s">
        <v>103</v>
      </c>
      <c r="F41" s="265"/>
      <c r="G41" s="265" t="s">
        <v>242</v>
      </c>
      <c r="H41" s="265"/>
      <c r="I41" s="265"/>
      <c r="J41" s="265"/>
      <c r="K41" s="263"/>
    </row>
    <row r="42" s="1" customFormat="1" ht="15" customHeight="1">
      <c r="B42" s="266"/>
      <c r="C42" s="267"/>
      <c r="D42" s="265"/>
      <c r="E42" s="268" t="s">
        <v>243</v>
      </c>
      <c r="F42" s="265"/>
      <c r="G42" s="265" t="s">
        <v>244</v>
      </c>
      <c r="H42" s="265"/>
      <c r="I42" s="265"/>
      <c r="J42" s="265"/>
      <c r="K42" s="263"/>
    </row>
    <row r="43" s="1" customFormat="1" ht="15" customHeight="1">
      <c r="B43" s="266"/>
      <c r="C43" s="267"/>
      <c r="D43" s="265"/>
      <c r="E43" s="268"/>
      <c r="F43" s="265"/>
      <c r="G43" s="265" t="s">
        <v>245</v>
      </c>
      <c r="H43" s="265"/>
      <c r="I43" s="265"/>
      <c r="J43" s="265"/>
      <c r="K43" s="263"/>
    </row>
    <row r="44" s="1" customFormat="1" ht="15" customHeight="1">
      <c r="B44" s="266"/>
      <c r="C44" s="267"/>
      <c r="D44" s="265"/>
      <c r="E44" s="268" t="s">
        <v>246</v>
      </c>
      <c r="F44" s="265"/>
      <c r="G44" s="265" t="s">
        <v>247</v>
      </c>
      <c r="H44" s="265"/>
      <c r="I44" s="265"/>
      <c r="J44" s="265"/>
      <c r="K44" s="263"/>
    </row>
    <row r="45" s="1" customFormat="1" ht="15" customHeight="1">
      <c r="B45" s="266"/>
      <c r="C45" s="267"/>
      <c r="D45" s="265"/>
      <c r="E45" s="268" t="s">
        <v>105</v>
      </c>
      <c r="F45" s="265"/>
      <c r="G45" s="265" t="s">
        <v>248</v>
      </c>
      <c r="H45" s="265"/>
      <c r="I45" s="265"/>
      <c r="J45" s="265"/>
      <c r="K45" s="263"/>
    </row>
    <row r="46" s="1" customFormat="1" ht="12.75" customHeight="1">
      <c r="B46" s="266"/>
      <c r="C46" s="267"/>
      <c r="D46" s="265"/>
      <c r="E46" s="265"/>
      <c r="F46" s="265"/>
      <c r="G46" s="265"/>
      <c r="H46" s="265"/>
      <c r="I46" s="265"/>
      <c r="J46" s="265"/>
      <c r="K46" s="263"/>
    </row>
    <row r="47" s="1" customFormat="1" ht="15" customHeight="1">
      <c r="B47" s="266"/>
      <c r="C47" s="267"/>
      <c r="D47" s="265" t="s">
        <v>249</v>
      </c>
      <c r="E47" s="265"/>
      <c r="F47" s="265"/>
      <c r="G47" s="265"/>
      <c r="H47" s="265"/>
      <c r="I47" s="265"/>
      <c r="J47" s="265"/>
      <c r="K47" s="263"/>
    </row>
    <row r="48" s="1" customFormat="1" ht="15" customHeight="1">
      <c r="B48" s="266"/>
      <c r="C48" s="267"/>
      <c r="D48" s="267"/>
      <c r="E48" s="265" t="s">
        <v>250</v>
      </c>
      <c r="F48" s="265"/>
      <c r="G48" s="265"/>
      <c r="H48" s="265"/>
      <c r="I48" s="265"/>
      <c r="J48" s="265"/>
      <c r="K48" s="263"/>
    </row>
    <row r="49" s="1" customFormat="1" ht="15" customHeight="1">
      <c r="B49" s="266"/>
      <c r="C49" s="267"/>
      <c r="D49" s="267"/>
      <c r="E49" s="265" t="s">
        <v>251</v>
      </c>
      <c r="F49" s="265"/>
      <c r="G49" s="265"/>
      <c r="H49" s="265"/>
      <c r="I49" s="265"/>
      <c r="J49" s="265"/>
      <c r="K49" s="263"/>
    </row>
    <row r="50" s="1" customFormat="1" ht="15" customHeight="1">
      <c r="B50" s="266"/>
      <c r="C50" s="267"/>
      <c r="D50" s="267"/>
      <c r="E50" s="265" t="s">
        <v>252</v>
      </c>
      <c r="F50" s="265"/>
      <c r="G50" s="265"/>
      <c r="H50" s="265"/>
      <c r="I50" s="265"/>
      <c r="J50" s="265"/>
      <c r="K50" s="263"/>
    </row>
    <row r="51" s="1" customFormat="1" ht="15" customHeight="1">
      <c r="B51" s="266"/>
      <c r="C51" s="267"/>
      <c r="D51" s="265" t="s">
        <v>253</v>
      </c>
      <c r="E51" s="265"/>
      <c r="F51" s="265"/>
      <c r="G51" s="265"/>
      <c r="H51" s="265"/>
      <c r="I51" s="265"/>
      <c r="J51" s="265"/>
      <c r="K51" s="263"/>
    </row>
    <row r="52" s="1" customFormat="1" ht="25.5" customHeight="1">
      <c r="B52" s="261"/>
      <c r="C52" s="262" t="s">
        <v>254</v>
      </c>
      <c r="D52" s="262"/>
      <c r="E52" s="262"/>
      <c r="F52" s="262"/>
      <c r="G52" s="262"/>
      <c r="H52" s="262"/>
      <c r="I52" s="262"/>
      <c r="J52" s="262"/>
      <c r="K52" s="263"/>
    </row>
    <row r="53" s="1" customFormat="1" ht="5.25" customHeight="1">
      <c r="B53" s="261"/>
      <c r="C53" s="264"/>
      <c r="D53" s="264"/>
      <c r="E53" s="264"/>
      <c r="F53" s="264"/>
      <c r="G53" s="264"/>
      <c r="H53" s="264"/>
      <c r="I53" s="264"/>
      <c r="J53" s="264"/>
      <c r="K53" s="263"/>
    </row>
    <row r="54" s="1" customFormat="1" ht="15" customHeight="1">
      <c r="B54" s="261"/>
      <c r="C54" s="265" t="s">
        <v>255</v>
      </c>
      <c r="D54" s="265"/>
      <c r="E54" s="265"/>
      <c r="F54" s="265"/>
      <c r="G54" s="265"/>
      <c r="H54" s="265"/>
      <c r="I54" s="265"/>
      <c r="J54" s="265"/>
      <c r="K54" s="263"/>
    </row>
    <row r="55" s="1" customFormat="1" ht="15" customHeight="1">
      <c r="B55" s="261"/>
      <c r="C55" s="265" t="s">
        <v>256</v>
      </c>
      <c r="D55" s="265"/>
      <c r="E55" s="265"/>
      <c r="F55" s="265"/>
      <c r="G55" s="265"/>
      <c r="H55" s="265"/>
      <c r="I55" s="265"/>
      <c r="J55" s="265"/>
      <c r="K55" s="263"/>
    </row>
    <row r="56" s="1" customFormat="1" ht="12.75" customHeight="1">
      <c r="B56" s="261"/>
      <c r="C56" s="265"/>
      <c r="D56" s="265"/>
      <c r="E56" s="265"/>
      <c r="F56" s="265"/>
      <c r="G56" s="265"/>
      <c r="H56" s="265"/>
      <c r="I56" s="265"/>
      <c r="J56" s="265"/>
      <c r="K56" s="263"/>
    </row>
    <row r="57" s="1" customFormat="1" ht="15" customHeight="1">
      <c r="B57" s="261"/>
      <c r="C57" s="265" t="s">
        <v>257</v>
      </c>
      <c r="D57" s="265"/>
      <c r="E57" s="265"/>
      <c r="F57" s="265"/>
      <c r="G57" s="265"/>
      <c r="H57" s="265"/>
      <c r="I57" s="265"/>
      <c r="J57" s="265"/>
      <c r="K57" s="263"/>
    </row>
    <row r="58" s="1" customFormat="1" ht="15" customHeight="1">
      <c r="B58" s="261"/>
      <c r="C58" s="267"/>
      <c r="D58" s="265" t="s">
        <v>258</v>
      </c>
      <c r="E58" s="265"/>
      <c r="F58" s="265"/>
      <c r="G58" s="265"/>
      <c r="H58" s="265"/>
      <c r="I58" s="265"/>
      <c r="J58" s="265"/>
      <c r="K58" s="263"/>
    </row>
    <row r="59" s="1" customFormat="1" ht="15" customHeight="1">
      <c r="B59" s="261"/>
      <c r="C59" s="267"/>
      <c r="D59" s="265" t="s">
        <v>259</v>
      </c>
      <c r="E59" s="265"/>
      <c r="F59" s="265"/>
      <c r="G59" s="265"/>
      <c r="H59" s="265"/>
      <c r="I59" s="265"/>
      <c r="J59" s="265"/>
      <c r="K59" s="263"/>
    </row>
    <row r="60" s="1" customFormat="1" ht="15" customHeight="1">
      <c r="B60" s="261"/>
      <c r="C60" s="267"/>
      <c r="D60" s="265" t="s">
        <v>260</v>
      </c>
      <c r="E60" s="265"/>
      <c r="F60" s="265"/>
      <c r="G60" s="265"/>
      <c r="H60" s="265"/>
      <c r="I60" s="265"/>
      <c r="J60" s="265"/>
      <c r="K60" s="263"/>
    </row>
    <row r="61" s="1" customFormat="1" ht="15" customHeight="1">
      <c r="B61" s="261"/>
      <c r="C61" s="267"/>
      <c r="D61" s="265" t="s">
        <v>261</v>
      </c>
      <c r="E61" s="265"/>
      <c r="F61" s="265"/>
      <c r="G61" s="265"/>
      <c r="H61" s="265"/>
      <c r="I61" s="265"/>
      <c r="J61" s="265"/>
      <c r="K61" s="263"/>
    </row>
    <row r="62" s="1" customFormat="1" ht="15" customHeight="1">
      <c r="B62" s="261"/>
      <c r="C62" s="267"/>
      <c r="D62" s="270" t="s">
        <v>262</v>
      </c>
      <c r="E62" s="270"/>
      <c r="F62" s="270"/>
      <c r="G62" s="270"/>
      <c r="H62" s="270"/>
      <c r="I62" s="270"/>
      <c r="J62" s="270"/>
      <c r="K62" s="263"/>
    </row>
    <row r="63" s="1" customFormat="1" ht="15" customHeight="1">
      <c r="B63" s="261"/>
      <c r="C63" s="267"/>
      <c r="D63" s="265" t="s">
        <v>263</v>
      </c>
      <c r="E63" s="265"/>
      <c r="F63" s="265"/>
      <c r="G63" s="265"/>
      <c r="H63" s="265"/>
      <c r="I63" s="265"/>
      <c r="J63" s="265"/>
      <c r="K63" s="263"/>
    </row>
    <row r="64" s="1" customFormat="1" ht="12.75" customHeight="1">
      <c r="B64" s="261"/>
      <c r="C64" s="267"/>
      <c r="D64" s="267"/>
      <c r="E64" s="271"/>
      <c r="F64" s="267"/>
      <c r="G64" s="267"/>
      <c r="H64" s="267"/>
      <c r="I64" s="267"/>
      <c r="J64" s="267"/>
      <c r="K64" s="263"/>
    </row>
    <row r="65" s="1" customFormat="1" ht="15" customHeight="1">
      <c r="B65" s="261"/>
      <c r="C65" s="267"/>
      <c r="D65" s="265" t="s">
        <v>264</v>
      </c>
      <c r="E65" s="265"/>
      <c r="F65" s="265"/>
      <c r="G65" s="265"/>
      <c r="H65" s="265"/>
      <c r="I65" s="265"/>
      <c r="J65" s="265"/>
      <c r="K65" s="263"/>
    </row>
    <row r="66" s="1" customFormat="1" ht="15" customHeight="1">
      <c r="B66" s="261"/>
      <c r="C66" s="267"/>
      <c r="D66" s="270" t="s">
        <v>265</v>
      </c>
      <c r="E66" s="270"/>
      <c r="F66" s="270"/>
      <c r="G66" s="270"/>
      <c r="H66" s="270"/>
      <c r="I66" s="270"/>
      <c r="J66" s="270"/>
      <c r="K66" s="263"/>
    </row>
    <row r="67" s="1" customFormat="1" ht="15" customHeight="1">
      <c r="B67" s="261"/>
      <c r="C67" s="267"/>
      <c r="D67" s="265" t="s">
        <v>266</v>
      </c>
      <c r="E67" s="265"/>
      <c r="F67" s="265"/>
      <c r="G67" s="265"/>
      <c r="H67" s="265"/>
      <c r="I67" s="265"/>
      <c r="J67" s="265"/>
      <c r="K67" s="263"/>
    </row>
    <row r="68" s="1" customFormat="1" ht="15" customHeight="1">
      <c r="B68" s="261"/>
      <c r="C68" s="267"/>
      <c r="D68" s="265" t="s">
        <v>267</v>
      </c>
      <c r="E68" s="265"/>
      <c r="F68" s="265"/>
      <c r="G68" s="265"/>
      <c r="H68" s="265"/>
      <c r="I68" s="265"/>
      <c r="J68" s="265"/>
      <c r="K68" s="263"/>
    </row>
    <row r="69" s="1" customFormat="1" ht="15" customHeight="1">
      <c r="B69" s="261"/>
      <c r="C69" s="267"/>
      <c r="D69" s="265" t="s">
        <v>268</v>
      </c>
      <c r="E69" s="265"/>
      <c r="F69" s="265"/>
      <c r="G69" s="265"/>
      <c r="H69" s="265"/>
      <c r="I69" s="265"/>
      <c r="J69" s="265"/>
      <c r="K69" s="263"/>
    </row>
    <row r="70" s="1" customFormat="1" ht="15" customHeight="1">
      <c r="B70" s="261"/>
      <c r="C70" s="267"/>
      <c r="D70" s="265" t="s">
        <v>269</v>
      </c>
      <c r="E70" s="265"/>
      <c r="F70" s="265"/>
      <c r="G70" s="265"/>
      <c r="H70" s="265"/>
      <c r="I70" s="265"/>
      <c r="J70" s="265"/>
      <c r="K70" s="263"/>
    </row>
    <row r="7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="1" customFormat="1" ht="45" customHeight="1">
      <c r="B75" s="280"/>
      <c r="C75" s="281" t="s">
        <v>270</v>
      </c>
      <c r="D75" s="281"/>
      <c r="E75" s="281"/>
      <c r="F75" s="281"/>
      <c r="G75" s="281"/>
      <c r="H75" s="281"/>
      <c r="I75" s="281"/>
      <c r="J75" s="281"/>
      <c r="K75" s="282"/>
    </row>
    <row r="76" s="1" customFormat="1" ht="17.25" customHeight="1">
      <c r="B76" s="280"/>
      <c r="C76" s="283" t="s">
        <v>271</v>
      </c>
      <c r="D76" s="283"/>
      <c r="E76" s="283"/>
      <c r="F76" s="283" t="s">
        <v>272</v>
      </c>
      <c r="G76" s="284"/>
      <c r="H76" s="283" t="s">
        <v>55</v>
      </c>
      <c r="I76" s="283" t="s">
        <v>58</v>
      </c>
      <c r="J76" s="283" t="s">
        <v>273</v>
      </c>
      <c r="K76" s="282"/>
    </row>
    <row r="77" s="1" customFormat="1" ht="17.25" customHeight="1">
      <c r="B77" s="280"/>
      <c r="C77" s="285" t="s">
        <v>274</v>
      </c>
      <c r="D77" s="285"/>
      <c r="E77" s="285"/>
      <c r="F77" s="286" t="s">
        <v>275</v>
      </c>
      <c r="G77" s="287"/>
      <c r="H77" s="285"/>
      <c r="I77" s="285"/>
      <c r="J77" s="285" t="s">
        <v>276</v>
      </c>
      <c r="K77" s="282"/>
    </row>
    <row r="78" s="1" customFormat="1" ht="5.25" customHeight="1">
      <c r="B78" s="280"/>
      <c r="C78" s="288"/>
      <c r="D78" s="288"/>
      <c r="E78" s="288"/>
      <c r="F78" s="288"/>
      <c r="G78" s="289"/>
      <c r="H78" s="288"/>
      <c r="I78" s="288"/>
      <c r="J78" s="288"/>
      <c r="K78" s="282"/>
    </row>
    <row r="79" s="1" customFormat="1" ht="15" customHeight="1">
      <c r="B79" s="280"/>
      <c r="C79" s="268" t="s">
        <v>54</v>
      </c>
      <c r="D79" s="290"/>
      <c r="E79" s="290"/>
      <c r="F79" s="291" t="s">
        <v>277</v>
      </c>
      <c r="G79" s="292"/>
      <c r="H79" s="268" t="s">
        <v>278</v>
      </c>
      <c r="I79" s="268" t="s">
        <v>279</v>
      </c>
      <c r="J79" s="268">
        <v>20</v>
      </c>
      <c r="K79" s="282"/>
    </row>
    <row r="80" s="1" customFormat="1" ht="15" customHeight="1">
      <c r="B80" s="280"/>
      <c r="C80" s="268" t="s">
        <v>280</v>
      </c>
      <c r="D80" s="268"/>
      <c r="E80" s="268"/>
      <c r="F80" s="291" t="s">
        <v>277</v>
      </c>
      <c r="G80" s="292"/>
      <c r="H80" s="268" t="s">
        <v>281</v>
      </c>
      <c r="I80" s="268" t="s">
        <v>279</v>
      </c>
      <c r="J80" s="268">
        <v>120</v>
      </c>
      <c r="K80" s="282"/>
    </row>
    <row r="81" s="1" customFormat="1" ht="15" customHeight="1">
      <c r="B81" s="293"/>
      <c r="C81" s="268" t="s">
        <v>282</v>
      </c>
      <c r="D81" s="268"/>
      <c r="E81" s="268"/>
      <c r="F81" s="291" t="s">
        <v>283</v>
      </c>
      <c r="G81" s="292"/>
      <c r="H81" s="268" t="s">
        <v>284</v>
      </c>
      <c r="I81" s="268" t="s">
        <v>279</v>
      </c>
      <c r="J81" s="268">
        <v>50</v>
      </c>
      <c r="K81" s="282"/>
    </row>
    <row r="82" s="1" customFormat="1" ht="15" customHeight="1">
      <c r="B82" s="293"/>
      <c r="C82" s="268" t="s">
        <v>285</v>
      </c>
      <c r="D82" s="268"/>
      <c r="E82" s="268"/>
      <c r="F82" s="291" t="s">
        <v>277</v>
      </c>
      <c r="G82" s="292"/>
      <c r="H82" s="268" t="s">
        <v>286</v>
      </c>
      <c r="I82" s="268" t="s">
        <v>287</v>
      </c>
      <c r="J82" s="268"/>
      <c r="K82" s="282"/>
    </row>
    <row r="83" s="1" customFormat="1" ht="15" customHeight="1">
      <c r="B83" s="293"/>
      <c r="C83" s="294" t="s">
        <v>288</v>
      </c>
      <c r="D83" s="294"/>
      <c r="E83" s="294"/>
      <c r="F83" s="295" t="s">
        <v>283</v>
      </c>
      <c r="G83" s="294"/>
      <c r="H83" s="294" t="s">
        <v>289</v>
      </c>
      <c r="I83" s="294" t="s">
        <v>279</v>
      </c>
      <c r="J83" s="294">
        <v>15</v>
      </c>
      <c r="K83" s="282"/>
    </row>
    <row r="84" s="1" customFormat="1" ht="15" customHeight="1">
      <c r="B84" s="293"/>
      <c r="C84" s="294" t="s">
        <v>290</v>
      </c>
      <c r="D84" s="294"/>
      <c r="E84" s="294"/>
      <c r="F84" s="295" t="s">
        <v>283</v>
      </c>
      <c r="G84" s="294"/>
      <c r="H84" s="294" t="s">
        <v>291</v>
      </c>
      <c r="I84" s="294" t="s">
        <v>279</v>
      </c>
      <c r="J84" s="294">
        <v>15</v>
      </c>
      <c r="K84" s="282"/>
    </row>
    <row r="85" s="1" customFormat="1" ht="15" customHeight="1">
      <c r="B85" s="293"/>
      <c r="C85" s="294" t="s">
        <v>292</v>
      </c>
      <c r="D85" s="294"/>
      <c r="E85" s="294"/>
      <c r="F85" s="295" t="s">
        <v>283</v>
      </c>
      <c r="G85" s="294"/>
      <c r="H85" s="294" t="s">
        <v>293</v>
      </c>
      <c r="I85" s="294" t="s">
        <v>279</v>
      </c>
      <c r="J85" s="294">
        <v>20</v>
      </c>
      <c r="K85" s="282"/>
    </row>
    <row r="86" s="1" customFormat="1" ht="15" customHeight="1">
      <c r="B86" s="293"/>
      <c r="C86" s="294" t="s">
        <v>294</v>
      </c>
      <c r="D86" s="294"/>
      <c r="E86" s="294"/>
      <c r="F86" s="295" t="s">
        <v>283</v>
      </c>
      <c r="G86" s="294"/>
      <c r="H86" s="294" t="s">
        <v>295</v>
      </c>
      <c r="I86" s="294" t="s">
        <v>279</v>
      </c>
      <c r="J86" s="294">
        <v>20</v>
      </c>
      <c r="K86" s="282"/>
    </row>
    <row r="87" s="1" customFormat="1" ht="15" customHeight="1">
      <c r="B87" s="293"/>
      <c r="C87" s="268" t="s">
        <v>296</v>
      </c>
      <c r="D87" s="268"/>
      <c r="E87" s="268"/>
      <c r="F87" s="291" t="s">
        <v>283</v>
      </c>
      <c r="G87" s="292"/>
      <c r="H87" s="268" t="s">
        <v>297</v>
      </c>
      <c r="I87" s="268" t="s">
        <v>279</v>
      </c>
      <c r="J87" s="268">
        <v>50</v>
      </c>
      <c r="K87" s="282"/>
    </row>
    <row r="88" s="1" customFormat="1" ht="15" customHeight="1">
      <c r="B88" s="293"/>
      <c r="C88" s="268" t="s">
        <v>298</v>
      </c>
      <c r="D88" s="268"/>
      <c r="E88" s="268"/>
      <c r="F88" s="291" t="s">
        <v>283</v>
      </c>
      <c r="G88" s="292"/>
      <c r="H88" s="268" t="s">
        <v>299</v>
      </c>
      <c r="I88" s="268" t="s">
        <v>279</v>
      </c>
      <c r="J88" s="268">
        <v>20</v>
      </c>
      <c r="K88" s="282"/>
    </row>
    <row r="89" s="1" customFormat="1" ht="15" customHeight="1">
      <c r="B89" s="293"/>
      <c r="C89" s="268" t="s">
        <v>300</v>
      </c>
      <c r="D89" s="268"/>
      <c r="E89" s="268"/>
      <c r="F89" s="291" t="s">
        <v>283</v>
      </c>
      <c r="G89" s="292"/>
      <c r="H89" s="268" t="s">
        <v>301</v>
      </c>
      <c r="I89" s="268" t="s">
        <v>279</v>
      </c>
      <c r="J89" s="268">
        <v>20</v>
      </c>
      <c r="K89" s="282"/>
    </row>
    <row r="90" s="1" customFormat="1" ht="15" customHeight="1">
      <c r="B90" s="293"/>
      <c r="C90" s="268" t="s">
        <v>302</v>
      </c>
      <c r="D90" s="268"/>
      <c r="E90" s="268"/>
      <c r="F90" s="291" t="s">
        <v>283</v>
      </c>
      <c r="G90" s="292"/>
      <c r="H90" s="268" t="s">
        <v>303</v>
      </c>
      <c r="I90" s="268" t="s">
        <v>279</v>
      </c>
      <c r="J90" s="268">
        <v>50</v>
      </c>
      <c r="K90" s="282"/>
    </row>
    <row r="91" s="1" customFormat="1" ht="15" customHeight="1">
      <c r="B91" s="293"/>
      <c r="C91" s="268" t="s">
        <v>304</v>
      </c>
      <c r="D91" s="268"/>
      <c r="E91" s="268"/>
      <c r="F91" s="291" t="s">
        <v>283</v>
      </c>
      <c r="G91" s="292"/>
      <c r="H91" s="268" t="s">
        <v>304</v>
      </c>
      <c r="I91" s="268" t="s">
        <v>279</v>
      </c>
      <c r="J91" s="268">
        <v>50</v>
      </c>
      <c r="K91" s="282"/>
    </row>
    <row r="92" s="1" customFormat="1" ht="15" customHeight="1">
      <c r="B92" s="293"/>
      <c r="C92" s="268" t="s">
        <v>305</v>
      </c>
      <c r="D92" s="268"/>
      <c r="E92" s="268"/>
      <c r="F92" s="291" t="s">
        <v>283</v>
      </c>
      <c r="G92" s="292"/>
      <c r="H92" s="268" t="s">
        <v>306</v>
      </c>
      <c r="I92" s="268" t="s">
        <v>279</v>
      </c>
      <c r="J92" s="268">
        <v>255</v>
      </c>
      <c r="K92" s="282"/>
    </row>
    <row r="93" s="1" customFormat="1" ht="15" customHeight="1">
      <c r="B93" s="293"/>
      <c r="C93" s="268" t="s">
        <v>307</v>
      </c>
      <c r="D93" s="268"/>
      <c r="E93" s="268"/>
      <c r="F93" s="291" t="s">
        <v>277</v>
      </c>
      <c r="G93" s="292"/>
      <c r="H93" s="268" t="s">
        <v>308</v>
      </c>
      <c r="I93" s="268" t="s">
        <v>309</v>
      </c>
      <c r="J93" s="268"/>
      <c r="K93" s="282"/>
    </row>
    <row r="94" s="1" customFormat="1" ht="15" customHeight="1">
      <c r="B94" s="293"/>
      <c r="C94" s="268" t="s">
        <v>310</v>
      </c>
      <c r="D94" s="268"/>
      <c r="E94" s="268"/>
      <c r="F94" s="291" t="s">
        <v>277</v>
      </c>
      <c r="G94" s="292"/>
      <c r="H94" s="268" t="s">
        <v>311</v>
      </c>
      <c r="I94" s="268" t="s">
        <v>312</v>
      </c>
      <c r="J94" s="268"/>
      <c r="K94" s="282"/>
    </row>
    <row r="95" s="1" customFormat="1" ht="15" customHeight="1">
      <c r="B95" s="293"/>
      <c r="C95" s="268" t="s">
        <v>313</v>
      </c>
      <c r="D95" s="268"/>
      <c r="E95" s="268"/>
      <c r="F95" s="291" t="s">
        <v>277</v>
      </c>
      <c r="G95" s="292"/>
      <c r="H95" s="268" t="s">
        <v>313</v>
      </c>
      <c r="I95" s="268" t="s">
        <v>312</v>
      </c>
      <c r="J95" s="268"/>
      <c r="K95" s="282"/>
    </row>
    <row r="96" s="1" customFormat="1" ht="15" customHeight="1">
      <c r="B96" s="293"/>
      <c r="C96" s="268" t="s">
        <v>39</v>
      </c>
      <c r="D96" s="268"/>
      <c r="E96" s="268"/>
      <c r="F96" s="291" t="s">
        <v>277</v>
      </c>
      <c r="G96" s="292"/>
      <c r="H96" s="268" t="s">
        <v>314</v>
      </c>
      <c r="I96" s="268" t="s">
        <v>312</v>
      </c>
      <c r="J96" s="268"/>
      <c r="K96" s="282"/>
    </row>
    <row r="97" s="1" customFormat="1" ht="15" customHeight="1">
      <c r="B97" s="293"/>
      <c r="C97" s="268" t="s">
        <v>49</v>
      </c>
      <c r="D97" s="268"/>
      <c r="E97" s="268"/>
      <c r="F97" s="291" t="s">
        <v>277</v>
      </c>
      <c r="G97" s="292"/>
      <c r="H97" s="268" t="s">
        <v>315</v>
      </c>
      <c r="I97" s="268" t="s">
        <v>312</v>
      </c>
      <c r="J97" s="268"/>
      <c r="K97" s="282"/>
    </row>
    <row r="98" s="1" customFormat="1" ht="15" customHeight="1">
      <c r="B98" s="296"/>
      <c r="C98" s="297"/>
      <c r="D98" s="297"/>
      <c r="E98" s="297"/>
      <c r="F98" s="297"/>
      <c r="G98" s="297"/>
      <c r="H98" s="297"/>
      <c r="I98" s="297"/>
      <c r="J98" s="297"/>
      <c r="K98" s="298"/>
    </row>
    <row r="99" s="1" customFormat="1" ht="18.75" customHeight="1">
      <c r="B99" s="299"/>
      <c r="C99" s="300"/>
      <c r="D99" s="300"/>
      <c r="E99" s="300"/>
      <c r="F99" s="300"/>
      <c r="G99" s="300"/>
      <c r="H99" s="300"/>
      <c r="I99" s="300"/>
      <c r="J99" s="300"/>
      <c r="K99" s="299"/>
    </row>
    <row r="100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="1" customFormat="1" ht="45" customHeight="1">
      <c r="B102" s="280"/>
      <c r="C102" s="281" t="s">
        <v>316</v>
      </c>
      <c r="D102" s="281"/>
      <c r="E102" s="281"/>
      <c r="F102" s="281"/>
      <c r="G102" s="281"/>
      <c r="H102" s="281"/>
      <c r="I102" s="281"/>
      <c r="J102" s="281"/>
      <c r="K102" s="282"/>
    </row>
    <row r="103" s="1" customFormat="1" ht="17.25" customHeight="1">
      <c r="B103" s="280"/>
      <c r="C103" s="283" t="s">
        <v>271</v>
      </c>
      <c r="D103" s="283"/>
      <c r="E103" s="283"/>
      <c r="F103" s="283" t="s">
        <v>272</v>
      </c>
      <c r="G103" s="284"/>
      <c r="H103" s="283" t="s">
        <v>55</v>
      </c>
      <c r="I103" s="283" t="s">
        <v>58</v>
      </c>
      <c r="J103" s="283" t="s">
        <v>273</v>
      </c>
      <c r="K103" s="282"/>
    </row>
    <row r="104" s="1" customFormat="1" ht="17.25" customHeight="1">
      <c r="B104" s="280"/>
      <c r="C104" s="285" t="s">
        <v>274</v>
      </c>
      <c r="D104" s="285"/>
      <c r="E104" s="285"/>
      <c r="F104" s="286" t="s">
        <v>275</v>
      </c>
      <c r="G104" s="287"/>
      <c r="H104" s="285"/>
      <c r="I104" s="285"/>
      <c r="J104" s="285" t="s">
        <v>276</v>
      </c>
      <c r="K104" s="282"/>
    </row>
    <row r="105" s="1" customFormat="1" ht="5.25" customHeight="1">
      <c r="B105" s="280"/>
      <c r="C105" s="283"/>
      <c r="D105" s="283"/>
      <c r="E105" s="283"/>
      <c r="F105" s="283"/>
      <c r="G105" s="301"/>
      <c r="H105" s="283"/>
      <c r="I105" s="283"/>
      <c r="J105" s="283"/>
      <c r="K105" s="282"/>
    </row>
    <row r="106" s="1" customFormat="1" ht="15" customHeight="1">
      <c r="B106" s="280"/>
      <c r="C106" s="268" t="s">
        <v>54</v>
      </c>
      <c r="D106" s="290"/>
      <c r="E106" s="290"/>
      <c r="F106" s="291" t="s">
        <v>277</v>
      </c>
      <c r="G106" s="268"/>
      <c r="H106" s="268" t="s">
        <v>317</v>
      </c>
      <c r="I106" s="268" t="s">
        <v>279</v>
      </c>
      <c r="J106" s="268">
        <v>20</v>
      </c>
      <c r="K106" s="282"/>
    </row>
    <row r="107" s="1" customFormat="1" ht="15" customHeight="1">
      <c r="B107" s="280"/>
      <c r="C107" s="268" t="s">
        <v>280</v>
      </c>
      <c r="D107" s="268"/>
      <c r="E107" s="268"/>
      <c r="F107" s="291" t="s">
        <v>277</v>
      </c>
      <c r="G107" s="268"/>
      <c r="H107" s="268" t="s">
        <v>317</v>
      </c>
      <c r="I107" s="268" t="s">
        <v>279</v>
      </c>
      <c r="J107" s="268">
        <v>120</v>
      </c>
      <c r="K107" s="282"/>
    </row>
    <row r="108" s="1" customFormat="1" ht="15" customHeight="1">
      <c r="B108" s="293"/>
      <c r="C108" s="268" t="s">
        <v>282</v>
      </c>
      <c r="D108" s="268"/>
      <c r="E108" s="268"/>
      <c r="F108" s="291" t="s">
        <v>283</v>
      </c>
      <c r="G108" s="268"/>
      <c r="H108" s="268" t="s">
        <v>317</v>
      </c>
      <c r="I108" s="268" t="s">
        <v>279</v>
      </c>
      <c r="J108" s="268">
        <v>50</v>
      </c>
      <c r="K108" s="282"/>
    </row>
    <row r="109" s="1" customFormat="1" ht="15" customHeight="1">
      <c r="B109" s="293"/>
      <c r="C109" s="268" t="s">
        <v>285</v>
      </c>
      <c r="D109" s="268"/>
      <c r="E109" s="268"/>
      <c r="F109" s="291" t="s">
        <v>277</v>
      </c>
      <c r="G109" s="268"/>
      <c r="H109" s="268" t="s">
        <v>317</v>
      </c>
      <c r="I109" s="268" t="s">
        <v>287</v>
      </c>
      <c r="J109" s="268"/>
      <c r="K109" s="282"/>
    </row>
    <row r="110" s="1" customFormat="1" ht="15" customHeight="1">
      <c r="B110" s="293"/>
      <c r="C110" s="268" t="s">
        <v>296</v>
      </c>
      <c r="D110" s="268"/>
      <c r="E110" s="268"/>
      <c r="F110" s="291" t="s">
        <v>283</v>
      </c>
      <c r="G110" s="268"/>
      <c r="H110" s="268" t="s">
        <v>317</v>
      </c>
      <c r="I110" s="268" t="s">
        <v>279</v>
      </c>
      <c r="J110" s="268">
        <v>50</v>
      </c>
      <c r="K110" s="282"/>
    </row>
    <row r="111" s="1" customFormat="1" ht="15" customHeight="1">
      <c r="B111" s="293"/>
      <c r="C111" s="268" t="s">
        <v>304</v>
      </c>
      <c r="D111" s="268"/>
      <c r="E111" s="268"/>
      <c r="F111" s="291" t="s">
        <v>283</v>
      </c>
      <c r="G111" s="268"/>
      <c r="H111" s="268" t="s">
        <v>317</v>
      </c>
      <c r="I111" s="268" t="s">
        <v>279</v>
      </c>
      <c r="J111" s="268">
        <v>50</v>
      </c>
      <c r="K111" s="282"/>
    </row>
    <row r="112" s="1" customFormat="1" ht="15" customHeight="1">
      <c r="B112" s="293"/>
      <c r="C112" s="268" t="s">
        <v>302</v>
      </c>
      <c r="D112" s="268"/>
      <c r="E112" s="268"/>
      <c r="F112" s="291" t="s">
        <v>283</v>
      </c>
      <c r="G112" s="268"/>
      <c r="H112" s="268" t="s">
        <v>317</v>
      </c>
      <c r="I112" s="268" t="s">
        <v>279</v>
      </c>
      <c r="J112" s="268">
        <v>50</v>
      </c>
      <c r="K112" s="282"/>
    </row>
    <row r="113" s="1" customFormat="1" ht="15" customHeight="1">
      <c r="B113" s="293"/>
      <c r="C113" s="268" t="s">
        <v>54</v>
      </c>
      <c r="D113" s="268"/>
      <c r="E113" s="268"/>
      <c r="F113" s="291" t="s">
        <v>277</v>
      </c>
      <c r="G113" s="268"/>
      <c r="H113" s="268" t="s">
        <v>318</v>
      </c>
      <c r="I113" s="268" t="s">
        <v>279</v>
      </c>
      <c r="J113" s="268">
        <v>20</v>
      </c>
      <c r="K113" s="282"/>
    </row>
    <row r="114" s="1" customFormat="1" ht="15" customHeight="1">
      <c r="B114" s="293"/>
      <c r="C114" s="268" t="s">
        <v>319</v>
      </c>
      <c r="D114" s="268"/>
      <c r="E114" s="268"/>
      <c r="F114" s="291" t="s">
        <v>277</v>
      </c>
      <c r="G114" s="268"/>
      <c r="H114" s="268" t="s">
        <v>320</v>
      </c>
      <c r="I114" s="268" t="s">
        <v>279</v>
      </c>
      <c r="J114" s="268">
        <v>120</v>
      </c>
      <c r="K114" s="282"/>
    </row>
    <row r="115" s="1" customFormat="1" ht="15" customHeight="1">
      <c r="B115" s="293"/>
      <c r="C115" s="268" t="s">
        <v>39</v>
      </c>
      <c r="D115" s="268"/>
      <c r="E115" s="268"/>
      <c r="F115" s="291" t="s">
        <v>277</v>
      </c>
      <c r="G115" s="268"/>
      <c r="H115" s="268" t="s">
        <v>321</v>
      </c>
      <c r="I115" s="268" t="s">
        <v>312</v>
      </c>
      <c r="J115" s="268"/>
      <c r="K115" s="282"/>
    </row>
    <row r="116" s="1" customFormat="1" ht="15" customHeight="1">
      <c r="B116" s="293"/>
      <c r="C116" s="268" t="s">
        <v>49</v>
      </c>
      <c r="D116" s="268"/>
      <c r="E116" s="268"/>
      <c r="F116" s="291" t="s">
        <v>277</v>
      </c>
      <c r="G116" s="268"/>
      <c r="H116" s="268" t="s">
        <v>322</v>
      </c>
      <c r="I116" s="268" t="s">
        <v>312</v>
      </c>
      <c r="J116" s="268"/>
      <c r="K116" s="282"/>
    </row>
    <row r="117" s="1" customFormat="1" ht="15" customHeight="1">
      <c r="B117" s="293"/>
      <c r="C117" s="268" t="s">
        <v>58</v>
      </c>
      <c r="D117" s="268"/>
      <c r="E117" s="268"/>
      <c r="F117" s="291" t="s">
        <v>277</v>
      </c>
      <c r="G117" s="268"/>
      <c r="H117" s="268" t="s">
        <v>323</v>
      </c>
      <c r="I117" s="268" t="s">
        <v>324</v>
      </c>
      <c r="J117" s="268"/>
      <c r="K117" s="282"/>
    </row>
    <row r="118" s="1" customFormat="1" ht="15" customHeight="1">
      <c r="B118" s="296"/>
      <c r="C118" s="302"/>
      <c r="D118" s="302"/>
      <c r="E118" s="302"/>
      <c r="F118" s="302"/>
      <c r="G118" s="302"/>
      <c r="H118" s="302"/>
      <c r="I118" s="302"/>
      <c r="J118" s="302"/>
      <c r="K118" s="298"/>
    </row>
    <row r="119" s="1" customFormat="1" ht="18.75" customHeight="1">
      <c r="B119" s="303"/>
      <c r="C119" s="304"/>
      <c r="D119" s="304"/>
      <c r="E119" s="304"/>
      <c r="F119" s="305"/>
      <c r="G119" s="304"/>
      <c r="H119" s="304"/>
      <c r="I119" s="304"/>
      <c r="J119" s="304"/>
      <c r="K119" s="303"/>
    </row>
    <row r="120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="1" customFormat="1" ht="7.5" customHeight="1">
      <c r="B121" s="306"/>
      <c r="C121" s="307"/>
      <c r="D121" s="307"/>
      <c r="E121" s="307"/>
      <c r="F121" s="307"/>
      <c r="G121" s="307"/>
      <c r="H121" s="307"/>
      <c r="I121" s="307"/>
      <c r="J121" s="307"/>
      <c r="K121" s="308"/>
    </row>
    <row r="122" s="1" customFormat="1" ht="45" customHeight="1">
      <c r="B122" s="309"/>
      <c r="C122" s="259" t="s">
        <v>325</v>
      </c>
      <c r="D122" s="259"/>
      <c r="E122" s="259"/>
      <c r="F122" s="259"/>
      <c r="G122" s="259"/>
      <c r="H122" s="259"/>
      <c r="I122" s="259"/>
      <c r="J122" s="259"/>
      <c r="K122" s="310"/>
    </row>
    <row r="123" s="1" customFormat="1" ht="17.25" customHeight="1">
      <c r="B123" s="311"/>
      <c r="C123" s="283" t="s">
        <v>271</v>
      </c>
      <c r="D123" s="283"/>
      <c r="E123" s="283"/>
      <c r="F123" s="283" t="s">
        <v>272</v>
      </c>
      <c r="G123" s="284"/>
      <c r="H123" s="283" t="s">
        <v>55</v>
      </c>
      <c r="I123" s="283" t="s">
        <v>58</v>
      </c>
      <c r="J123" s="283" t="s">
        <v>273</v>
      </c>
      <c r="K123" s="312"/>
    </row>
    <row r="124" s="1" customFormat="1" ht="17.25" customHeight="1">
      <c r="B124" s="311"/>
      <c r="C124" s="285" t="s">
        <v>274</v>
      </c>
      <c r="D124" s="285"/>
      <c r="E124" s="285"/>
      <c r="F124" s="286" t="s">
        <v>275</v>
      </c>
      <c r="G124" s="287"/>
      <c r="H124" s="285"/>
      <c r="I124" s="285"/>
      <c r="J124" s="285" t="s">
        <v>276</v>
      </c>
      <c r="K124" s="312"/>
    </row>
    <row r="125" s="1" customFormat="1" ht="5.25" customHeight="1">
      <c r="B125" s="313"/>
      <c r="C125" s="288"/>
      <c r="D125" s="288"/>
      <c r="E125" s="288"/>
      <c r="F125" s="288"/>
      <c r="G125" s="314"/>
      <c r="H125" s="288"/>
      <c r="I125" s="288"/>
      <c r="J125" s="288"/>
      <c r="K125" s="315"/>
    </row>
    <row r="126" s="1" customFormat="1" ht="15" customHeight="1">
      <c r="B126" s="313"/>
      <c r="C126" s="268" t="s">
        <v>280</v>
      </c>
      <c r="D126" s="290"/>
      <c r="E126" s="290"/>
      <c r="F126" s="291" t="s">
        <v>277</v>
      </c>
      <c r="G126" s="268"/>
      <c r="H126" s="268" t="s">
        <v>317</v>
      </c>
      <c r="I126" s="268" t="s">
        <v>279</v>
      </c>
      <c r="J126" s="268">
        <v>120</v>
      </c>
      <c r="K126" s="316"/>
    </row>
    <row r="127" s="1" customFormat="1" ht="15" customHeight="1">
      <c r="B127" s="313"/>
      <c r="C127" s="268" t="s">
        <v>326</v>
      </c>
      <c r="D127" s="268"/>
      <c r="E127" s="268"/>
      <c r="F127" s="291" t="s">
        <v>277</v>
      </c>
      <c r="G127" s="268"/>
      <c r="H127" s="268" t="s">
        <v>327</v>
      </c>
      <c r="I127" s="268" t="s">
        <v>279</v>
      </c>
      <c r="J127" s="268" t="s">
        <v>328</v>
      </c>
      <c r="K127" s="316"/>
    </row>
    <row r="128" s="1" customFormat="1" ht="15" customHeight="1">
      <c r="B128" s="313"/>
      <c r="C128" s="268" t="s">
        <v>86</v>
      </c>
      <c r="D128" s="268"/>
      <c r="E128" s="268"/>
      <c r="F128" s="291" t="s">
        <v>277</v>
      </c>
      <c r="G128" s="268"/>
      <c r="H128" s="268" t="s">
        <v>329</v>
      </c>
      <c r="I128" s="268" t="s">
        <v>279</v>
      </c>
      <c r="J128" s="268" t="s">
        <v>328</v>
      </c>
      <c r="K128" s="316"/>
    </row>
    <row r="129" s="1" customFormat="1" ht="15" customHeight="1">
      <c r="B129" s="313"/>
      <c r="C129" s="268" t="s">
        <v>288</v>
      </c>
      <c r="D129" s="268"/>
      <c r="E129" s="268"/>
      <c r="F129" s="291" t="s">
        <v>283</v>
      </c>
      <c r="G129" s="268"/>
      <c r="H129" s="268" t="s">
        <v>289</v>
      </c>
      <c r="I129" s="268" t="s">
        <v>279</v>
      </c>
      <c r="J129" s="268">
        <v>15</v>
      </c>
      <c r="K129" s="316"/>
    </row>
    <row r="130" s="1" customFormat="1" ht="15" customHeight="1">
      <c r="B130" s="313"/>
      <c r="C130" s="294" t="s">
        <v>290</v>
      </c>
      <c r="D130" s="294"/>
      <c r="E130" s="294"/>
      <c r="F130" s="295" t="s">
        <v>283</v>
      </c>
      <c r="G130" s="294"/>
      <c r="H130" s="294" t="s">
        <v>291</v>
      </c>
      <c r="I130" s="294" t="s">
        <v>279</v>
      </c>
      <c r="J130" s="294">
        <v>15</v>
      </c>
      <c r="K130" s="316"/>
    </row>
    <row r="131" s="1" customFormat="1" ht="15" customHeight="1">
      <c r="B131" s="313"/>
      <c r="C131" s="294" t="s">
        <v>292</v>
      </c>
      <c r="D131" s="294"/>
      <c r="E131" s="294"/>
      <c r="F131" s="295" t="s">
        <v>283</v>
      </c>
      <c r="G131" s="294"/>
      <c r="H131" s="294" t="s">
        <v>293</v>
      </c>
      <c r="I131" s="294" t="s">
        <v>279</v>
      </c>
      <c r="J131" s="294">
        <v>20</v>
      </c>
      <c r="K131" s="316"/>
    </row>
    <row r="132" s="1" customFormat="1" ht="15" customHeight="1">
      <c r="B132" s="313"/>
      <c r="C132" s="294" t="s">
        <v>294</v>
      </c>
      <c r="D132" s="294"/>
      <c r="E132" s="294"/>
      <c r="F132" s="295" t="s">
        <v>283</v>
      </c>
      <c r="G132" s="294"/>
      <c r="H132" s="294" t="s">
        <v>295</v>
      </c>
      <c r="I132" s="294" t="s">
        <v>279</v>
      </c>
      <c r="J132" s="294">
        <v>20</v>
      </c>
      <c r="K132" s="316"/>
    </row>
    <row r="133" s="1" customFormat="1" ht="15" customHeight="1">
      <c r="B133" s="313"/>
      <c r="C133" s="268" t="s">
        <v>282</v>
      </c>
      <c r="D133" s="268"/>
      <c r="E133" s="268"/>
      <c r="F133" s="291" t="s">
        <v>283</v>
      </c>
      <c r="G133" s="268"/>
      <c r="H133" s="268" t="s">
        <v>317</v>
      </c>
      <c r="I133" s="268" t="s">
        <v>279</v>
      </c>
      <c r="J133" s="268">
        <v>50</v>
      </c>
      <c r="K133" s="316"/>
    </row>
    <row r="134" s="1" customFormat="1" ht="15" customHeight="1">
      <c r="B134" s="313"/>
      <c r="C134" s="268" t="s">
        <v>296</v>
      </c>
      <c r="D134" s="268"/>
      <c r="E134" s="268"/>
      <c r="F134" s="291" t="s">
        <v>283</v>
      </c>
      <c r="G134" s="268"/>
      <c r="H134" s="268" t="s">
        <v>317</v>
      </c>
      <c r="I134" s="268" t="s">
        <v>279</v>
      </c>
      <c r="J134" s="268">
        <v>50</v>
      </c>
      <c r="K134" s="316"/>
    </row>
    <row r="135" s="1" customFormat="1" ht="15" customHeight="1">
      <c r="B135" s="313"/>
      <c r="C135" s="268" t="s">
        <v>302</v>
      </c>
      <c r="D135" s="268"/>
      <c r="E135" s="268"/>
      <c r="F135" s="291" t="s">
        <v>283</v>
      </c>
      <c r="G135" s="268"/>
      <c r="H135" s="268" t="s">
        <v>317</v>
      </c>
      <c r="I135" s="268" t="s">
        <v>279</v>
      </c>
      <c r="J135" s="268">
        <v>50</v>
      </c>
      <c r="K135" s="316"/>
    </row>
    <row r="136" s="1" customFormat="1" ht="15" customHeight="1">
      <c r="B136" s="313"/>
      <c r="C136" s="268" t="s">
        <v>304</v>
      </c>
      <c r="D136" s="268"/>
      <c r="E136" s="268"/>
      <c r="F136" s="291" t="s">
        <v>283</v>
      </c>
      <c r="G136" s="268"/>
      <c r="H136" s="268" t="s">
        <v>317</v>
      </c>
      <c r="I136" s="268" t="s">
        <v>279</v>
      </c>
      <c r="J136" s="268">
        <v>50</v>
      </c>
      <c r="K136" s="316"/>
    </row>
    <row r="137" s="1" customFormat="1" ht="15" customHeight="1">
      <c r="B137" s="313"/>
      <c r="C137" s="268" t="s">
        <v>305</v>
      </c>
      <c r="D137" s="268"/>
      <c r="E137" s="268"/>
      <c r="F137" s="291" t="s">
        <v>283</v>
      </c>
      <c r="G137" s="268"/>
      <c r="H137" s="268" t="s">
        <v>330</v>
      </c>
      <c r="I137" s="268" t="s">
        <v>279</v>
      </c>
      <c r="J137" s="268">
        <v>255</v>
      </c>
      <c r="K137" s="316"/>
    </row>
    <row r="138" s="1" customFormat="1" ht="15" customHeight="1">
      <c r="B138" s="313"/>
      <c r="C138" s="268" t="s">
        <v>307</v>
      </c>
      <c r="D138" s="268"/>
      <c r="E138" s="268"/>
      <c r="F138" s="291" t="s">
        <v>277</v>
      </c>
      <c r="G138" s="268"/>
      <c r="H138" s="268" t="s">
        <v>331</v>
      </c>
      <c r="I138" s="268" t="s">
        <v>309</v>
      </c>
      <c r="J138" s="268"/>
      <c r="K138" s="316"/>
    </row>
    <row r="139" s="1" customFormat="1" ht="15" customHeight="1">
      <c r="B139" s="313"/>
      <c r="C139" s="268" t="s">
        <v>310</v>
      </c>
      <c r="D139" s="268"/>
      <c r="E139" s="268"/>
      <c r="F139" s="291" t="s">
        <v>277</v>
      </c>
      <c r="G139" s="268"/>
      <c r="H139" s="268" t="s">
        <v>332</v>
      </c>
      <c r="I139" s="268" t="s">
        <v>312</v>
      </c>
      <c r="J139" s="268"/>
      <c r="K139" s="316"/>
    </row>
    <row r="140" s="1" customFormat="1" ht="15" customHeight="1">
      <c r="B140" s="313"/>
      <c r="C140" s="268" t="s">
        <v>313</v>
      </c>
      <c r="D140" s="268"/>
      <c r="E140" s="268"/>
      <c r="F140" s="291" t="s">
        <v>277</v>
      </c>
      <c r="G140" s="268"/>
      <c r="H140" s="268" t="s">
        <v>313</v>
      </c>
      <c r="I140" s="268" t="s">
        <v>312</v>
      </c>
      <c r="J140" s="268"/>
      <c r="K140" s="316"/>
    </row>
    <row r="141" s="1" customFormat="1" ht="15" customHeight="1">
      <c r="B141" s="313"/>
      <c r="C141" s="268" t="s">
        <v>39</v>
      </c>
      <c r="D141" s="268"/>
      <c r="E141" s="268"/>
      <c r="F141" s="291" t="s">
        <v>277</v>
      </c>
      <c r="G141" s="268"/>
      <c r="H141" s="268" t="s">
        <v>333</v>
      </c>
      <c r="I141" s="268" t="s">
        <v>312</v>
      </c>
      <c r="J141" s="268"/>
      <c r="K141" s="316"/>
    </row>
    <row r="142" s="1" customFormat="1" ht="15" customHeight="1">
      <c r="B142" s="313"/>
      <c r="C142" s="268" t="s">
        <v>334</v>
      </c>
      <c r="D142" s="268"/>
      <c r="E142" s="268"/>
      <c r="F142" s="291" t="s">
        <v>277</v>
      </c>
      <c r="G142" s="268"/>
      <c r="H142" s="268" t="s">
        <v>335</v>
      </c>
      <c r="I142" s="268" t="s">
        <v>312</v>
      </c>
      <c r="J142" s="268"/>
      <c r="K142" s="316"/>
    </row>
    <row r="143" s="1" customFormat="1" ht="15" customHeight="1">
      <c r="B143" s="317"/>
      <c r="C143" s="318"/>
      <c r="D143" s="318"/>
      <c r="E143" s="318"/>
      <c r="F143" s="318"/>
      <c r="G143" s="318"/>
      <c r="H143" s="318"/>
      <c r="I143" s="318"/>
      <c r="J143" s="318"/>
      <c r="K143" s="319"/>
    </row>
    <row r="144" s="1" customFormat="1" ht="18.75" customHeight="1">
      <c r="B144" s="304"/>
      <c r="C144" s="304"/>
      <c r="D144" s="304"/>
      <c r="E144" s="304"/>
      <c r="F144" s="305"/>
      <c r="G144" s="304"/>
      <c r="H144" s="304"/>
      <c r="I144" s="304"/>
      <c r="J144" s="304"/>
      <c r="K144" s="304"/>
    </row>
    <row r="145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="1" customFormat="1" ht="45" customHeight="1">
      <c r="B147" s="280"/>
      <c r="C147" s="281" t="s">
        <v>336</v>
      </c>
      <c r="D147" s="281"/>
      <c r="E147" s="281"/>
      <c r="F147" s="281"/>
      <c r="G147" s="281"/>
      <c r="H147" s="281"/>
      <c r="I147" s="281"/>
      <c r="J147" s="281"/>
      <c r="K147" s="282"/>
    </row>
    <row r="148" s="1" customFormat="1" ht="17.25" customHeight="1">
      <c r="B148" s="280"/>
      <c r="C148" s="283" t="s">
        <v>271</v>
      </c>
      <c r="D148" s="283"/>
      <c r="E148" s="283"/>
      <c r="F148" s="283" t="s">
        <v>272</v>
      </c>
      <c r="G148" s="284"/>
      <c r="H148" s="283" t="s">
        <v>55</v>
      </c>
      <c r="I148" s="283" t="s">
        <v>58</v>
      </c>
      <c r="J148" s="283" t="s">
        <v>273</v>
      </c>
      <c r="K148" s="282"/>
    </row>
    <row r="149" s="1" customFormat="1" ht="17.25" customHeight="1">
      <c r="B149" s="280"/>
      <c r="C149" s="285" t="s">
        <v>274</v>
      </c>
      <c r="D149" s="285"/>
      <c r="E149" s="285"/>
      <c r="F149" s="286" t="s">
        <v>275</v>
      </c>
      <c r="G149" s="287"/>
      <c r="H149" s="285"/>
      <c r="I149" s="285"/>
      <c r="J149" s="285" t="s">
        <v>276</v>
      </c>
      <c r="K149" s="282"/>
    </row>
    <row r="150" s="1" customFormat="1" ht="5.25" customHeight="1">
      <c r="B150" s="293"/>
      <c r="C150" s="288"/>
      <c r="D150" s="288"/>
      <c r="E150" s="288"/>
      <c r="F150" s="288"/>
      <c r="G150" s="289"/>
      <c r="H150" s="288"/>
      <c r="I150" s="288"/>
      <c r="J150" s="288"/>
      <c r="K150" s="316"/>
    </row>
    <row r="151" s="1" customFormat="1" ht="15" customHeight="1">
      <c r="B151" s="293"/>
      <c r="C151" s="320" t="s">
        <v>280</v>
      </c>
      <c r="D151" s="268"/>
      <c r="E151" s="268"/>
      <c r="F151" s="321" t="s">
        <v>277</v>
      </c>
      <c r="G151" s="268"/>
      <c r="H151" s="320" t="s">
        <v>317</v>
      </c>
      <c r="I151" s="320" t="s">
        <v>279</v>
      </c>
      <c r="J151" s="320">
        <v>120</v>
      </c>
      <c r="K151" s="316"/>
    </row>
    <row r="152" s="1" customFormat="1" ht="15" customHeight="1">
      <c r="B152" s="293"/>
      <c r="C152" s="320" t="s">
        <v>326</v>
      </c>
      <c r="D152" s="268"/>
      <c r="E152" s="268"/>
      <c r="F152" s="321" t="s">
        <v>277</v>
      </c>
      <c r="G152" s="268"/>
      <c r="H152" s="320" t="s">
        <v>337</v>
      </c>
      <c r="I152" s="320" t="s">
        <v>279</v>
      </c>
      <c r="J152" s="320" t="s">
        <v>328</v>
      </c>
      <c r="K152" s="316"/>
    </row>
    <row r="153" s="1" customFormat="1" ht="15" customHeight="1">
      <c r="B153" s="293"/>
      <c r="C153" s="320" t="s">
        <v>86</v>
      </c>
      <c r="D153" s="268"/>
      <c r="E153" s="268"/>
      <c r="F153" s="321" t="s">
        <v>277</v>
      </c>
      <c r="G153" s="268"/>
      <c r="H153" s="320" t="s">
        <v>338</v>
      </c>
      <c r="I153" s="320" t="s">
        <v>279</v>
      </c>
      <c r="J153" s="320" t="s">
        <v>328</v>
      </c>
      <c r="K153" s="316"/>
    </row>
    <row r="154" s="1" customFormat="1" ht="15" customHeight="1">
      <c r="B154" s="293"/>
      <c r="C154" s="320" t="s">
        <v>282</v>
      </c>
      <c r="D154" s="268"/>
      <c r="E154" s="268"/>
      <c r="F154" s="321" t="s">
        <v>283</v>
      </c>
      <c r="G154" s="268"/>
      <c r="H154" s="320" t="s">
        <v>317</v>
      </c>
      <c r="I154" s="320" t="s">
        <v>279</v>
      </c>
      <c r="J154" s="320">
        <v>50</v>
      </c>
      <c r="K154" s="316"/>
    </row>
    <row r="155" s="1" customFormat="1" ht="15" customHeight="1">
      <c r="B155" s="293"/>
      <c r="C155" s="320" t="s">
        <v>285</v>
      </c>
      <c r="D155" s="268"/>
      <c r="E155" s="268"/>
      <c r="F155" s="321" t="s">
        <v>277</v>
      </c>
      <c r="G155" s="268"/>
      <c r="H155" s="320" t="s">
        <v>317</v>
      </c>
      <c r="I155" s="320" t="s">
        <v>287</v>
      </c>
      <c r="J155" s="320"/>
      <c r="K155" s="316"/>
    </row>
    <row r="156" s="1" customFormat="1" ht="15" customHeight="1">
      <c r="B156" s="293"/>
      <c r="C156" s="320" t="s">
        <v>296</v>
      </c>
      <c r="D156" s="268"/>
      <c r="E156" s="268"/>
      <c r="F156" s="321" t="s">
        <v>283</v>
      </c>
      <c r="G156" s="268"/>
      <c r="H156" s="320" t="s">
        <v>317</v>
      </c>
      <c r="I156" s="320" t="s">
        <v>279</v>
      </c>
      <c r="J156" s="320">
        <v>50</v>
      </c>
      <c r="K156" s="316"/>
    </row>
    <row r="157" s="1" customFormat="1" ht="15" customHeight="1">
      <c r="B157" s="293"/>
      <c r="C157" s="320" t="s">
        <v>304</v>
      </c>
      <c r="D157" s="268"/>
      <c r="E157" s="268"/>
      <c r="F157" s="321" t="s">
        <v>283</v>
      </c>
      <c r="G157" s="268"/>
      <c r="H157" s="320" t="s">
        <v>317</v>
      </c>
      <c r="I157" s="320" t="s">
        <v>279</v>
      </c>
      <c r="J157" s="320">
        <v>50</v>
      </c>
      <c r="K157" s="316"/>
    </row>
    <row r="158" s="1" customFormat="1" ht="15" customHeight="1">
      <c r="B158" s="293"/>
      <c r="C158" s="320" t="s">
        <v>302</v>
      </c>
      <c r="D158" s="268"/>
      <c r="E158" s="268"/>
      <c r="F158" s="321" t="s">
        <v>283</v>
      </c>
      <c r="G158" s="268"/>
      <c r="H158" s="320" t="s">
        <v>317</v>
      </c>
      <c r="I158" s="320" t="s">
        <v>279</v>
      </c>
      <c r="J158" s="320">
        <v>50</v>
      </c>
      <c r="K158" s="316"/>
    </row>
    <row r="159" s="1" customFormat="1" ht="15" customHeight="1">
      <c r="B159" s="293"/>
      <c r="C159" s="320" t="s">
        <v>94</v>
      </c>
      <c r="D159" s="268"/>
      <c r="E159" s="268"/>
      <c r="F159" s="321" t="s">
        <v>277</v>
      </c>
      <c r="G159" s="268"/>
      <c r="H159" s="320" t="s">
        <v>339</v>
      </c>
      <c r="I159" s="320" t="s">
        <v>279</v>
      </c>
      <c r="J159" s="320" t="s">
        <v>340</v>
      </c>
      <c r="K159" s="316"/>
    </row>
    <row r="160" s="1" customFormat="1" ht="15" customHeight="1">
      <c r="B160" s="293"/>
      <c r="C160" s="320" t="s">
        <v>341</v>
      </c>
      <c r="D160" s="268"/>
      <c r="E160" s="268"/>
      <c r="F160" s="321" t="s">
        <v>277</v>
      </c>
      <c r="G160" s="268"/>
      <c r="H160" s="320" t="s">
        <v>342</v>
      </c>
      <c r="I160" s="320" t="s">
        <v>312</v>
      </c>
      <c r="J160" s="320"/>
      <c r="K160" s="316"/>
    </row>
    <row r="161" s="1" customFormat="1" ht="15" customHeight="1">
      <c r="B161" s="322"/>
      <c r="C161" s="302"/>
      <c r="D161" s="302"/>
      <c r="E161" s="302"/>
      <c r="F161" s="302"/>
      <c r="G161" s="302"/>
      <c r="H161" s="302"/>
      <c r="I161" s="302"/>
      <c r="J161" s="302"/>
      <c r="K161" s="323"/>
    </row>
    <row r="162" s="1" customFormat="1" ht="18.75" customHeight="1">
      <c r="B162" s="304"/>
      <c r="C162" s="314"/>
      <c r="D162" s="314"/>
      <c r="E162" s="314"/>
      <c r="F162" s="324"/>
      <c r="G162" s="314"/>
      <c r="H162" s="314"/>
      <c r="I162" s="314"/>
      <c r="J162" s="314"/>
      <c r="K162" s="304"/>
    </row>
    <row r="163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="1" customFormat="1" ht="7.5" customHeight="1">
      <c r="B164" s="255"/>
      <c r="C164" s="256"/>
      <c r="D164" s="256"/>
      <c r="E164" s="256"/>
      <c r="F164" s="256"/>
      <c r="G164" s="256"/>
      <c r="H164" s="256"/>
      <c r="I164" s="256"/>
      <c r="J164" s="256"/>
      <c r="K164" s="257"/>
    </row>
    <row r="165" s="1" customFormat="1" ht="45" customHeight="1">
      <c r="B165" s="258"/>
      <c r="C165" s="259" t="s">
        <v>343</v>
      </c>
      <c r="D165" s="259"/>
      <c r="E165" s="259"/>
      <c r="F165" s="259"/>
      <c r="G165" s="259"/>
      <c r="H165" s="259"/>
      <c r="I165" s="259"/>
      <c r="J165" s="259"/>
      <c r="K165" s="260"/>
    </row>
    <row r="166" s="1" customFormat="1" ht="17.25" customHeight="1">
      <c r="B166" s="258"/>
      <c r="C166" s="283" t="s">
        <v>271</v>
      </c>
      <c r="D166" s="283"/>
      <c r="E166" s="283"/>
      <c r="F166" s="283" t="s">
        <v>272</v>
      </c>
      <c r="G166" s="325"/>
      <c r="H166" s="326" t="s">
        <v>55</v>
      </c>
      <c r="I166" s="326" t="s">
        <v>58</v>
      </c>
      <c r="J166" s="283" t="s">
        <v>273</v>
      </c>
      <c r="K166" s="260"/>
    </row>
    <row r="167" s="1" customFormat="1" ht="17.25" customHeight="1">
      <c r="B167" s="261"/>
      <c r="C167" s="285" t="s">
        <v>274</v>
      </c>
      <c r="D167" s="285"/>
      <c r="E167" s="285"/>
      <c r="F167" s="286" t="s">
        <v>275</v>
      </c>
      <c r="G167" s="327"/>
      <c r="H167" s="328"/>
      <c r="I167" s="328"/>
      <c r="J167" s="285" t="s">
        <v>276</v>
      </c>
      <c r="K167" s="263"/>
    </row>
    <row r="168" s="1" customFormat="1" ht="5.25" customHeight="1">
      <c r="B168" s="293"/>
      <c r="C168" s="288"/>
      <c r="D168" s="288"/>
      <c r="E168" s="288"/>
      <c r="F168" s="288"/>
      <c r="G168" s="289"/>
      <c r="H168" s="288"/>
      <c r="I168" s="288"/>
      <c r="J168" s="288"/>
      <c r="K168" s="316"/>
    </row>
    <row r="169" s="1" customFormat="1" ht="15" customHeight="1">
      <c r="B169" s="293"/>
      <c r="C169" s="268" t="s">
        <v>280</v>
      </c>
      <c r="D169" s="268"/>
      <c r="E169" s="268"/>
      <c r="F169" s="291" t="s">
        <v>277</v>
      </c>
      <c r="G169" s="268"/>
      <c r="H169" s="268" t="s">
        <v>317</v>
      </c>
      <c r="I169" s="268" t="s">
        <v>279</v>
      </c>
      <c r="J169" s="268">
        <v>120</v>
      </c>
      <c r="K169" s="316"/>
    </row>
    <row r="170" s="1" customFormat="1" ht="15" customHeight="1">
      <c r="B170" s="293"/>
      <c r="C170" s="268" t="s">
        <v>326</v>
      </c>
      <c r="D170" s="268"/>
      <c r="E170" s="268"/>
      <c r="F170" s="291" t="s">
        <v>277</v>
      </c>
      <c r="G170" s="268"/>
      <c r="H170" s="268" t="s">
        <v>327</v>
      </c>
      <c r="I170" s="268" t="s">
        <v>279</v>
      </c>
      <c r="J170" s="268" t="s">
        <v>328</v>
      </c>
      <c r="K170" s="316"/>
    </row>
    <row r="171" s="1" customFormat="1" ht="15" customHeight="1">
      <c r="B171" s="293"/>
      <c r="C171" s="268" t="s">
        <v>86</v>
      </c>
      <c r="D171" s="268"/>
      <c r="E171" s="268"/>
      <c r="F171" s="291" t="s">
        <v>277</v>
      </c>
      <c r="G171" s="268"/>
      <c r="H171" s="268" t="s">
        <v>344</v>
      </c>
      <c r="I171" s="268" t="s">
        <v>279</v>
      </c>
      <c r="J171" s="268" t="s">
        <v>328</v>
      </c>
      <c r="K171" s="316"/>
    </row>
    <row r="172" s="1" customFormat="1" ht="15" customHeight="1">
      <c r="B172" s="293"/>
      <c r="C172" s="268" t="s">
        <v>282</v>
      </c>
      <c r="D172" s="268"/>
      <c r="E172" s="268"/>
      <c r="F172" s="291" t="s">
        <v>283</v>
      </c>
      <c r="G172" s="268"/>
      <c r="H172" s="268" t="s">
        <v>344</v>
      </c>
      <c r="I172" s="268" t="s">
        <v>279</v>
      </c>
      <c r="J172" s="268">
        <v>50</v>
      </c>
      <c r="K172" s="316"/>
    </row>
    <row r="173" s="1" customFormat="1" ht="15" customHeight="1">
      <c r="B173" s="293"/>
      <c r="C173" s="268" t="s">
        <v>285</v>
      </c>
      <c r="D173" s="268"/>
      <c r="E173" s="268"/>
      <c r="F173" s="291" t="s">
        <v>277</v>
      </c>
      <c r="G173" s="268"/>
      <c r="H173" s="268" t="s">
        <v>344</v>
      </c>
      <c r="I173" s="268" t="s">
        <v>287</v>
      </c>
      <c r="J173" s="268"/>
      <c r="K173" s="316"/>
    </row>
    <row r="174" s="1" customFormat="1" ht="15" customHeight="1">
      <c r="B174" s="293"/>
      <c r="C174" s="268" t="s">
        <v>296</v>
      </c>
      <c r="D174" s="268"/>
      <c r="E174" s="268"/>
      <c r="F174" s="291" t="s">
        <v>283</v>
      </c>
      <c r="G174" s="268"/>
      <c r="H174" s="268" t="s">
        <v>344</v>
      </c>
      <c r="I174" s="268" t="s">
        <v>279</v>
      </c>
      <c r="J174" s="268">
        <v>50</v>
      </c>
      <c r="K174" s="316"/>
    </row>
    <row r="175" s="1" customFormat="1" ht="15" customHeight="1">
      <c r="B175" s="293"/>
      <c r="C175" s="268" t="s">
        <v>304</v>
      </c>
      <c r="D175" s="268"/>
      <c r="E175" s="268"/>
      <c r="F175" s="291" t="s">
        <v>283</v>
      </c>
      <c r="G175" s="268"/>
      <c r="H175" s="268" t="s">
        <v>344</v>
      </c>
      <c r="I175" s="268" t="s">
        <v>279</v>
      </c>
      <c r="J175" s="268">
        <v>50</v>
      </c>
      <c r="K175" s="316"/>
    </row>
    <row r="176" s="1" customFormat="1" ht="15" customHeight="1">
      <c r="B176" s="293"/>
      <c r="C176" s="268" t="s">
        <v>302</v>
      </c>
      <c r="D176" s="268"/>
      <c r="E176" s="268"/>
      <c r="F176" s="291" t="s">
        <v>283</v>
      </c>
      <c r="G176" s="268"/>
      <c r="H176" s="268" t="s">
        <v>344</v>
      </c>
      <c r="I176" s="268" t="s">
        <v>279</v>
      </c>
      <c r="J176" s="268">
        <v>50</v>
      </c>
      <c r="K176" s="316"/>
    </row>
    <row r="177" s="1" customFormat="1" ht="15" customHeight="1">
      <c r="B177" s="293"/>
      <c r="C177" s="268" t="s">
        <v>101</v>
      </c>
      <c r="D177" s="268"/>
      <c r="E177" s="268"/>
      <c r="F177" s="291" t="s">
        <v>277</v>
      </c>
      <c r="G177" s="268"/>
      <c r="H177" s="268" t="s">
        <v>345</v>
      </c>
      <c r="I177" s="268" t="s">
        <v>346</v>
      </c>
      <c r="J177" s="268"/>
      <c r="K177" s="316"/>
    </row>
    <row r="178" s="1" customFormat="1" ht="15" customHeight="1">
      <c r="B178" s="293"/>
      <c r="C178" s="268" t="s">
        <v>58</v>
      </c>
      <c r="D178" s="268"/>
      <c r="E178" s="268"/>
      <c r="F178" s="291" t="s">
        <v>277</v>
      </c>
      <c r="G178" s="268"/>
      <c r="H178" s="268" t="s">
        <v>347</v>
      </c>
      <c r="I178" s="268" t="s">
        <v>348</v>
      </c>
      <c r="J178" s="268">
        <v>1</v>
      </c>
      <c r="K178" s="316"/>
    </row>
    <row r="179" s="1" customFormat="1" ht="15" customHeight="1">
      <c r="B179" s="293"/>
      <c r="C179" s="268" t="s">
        <v>54</v>
      </c>
      <c r="D179" s="268"/>
      <c r="E179" s="268"/>
      <c r="F179" s="291" t="s">
        <v>277</v>
      </c>
      <c r="G179" s="268"/>
      <c r="H179" s="268" t="s">
        <v>349</v>
      </c>
      <c r="I179" s="268" t="s">
        <v>279</v>
      </c>
      <c r="J179" s="268">
        <v>20</v>
      </c>
      <c r="K179" s="316"/>
    </row>
    <row r="180" s="1" customFormat="1" ht="15" customHeight="1">
      <c r="B180" s="293"/>
      <c r="C180" s="268" t="s">
        <v>55</v>
      </c>
      <c r="D180" s="268"/>
      <c r="E180" s="268"/>
      <c r="F180" s="291" t="s">
        <v>277</v>
      </c>
      <c r="G180" s="268"/>
      <c r="H180" s="268" t="s">
        <v>350</v>
      </c>
      <c r="I180" s="268" t="s">
        <v>279</v>
      </c>
      <c r="J180" s="268">
        <v>255</v>
      </c>
      <c r="K180" s="316"/>
    </row>
    <row r="181" s="1" customFormat="1" ht="15" customHeight="1">
      <c r="B181" s="293"/>
      <c r="C181" s="268" t="s">
        <v>102</v>
      </c>
      <c r="D181" s="268"/>
      <c r="E181" s="268"/>
      <c r="F181" s="291" t="s">
        <v>277</v>
      </c>
      <c r="G181" s="268"/>
      <c r="H181" s="268" t="s">
        <v>241</v>
      </c>
      <c r="I181" s="268" t="s">
        <v>279</v>
      </c>
      <c r="J181" s="268">
        <v>10</v>
      </c>
      <c r="K181" s="316"/>
    </row>
    <row r="182" s="1" customFormat="1" ht="15" customHeight="1">
      <c r="B182" s="293"/>
      <c r="C182" s="268" t="s">
        <v>103</v>
      </c>
      <c r="D182" s="268"/>
      <c r="E182" s="268"/>
      <c r="F182" s="291" t="s">
        <v>277</v>
      </c>
      <c r="G182" s="268"/>
      <c r="H182" s="268" t="s">
        <v>351</v>
      </c>
      <c r="I182" s="268" t="s">
        <v>312</v>
      </c>
      <c r="J182" s="268"/>
      <c r="K182" s="316"/>
    </row>
    <row r="183" s="1" customFormat="1" ht="15" customHeight="1">
      <c r="B183" s="293"/>
      <c r="C183" s="268" t="s">
        <v>352</v>
      </c>
      <c r="D183" s="268"/>
      <c r="E183" s="268"/>
      <c r="F183" s="291" t="s">
        <v>277</v>
      </c>
      <c r="G183" s="268"/>
      <c r="H183" s="268" t="s">
        <v>353</v>
      </c>
      <c r="I183" s="268" t="s">
        <v>312</v>
      </c>
      <c r="J183" s="268"/>
      <c r="K183" s="316"/>
    </row>
    <row r="184" s="1" customFormat="1" ht="15" customHeight="1">
      <c r="B184" s="293"/>
      <c r="C184" s="268" t="s">
        <v>341</v>
      </c>
      <c r="D184" s="268"/>
      <c r="E184" s="268"/>
      <c r="F184" s="291" t="s">
        <v>277</v>
      </c>
      <c r="G184" s="268"/>
      <c r="H184" s="268" t="s">
        <v>354</v>
      </c>
      <c r="I184" s="268" t="s">
        <v>312</v>
      </c>
      <c r="J184" s="268"/>
      <c r="K184" s="316"/>
    </row>
    <row r="185" s="1" customFormat="1" ht="15" customHeight="1">
      <c r="B185" s="293"/>
      <c r="C185" s="268" t="s">
        <v>105</v>
      </c>
      <c r="D185" s="268"/>
      <c r="E185" s="268"/>
      <c r="F185" s="291" t="s">
        <v>283</v>
      </c>
      <c r="G185" s="268"/>
      <c r="H185" s="268" t="s">
        <v>355</v>
      </c>
      <c r="I185" s="268" t="s">
        <v>279</v>
      </c>
      <c r="J185" s="268">
        <v>50</v>
      </c>
      <c r="K185" s="316"/>
    </row>
    <row r="186" s="1" customFormat="1" ht="15" customHeight="1">
      <c r="B186" s="293"/>
      <c r="C186" s="268" t="s">
        <v>356</v>
      </c>
      <c r="D186" s="268"/>
      <c r="E186" s="268"/>
      <c r="F186" s="291" t="s">
        <v>283</v>
      </c>
      <c r="G186" s="268"/>
      <c r="H186" s="268" t="s">
        <v>357</v>
      </c>
      <c r="I186" s="268" t="s">
        <v>358</v>
      </c>
      <c r="J186" s="268"/>
      <c r="K186" s="316"/>
    </row>
    <row r="187" s="1" customFormat="1" ht="15" customHeight="1">
      <c r="B187" s="293"/>
      <c r="C187" s="268" t="s">
        <v>359</v>
      </c>
      <c r="D187" s="268"/>
      <c r="E187" s="268"/>
      <c r="F187" s="291" t="s">
        <v>283</v>
      </c>
      <c r="G187" s="268"/>
      <c r="H187" s="268" t="s">
        <v>360</v>
      </c>
      <c r="I187" s="268" t="s">
        <v>358</v>
      </c>
      <c r="J187" s="268"/>
      <c r="K187" s="316"/>
    </row>
    <row r="188" s="1" customFormat="1" ht="15" customHeight="1">
      <c r="B188" s="293"/>
      <c r="C188" s="268" t="s">
        <v>361</v>
      </c>
      <c r="D188" s="268"/>
      <c r="E188" s="268"/>
      <c r="F188" s="291" t="s">
        <v>283</v>
      </c>
      <c r="G188" s="268"/>
      <c r="H188" s="268" t="s">
        <v>362</v>
      </c>
      <c r="I188" s="268" t="s">
        <v>358</v>
      </c>
      <c r="J188" s="268"/>
      <c r="K188" s="316"/>
    </row>
    <row r="189" s="1" customFormat="1" ht="15" customHeight="1">
      <c r="B189" s="293"/>
      <c r="C189" s="329" t="s">
        <v>363</v>
      </c>
      <c r="D189" s="268"/>
      <c r="E189" s="268"/>
      <c r="F189" s="291" t="s">
        <v>283</v>
      </c>
      <c r="G189" s="268"/>
      <c r="H189" s="268" t="s">
        <v>364</v>
      </c>
      <c r="I189" s="268" t="s">
        <v>365</v>
      </c>
      <c r="J189" s="330" t="s">
        <v>366</v>
      </c>
      <c r="K189" s="316"/>
    </row>
    <row r="190" s="16" customFormat="1" ht="15" customHeight="1">
      <c r="B190" s="331"/>
      <c r="C190" s="332" t="s">
        <v>367</v>
      </c>
      <c r="D190" s="333"/>
      <c r="E190" s="333"/>
      <c r="F190" s="334" t="s">
        <v>283</v>
      </c>
      <c r="G190" s="333"/>
      <c r="H190" s="333" t="s">
        <v>368</v>
      </c>
      <c r="I190" s="333" t="s">
        <v>365</v>
      </c>
      <c r="J190" s="335" t="s">
        <v>366</v>
      </c>
      <c r="K190" s="336"/>
    </row>
    <row r="191" s="1" customFormat="1" ht="15" customHeight="1">
      <c r="B191" s="293"/>
      <c r="C191" s="329" t="s">
        <v>43</v>
      </c>
      <c r="D191" s="268"/>
      <c r="E191" s="268"/>
      <c r="F191" s="291" t="s">
        <v>277</v>
      </c>
      <c r="G191" s="268"/>
      <c r="H191" s="265" t="s">
        <v>369</v>
      </c>
      <c r="I191" s="268" t="s">
        <v>370</v>
      </c>
      <c r="J191" s="268"/>
      <c r="K191" s="316"/>
    </row>
    <row r="192" s="1" customFormat="1" ht="15" customHeight="1">
      <c r="B192" s="293"/>
      <c r="C192" s="329" t="s">
        <v>371</v>
      </c>
      <c r="D192" s="268"/>
      <c r="E192" s="268"/>
      <c r="F192" s="291" t="s">
        <v>277</v>
      </c>
      <c r="G192" s="268"/>
      <c r="H192" s="268" t="s">
        <v>372</v>
      </c>
      <c r="I192" s="268" t="s">
        <v>312</v>
      </c>
      <c r="J192" s="268"/>
      <c r="K192" s="316"/>
    </row>
    <row r="193" s="1" customFormat="1" ht="15" customHeight="1">
      <c r="B193" s="293"/>
      <c r="C193" s="329" t="s">
        <v>373</v>
      </c>
      <c r="D193" s="268"/>
      <c r="E193" s="268"/>
      <c r="F193" s="291" t="s">
        <v>277</v>
      </c>
      <c r="G193" s="268"/>
      <c r="H193" s="268" t="s">
        <v>374</v>
      </c>
      <c r="I193" s="268" t="s">
        <v>312</v>
      </c>
      <c r="J193" s="268"/>
      <c r="K193" s="316"/>
    </row>
    <row r="194" s="1" customFormat="1" ht="15" customHeight="1">
      <c r="B194" s="293"/>
      <c r="C194" s="329" t="s">
        <v>375</v>
      </c>
      <c r="D194" s="268"/>
      <c r="E194" s="268"/>
      <c r="F194" s="291" t="s">
        <v>283</v>
      </c>
      <c r="G194" s="268"/>
      <c r="H194" s="268" t="s">
        <v>376</v>
      </c>
      <c r="I194" s="268" t="s">
        <v>312</v>
      </c>
      <c r="J194" s="268"/>
      <c r="K194" s="316"/>
    </row>
    <row r="195" s="1" customFormat="1" ht="15" customHeight="1">
      <c r="B195" s="322"/>
      <c r="C195" s="337"/>
      <c r="D195" s="302"/>
      <c r="E195" s="302"/>
      <c r="F195" s="302"/>
      <c r="G195" s="302"/>
      <c r="H195" s="302"/>
      <c r="I195" s="302"/>
      <c r="J195" s="302"/>
      <c r="K195" s="323"/>
    </row>
    <row r="196" s="1" customFormat="1" ht="18.75" customHeight="1">
      <c r="B196" s="304"/>
      <c r="C196" s="314"/>
      <c r="D196" s="314"/>
      <c r="E196" s="314"/>
      <c r="F196" s="324"/>
      <c r="G196" s="314"/>
      <c r="H196" s="314"/>
      <c r="I196" s="314"/>
      <c r="J196" s="314"/>
      <c r="K196" s="304"/>
    </row>
    <row r="197" s="1" customFormat="1" ht="18.75" customHeight="1">
      <c r="B197" s="304"/>
      <c r="C197" s="314"/>
      <c r="D197" s="314"/>
      <c r="E197" s="314"/>
      <c r="F197" s="324"/>
      <c r="G197" s="314"/>
      <c r="H197" s="314"/>
      <c r="I197" s="314"/>
      <c r="J197" s="314"/>
      <c r="K197" s="304"/>
    </row>
    <row r="198" s="1" customFormat="1" ht="18.75" customHeight="1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</row>
    <row r="199" s="1" customFormat="1">
      <c r="B199" s="255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="1" customFormat="1" ht="21">
      <c r="B200" s="258"/>
      <c r="C200" s="259" t="s">
        <v>377</v>
      </c>
      <c r="D200" s="259"/>
      <c r="E200" s="259"/>
      <c r="F200" s="259"/>
      <c r="G200" s="259"/>
      <c r="H200" s="259"/>
      <c r="I200" s="259"/>
      <c r="J200" s="259"/>
      <c r="K200" s="260"/>
    </row>
    <row r="201" s="1" customFormat="1" ht="25.5" customHeight="1">
      <c r="B201" s="258"/>
      <c r="C201" s="338" t="s">
        <v>378</v>
      </c>
      <c r="D201" s="338"/>
      <c r="E201" s="338"/>
      <c r="F201" s="338" t="s">
        <v>379</v>
      </c>
      <c r="G201" s="339"/>
      <c r="H201" s="338" t="s">
        <v>380</v>
      </c>
      <c r="I201" s="338"/>
      <c r="J201" s="338"/>
      <c r="K201" s="260"/>
    </row>
    <row r="202" s="1" customFormat="1" ht="5.25" customHeight="1">
      <c r="B202" s="293"/>
      <c r="C202" s="288"/>
      <c r="D202" s="288"/>
      <c r="E202" s="288"/>
      <c r="F202" s="288"/>
      <c r="G202" s="314"/>
      <c r="H202" s="288"/>
      <c r="I202" s="288"/>
      <c r="J202" s="288"/>
      <c r="K202" s="316"/>
    </row>
    <row r="203" s="1" customFormat="1" ht="15" customHeight="1">
      <c r="B203" s="293"/>
      <c r="C203" s="268" t="s">
        <v>370</v>
      </c>
      <c r="D203" s="268"/>
      <c r="E203" s="268"/>
      <c r="F203" s="291" t="s">
        <v>44</v>
      </c>
      <c r="G203" s="268"/>
      <c r="H203" s="268" t="s">
        <v>381</v>
      </c>
      <c r="I203" s="268"/>
      <c r="J203" s="268"/>
      <c r="K203" s="316"/>
    </row>
    <row r="204" s="1" customFormat="1" ht="15" customHeight="1">
      <c r="B204" s="293"/>
      <c r="C204" s="268"/>
      <c r="D204" s="268"/>
      <c r="E204" s="268"/>
      <c r="F204" s="291" t="s">
        <v>45</v>
      </c>
      <c r="G204" s="268"/>
      <c r="H204" s="268" t="s">
        <v>382</v>
      </c>
      <c r="I204" s="268"/>
      <c r="J204" s="268"/>
      <c r="K204" s="316"/>
    </row>
    <row r="205" s="1" customFormat="1" ht="15" customHeight="1">
      <c r="B205" s="293"/>
      <c r="C205" s="268"/>
      <c r="D205" s="268"/>
      <c r="E205" s="268"/>
      <c r="F205" s="291" t="s">
        <v>48</v>
      </c>
      <c r="G205" s="268"/>
      <c r="H205" s="268" t="s">
        <v>383</v>
      </c>
      <c r="I205" s="268"/>
      <c r="J205" s="268"/>
      <c r="K205" s="316"/>
    </row>
    <row r="206" s="1" customFormat="1" ht="15" customHeight="1">
      <c r="B206" s="293"/>
      <c r="C206" s="268"/>
      <c r="D206" s="268"/>
      <c r="E206" s="268"/>
      <c r="F206" s="291" t="s">
        <v>46</v>
      </c>
      <c r="G206" s="268"/>
      <c r="H206" s="268" t="s">
        <v>384</v>
      </c>
      <c r="I206" s="268"/>
      <c r="J206" s="268"/>
      <c r="K206" s="316"/>
    </row>
    <row r="207" s="1" customFormat="1" ht="15" customHeight="1">
      <c r="B207" s="293"/>
      <c r="C207" s="268"/>
      <c r="D207" s="268"/>
      <c r="E207" s="268"/>
      <c r="F207" s="291" t="s">
        <v>47</v>
      </c>
      <c r="G207" s="268"/>
      <c r="H207" s="268" t="s">
        <v>385</v>
      </c>
      <c r="I207" s="268"/>
      <c r="J207" s="268"/>
      <c r="K207" s="316"/>
    </row>
    <row r="208" s="1" customFormat="1" ht="15" customHeight="1">
      <c r="B208" s="293"/>
      <c r="C208" s="268"/>
      <c r="D208" s="268"/>
      <c r="E208" s="268"/>
      <c r="F208" s="291"/>
      <c r="G208" s="268"/>
      <c r="H208" s="268"/>
      <c r="I208" s="268"/>
      <c r="J208" s="268"/>
      <c r="K208" s="316"/>
    </row>
    <row r="209" s="1" customFormat="1" ht="15" customHeight="1">
      <c r="B209" s="293"/>
      <c r="C209" s="268" t="s">
        <v>324</v>
      </c>
      <c r="D209" s="268"/>
      <c r="E209" s="268"/>
      <c r="F209" s="291" t="s">
        <v>79</v>
      </c>
      <c r="G209" s="268"/>
      <c r="H209" s="268" t="s">
        <v>386</v>
      </c>
      <c r="I209" s="268"/>
      <c r="J209" s="268"/>
      <c r="K209" s="316"/>
    </row>
    <row r="210" s="1" customFormat="1" ht="15" customHeight="1">
      <c r="B210" s="293"/>
      <c r="C210" s="268"/>
      <c r="D210" s="268"/>
      <c r="E210" s="268"/>
      <c r="F210" s="291" t="s">
        <v>220</v>
      </c>
      <c r="G210" s="268"/>
      <c r="H210" s="268" t="s">
        <v>221</v>
      </c>
      <c r="I210" s="268"/>
      <c r="J210" s="268"/>
      <c r="K210" s="316"/>
    </row>
    <row r="211" s="1" customFormat="1" ht="15" customHeight="1">
      <c r="B211" s="293"/>
      <c r="C211" s="268"/>
      <c r="D211" s="268"/>
      <c r="E211" s="268"/>
      <c r="F211" s="291" t="s">
        <v>218</v>
      </c>
      <c r="G211" s="268"/>
      <c r="H211" s="268" t="s">
        <v>387</v>
      </c>
      <c r="I211" s="268"/>
      <c r="J211" s="268"/>
      <c r="K211" s="316"/>
    </row>
    <row r="212" s="1" customFormat="1" ht="15" customHeight="1">
      <c r="B212" s="340"/>
      <c r="C212" s="268"/>
      <c r="D212" s="268"/>
      <c r="E212" s="268"/>
      <c r="F212" s="291" t="s">
        <v>222</v>
      </c>
      <c r="G212" s="329"/>
      <c r="H212" s="320" t="s">
        <v>223</v>
      </c>
      <c r="I212" s="320"/>
      <c r="J212" s="320"/>
      <c r="K212" s="341"/>
    </row>
    <row r="213" s="1" customFormat="1" ht="15" customHeight="1">
      <c r="B213" s="340"/>
      <c r="C213" s="268"/>
      <c r="D213" s="268"/>
      <c r="E213" s="268"/>
      <c r="F213" s="291" t="s">
        <v>224</v>
      </c>
      <c r="G213" s="329"/>
      <c r="H213" s="320" t="s">
        <v>388</v>
      </c>
      <c r="I213" s="320"/>
      <c r="J213" s="320"/>
      <c r="K213" s="341"/>
    </row>
    <row r="214" s="1" customFormat="1" ht="15" customHeight="1">
      <c r="B214" s="340"/>
      <c r="C214" s="268"/>
      <c r="D214" s="268"/>
      <c r="E214" s="268"/>
      <c r="F214" s="291"/>
      <c r="G214" s="329"/>
      <c r="H214" s="320"/>
      <c r="I214" s="320"/>
      <c r="J214" s="320"/>
      <c r="K214" s="341"/>
    </row>
    <row r="215" s="1" customFormat="1" ht="15" customHeight="1">
      <c r="B215" s="340"/>
      <c r="C215" s="268" t="s">
        <v>348</v>
      </c>
      <c r="D215" s="268"/>
      <c r="E215" s="268"/>
      <c r="F215" s="291">
        <v>1</v>
      </c>
      <c r="G215" s="329"/>
      <c r="H215" s="320" t="s">
        <v>389</v>
      </c>
      <c r="I215" s="320"/>
      <c r="J215" s="320"/>
      <c r="K215" s="341"/>
    </row>
    <row r="216" s="1" customFormat="1" ht="15" customHeight="1">
      <c r="B216" s="340"/>
      <c r="C216" s="268"/>
      <c r="D216" s="268"/>
      <c r="E216" s="268"/>
      <c r="F216" s="291">
        <v>2</v>
      </c>
      <c r="G216" s="329"/>
      <c r="H216" s="320" t="s">
        <v>390</v>
      </c>
      <c r="I216" s="320"/>
      <c r="J216" s="320"/>
      <c r="K216" s="341"/>
    </row>
    <row r="217" s="1" customFormat="1" ht="15" customHeight="1">
      <c r="B217" s="340"/>
      <c r="C217" s="268"/>
      <c r="D217" s="268"/>
      <c r="E217" s="268"/>
      <c r="F217" s="291">
        <v>3</v>
      </c>
      <c r="G217" s="329"/>
      <c r="H217" s="320" t="s">
        <v>391</v>
      </c>
      <c r="I217" s="320"/>
      <c r="J217" s="320"/>
      <c r="K217" s="341"/>
    </row>
    <row r="218" s="1" customFormat="1" ht="15" customHeight="1">
      <c r="B218" s="340"/>
      <c r="C218" s="268"/>
      <c r="D218" s="268"/>
      <c r="E218" s="268"/>
      <c r="F218" s="291">
        <v>4</v>
      </c>
      <c r="G218" s="329"/>
      <c r="H218" s="320" t="s">
        <v>392</v>
      </c>
      <c r="I218" s="320"/>
      <c r="J218" s="320"/>
      <c r="K218" s="341"/>
    </row>
    <row r="219" s="1" customFormat="1" ht="12.75" customHeight="1">
      <c r="B219" s="342"/>
      <c r="C219" s="343"/>
      <c r="D219" s="343"/>
      <c r="E219" s="343"/>
      <c r="F219" s="343"/>
      <c r="G219" s="343"/>
      <c r="H219" s="343"/>
      <c r="I219" s="343"/>
      <c r="J219" s="343"/>
      <c r="K219" s="34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LAPTOP-NFRAKJ24\Ivan</dc:creator>
  <cp:lastModifiedBy>LAPTOP-NFRAKJ24\Ivan</cp:lastModifiedBy>
  <dcterms:created xsi:type="dcterms:W3CDTF">2024-06-17T14:02:55Z</dcterms:created>
  <dcterms:modified xsi:type="dcterms:W3CDTF">2024-06-17T14:02:58Z</dcterms:modified>
</cp:coreProperties>
</file>